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80" firstSheet="2" activeTab="8"/>
  </bookViews>
  <sheets>
    <sheet name="คะแนนเมือง" sheetId="2" state="hidden" r:id="rId1"/>
    <sheet name="รายชื่อประกาศ เมือง" sheetId="3" state="hidden" r:id="rId2"/>
    <sheet name="ไม่ผ่านคอม" sheetId="26" r:id="rId3"/>
    <sheet name="ปรับ5มาสอบ (2)" sheetId="12" r:id="rId4"/>
    <sheet name="ปรับ 4(4)" sheetId="15" r:id="rId5"/>
    <sheet name="ปรับ ว ท อ(2)" sheetId="21" r:id="rId6"/>
    <sheet name="ปรับ ค ว อ (1)" sheetId="18" r:id="rId7"/>
    <sheet name="ปรับ ว อ(1)" sheetId="19" r:id="rId8"/>
    <sheet name="ปรับ Eng (2)" sheetId="16" r:id="rId9"/>
  </sheets>
  <definedNames>
    <definedName name="_xlnm.Print_Titles" localSheetId="0">คะแนนเมือง!$1:$4</definedName>
    <definedName name="_xlnm.Print_Titles" localSheetId="1">'รายชื่อประกาศ เมือง'!$1:$4</definedName>
  </definedNames>
  <calcPr calcId="152511"/>
</workbook>
</file>

<file path=xl/calcChain.xml><?xml version="1.0" encoding="utf-8"?>
<calcChain xmlns="http://schemas.openxmlformats.org/spreadsheetml/2006/main">
  <c r="B750" i="2" l="1"/>
  <c r="B334" i="2"/>
  <c r="B747" i="3" l="1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<sst xmlns="http://schemas.openxmlformats.org/spreadsheetml/2006/main" count="7462" uniqueCount="800">
  <si>
    <t>นาย มุสตากีม  มะนอ</t>
  </si>
  <si>
    <t>นาย มูหัมหมัดซูลฮาร์  เง๊าะเจ๊ะยะ</t>
  </si>
  <si>
    <t>นางสาว ชลธิชา  ศรีศรี</t>
  </si>
  <si>
    <t>นางสาว แวรุสมีนี  เจ๊ะโซ๊ะ</t>
  </si>
  <si>
    <t>นางสาว แวตีนา  ดอเลาะ</t>
  </si>
  <si>
    <t>นางสาว ไซนูร  บือเฮง</t>
  </si>
  <si>
    <t>นางสาว นูรูสฮูดา  วัฒนบำรุง</t>
  </si>
  <si>
    <t>นางสาว ฟาตีลฟัรฮานา  อิบบราเฮง</t>
  </si>
  <si>
    <t>นางสาว ต่วนฟาดีลา  ทวีจิตร์</t>
  </si>
  <si>
    <t>นางสาว พาซีย๊ะ  ยามา</t>
  </si>
  <si>
    <t>นางสาว อารีนา  มาหะ</t>
  </si>
  <si>
    <t>นางสาว กัสมะห์  มะดือเย๊ะ</t>
  </si>
  <si>
    <t>นางสาว โนไรด๊ะ  สะมะแอ</t>
  </si>
  <si>
    <t>นางสาว ฟารีด๊ะ  ดอเลาะ</t>
  </si>
  <si>
    <t>นางสาว ซูรณี  หะยีเปาะจิ</t>
  </si>
  <si>
    <t>นางสาว หัสน๊ะ  บินยาโกะ</t>
  </si>
  <si>
    <t>นาย ดาแมง  บือราเฮง</t>
  </si>
  <si>
    <t>นางสาว อัซนา  กูโน</t>
  </si>
  <si>
    <t>นางสาว ซูนีตา  มะ</t>
  </si>
  <si>
    <t>นางสาว นูรีซัน  ยูโซะ</t>
  </si>
  <si>
    <t>นางสาว ฮาปามา  รีแซ</t>
  </si>
  <si>
    <t>นางสาว ซำซียะห์  มะดีเย๊าะ</t>
  </si>
  <si>
    <t>นางสาว ฟัยโรส  รีแซ</t>
  </si>
  <si>
    <t>นางสาว ยุสนีย์  ตอกอ</t>
  </si>
  <si>
    <t>นางสาว นิอามานี  เวาะหลง</t>
  </si>
  <si>
    <t>นางสาว นูรีดา  บูละ</t>
  </si>
  <si>
    <t>นางสาว เดะเย๊าะ  เจ๊ะเล๊ะ</t>
  </si>
  <si>
    <t>นางสาว อามีเนาะ  ดือราแม</t>
  </si>
  <si>
    <t>นางสาว อีมาน  นิดิง</t>
  </si>
  <si>
    <t>นางสาว ณัฐณิชา  แสงเพชร</t>
  </si>
  <si>
    <t>นางสาว จิราพัชร  พรมภักดี</t>
  </si>
  <si>
    <t>นางสาว ฮนาน  มามุ</t>
  </si>
  <si>
    <t>นางสาว ฟีตเร๊าะ  สะมะแอ</t>
  </si>
  <si>
    <t>นาย ซัลมาน  สะมะแอ</t>
  </si>
  <si>
    <t>นาย อับดุลเล๊าะ  มะยูโซ๊ะ</t>
  </si>
  <si>
    <t>นาย กามารูซามัน  ยายอ</t>
  </si>
  <si>
    <t>นาย นุมาน  ดอเลาะ</t>
  </si>
  <si>
    <t>นาย ซาฟียัง  หะยีโตะดะ</t>
  </si>
  <si>
    <t>นางสาว นูรสูรายา  เปิง</t>
  </si>
  <si>
    <t>นาง เจ๊ะอัสนะห์  สาเมาะ</t>
  </si>
  <si>
    <t>นางสาว รอมือละ  มะลี</t>
  </si>
  <si>
    <t>นาย ศุภณัฐ  ฮิลมี</t>
  </si>
  <si>
    <t>นางสาว นุรวาตี  ยูโซะ</t>
  </si>
  <si>
    <t>นางสาว นูรฮาซีตี  บินสนิ</t>
  </si>
  <si>
    <t>นางสาว นูรไอนี  หลง</t>
  </si>
  <si>
    <t>นางสาว กูซัซวานีย์  ต่วนปา</t>
  </si>
  <si>
    <t>นางสาว รุสมีณี  บินอารง</t>
  </si>
  <si>
    <t>นางสาว นูรอัสมีรา  มัวมะ</t>
  </si>
  <si>
    <t>นางสาว ธัญลักษณ์  แดงอินทร์</t>
  </si>
  <si>
    <t>นางสาว ซูรายา  มะแซ</t>
  </si>
  <si>
    <t>นางสาว ซูไฮลา  มา</t>
  </si>
  <si>
    <t>นางสาว นินุรอีมาน  หะล๊ะ</t>
  </si>
  <si>
    <t>นาย ณัฐวุฒิ  ไกรน้อย</t>
  </si>
  <si>
    <t>นางสาว วราภรณ์  ขวัญเอียด</t>
  </si>
  <si>
    <t>นาย มูฮำมัดอัสรี  ตาเละ</t>
  </si>
  <si>
    <t>นาย มูรัมมะ  อีซอ</t>
  </si>
  <si>
    <t>นางสาว อารียา  แยนา</t>
  </si>
  <si>
    <t>นางสาว รุจิเรจ  สายแก้ว</t>
  </si>
  <si>
    <t>นางสาว สุกัญญา  จรณะจำนงค์</t>
  </si>
  <si>
    <t>นางสาว มัรดียะห์  ดอเล๊าะ</t>
  </si>
  <si>
    <t>นางสาว ซูรัยนา  ดะแต</t>
  </si>
  <si>
    <t>นางสาว อรกมล  ธรรมโชติ</t>
  </si>
  <si>
    <t>นางสาว ผกามาศ  โหมดแจ่ม</t>
  </si>
  <si>
    <t>นางสาว มาณวิกา  เจ๊ะแฮ</t>
  </si>
  <si>
    <t>นางสาว แวฟารีซัน  แวสือแม</t>
  </si>
  <si>
    <t>นางสาว สุราดา  เง๊าะ</t>
  </si>
  <si>
    <t>นางสาว ซาเรขา  มามะ</t>
  </si>
  <si>
    <t>นางสาว อามีรา  ยูโซะ</t>
  </si>
  <si>
    <t>นางสาว ซาฮาเร๊าะ  ยะโก๊ะ</t>
  </si>
  <si>
    <t>นางสาว สุนิสา  มีจันทร์</t>
  </si>
  <si>
    <t>นางสาว จันธิมา  สร้อยสุวรรณ</t>
  </si>
  <si>
    <t>นางสาว ชุติมา  เพ็ชร์มณี</t>
  </si>
  <si>
    <t>นางสาว รัตนาภรณ์  จินดาเพ็ชร</t>
  </si>
  <si>
    <t>นาย ปภัทรชฏา  เสงี่ยมบริบูรณ์</t>
  </si>
  <si>
    <t>นางสาว ศิริรัตน์  แสงเมล์</t>
  </si>
  <si>
    <t>นางสาว รีสานา  เต๊ะ</t>
  </si>
  <si>
    <t>นางสาว ไอลดา  ไข่มุกข์</t>
  </si>
  <si>
    <t>นางสาว ซาฟูรอ  ดาสะ</t>
  </si>
  <si>
    <t>นางสาว กัสมีรา  เซ็งสะ</t>
  </si>
  <si>
    <t>นางสาว อาอีดะห์  เปาะแมรีซอ</t>
  </si>
  <si>
    <t>นางสาว นุรีซะ  แวยูโซ๊ะ</t>
  </si>
  <si>
    <t>นางสาว นุรฮาซีกิม  กือจิ</t>
  </si>
  <si>
    <t>นางสาว โซรัยดา  เจ๊ะโซ๊ะ</t>
  </si>
  <si>
    <t>นางสาว รอสีตา  เจ๊ะแต</t>
  </si>
  <si>
    <t>นางสาว อีมาน  ยามา</t>
  </si>
  <si>
    <t>นางสาว รุ่งฤดี  จินดาเพ็ชร</t>
  </si>
  <si>
    <t>นางสาว ทิพย์สุดา  คงสวัสดิ์</t>
  </si>
  <si>
    <t>นางสาว ขวัญฤทัย  แดงปง</t>
  </si>
  <si>
    <t>นางสาว อามีลา  สาเหาะ</t>
  </si>
  <si>
    <t>นางสาว ฟาตีเมาะ  ดามะ</t>
  </si>
  <si>
    <t>นางสาว ฟาตีเมาะห์  บินนาแซ</t>
  </si>
  <si>
    <t>นางสาว สิริมา  นุเคราะห์ชล</t>
  </si>
  <si>
    <t>นางสาว ซุลฟะห์  นิซาแย</t>
  </si>
  <si>
    <t>นางสาว ซาลีนา  สือปา</t>
  </si>
  <si>
    <t>นางสาว นากีเราะห์  ยูโซ๊ะ</t>
  </si>
  <si>
    <t>นางสาว ซูฮัยลา  อูมาโมง</t>
  </si>
  <si>
    <t>นางสาว ฮาซามิง  ลาเตะ</t>
  </si>
  <si>
    <t>นางสาว กมลพัตร  แสงชูติ</t>
  </si>
  <si>
    <t>นางสาว ชุมพูนุช  ศรีจันทร์</t>
  </si>
  <si>
    <t>นางสาว นูรอารอฟัน  รอนี</t>
  </si>
  <si>
    <t>นาย อุบัยดุลเลาะห์  เล็งฮะ</t>
  </si>
  <si>
    <t>นางสาว ปิยวรรณ  บุญสม</t>
  </si>
  <si>
    <t>นางสาว กัลพานี  โซะ</t>
  </si>
  <si>
    <t>นาย สุกัลย์  มาดชิด</t>
  </si>
  <si>
    <t>นางสาว นุรซอลีฮา  อาแว</t>
  </si>
  <si>
    <t>นาง นูรียา  อาแว</t>
  </si>
  <si>
    <t>นางสาว สาริณี  เดชวรรณ</t>
  </si>
  <si>
    <t>นาย มูฮำหมัด  มาามะ</t>
  </si>
  <si>
    <t>นาย มูฮำหมัดซูรกา  ยูโซ๊ะ</t>
  </si>
  <si>
    <t>นาย ซอและห์  สาและดิง</t>
  </si>
  <si>
    <t>นาย นพดล  ลักษณจันทร์</t>
  </si>
  <si>
    <t>นางสาว นูรีซัน  ดือราวี</t>
  </si>
  <si>
    <t>นางสาว เจ๊ะนูรีซัน  เจ๊ะฮะ</t>
  </si>
  <si>
    <t>นางสาว มูจาฮีดะฮ์  ดอเล๊าะ</t>
  </si>
  <si>
    <t>นางสาว รอดียะห์  ดอเล๊าะ</t>
  </si>
  <si>
    <t>นางสาว อาตีฆอบ  อาแวกาจิ</t>
  </si>
  <si>
    <t>นางสาว นูรีนู  สาวา</t>
  </si>
  <si>
    <t>นาย กูอับดุลเล๊าะ  ต่วนแม</t>
  </si>
  <si>
    <t>นางสาว อาซูรา  มะ</t>
  </si>
  <si>
    <t>นางสาว มีลา  มะเซ็ง</t>
  </si>
  <si>
    <t>นางสาว ฟาเรียล  ยูโซ๊ะ</t>
  </si>
  <si>
    <t>นางสาว อัสลีนา  มะแซ</t>
  </si>
  <si>
    <t>นางสาว รุสนา  สาแม</t>
  </si>
  <si>
    <t>นางสาว นริสา  ไชยรัตน์</t>
  </si>
  <si>
    <t>นางสาว ณัฐรดา  ชูรักษ์</t>
  </si>
  <si>
    <t>นางสาว นูซีรา  รอบาลี</t>
  </si>
  <si>
    <t>นางสาว ปาตีฮะ  ดิง</t>
  </si>
  <si>
    <t>นางสาว อรภา  เจ๊ะยูโซ๊ะ</t>
  </si>
  <si>
    <t>นางสาว นูรีซา  วาแล๊ะ</t>
  </si>
  <si>
    <t>นางสาว นูรมา  นิมะ</t>
  </si>
  <si>
    <t>นางสาว อรทัย  เจ๊ะยูโซ๊ะ</t>
  </si>
  <si>
    <t>นาย มูฮัมหมัด  ดามะ</t>
  </si>
  <si>
    <t>นางสาว ดารุณี  สะเมาะ</t>
  </si>
  <si>
    <t>นางสาว นูรฮาซีกีน  ลาเต๊ะ</t>
  </si>
  <si>
    <t>นาย อิดิริส  เจ๊ะเลาะปูนา</t>
  </si>
  <si>
    <t>นาง กัสมา  ทองอร่าม</t>
  </si>
  <si>
    <t>นาย บัยฮากี  มูดอ</t>
  </si>
  <si>
    <t>นางสาว ฮาบีบ๊ะ  หะยีคาเดร์</t>
  </si>
  <si>
    <t>นาย อาฟีอี  ดอเล๊าะ</t>
  </si>
  <si>
    <t>นาย มะรอกิ  ดือเระ</t>
  </si>
  <si>
    <t>นางสาว เทพนิธิภรณ์  เพ็ชรแก้ว</t>
  </si>
  <si>
    <t>นางสาว นาซีบะห์  เจ๊ะโซ๊ะ</t>
  </si>
  <si>
    <t>นางสาว ซอฟียะห์  ยะโกะ</t>
  </si>
  <si>
    <t>นางสาว สุณีธา  อาน๊ะ</t>
  </si>
  <si>
    <t>นาง สากีน๊ะ  เจ๊ะบอสู</t>
  </si>
  <si>
    <t>นางสาว ศันสนีย์  มะแซ</t>
  </si>
  <si>
    <t>นางสาว สัตตบงกช  วงศ์มณี</t>
  </si>
  <si>
    <t>นาย ภานุมาส  อาบู</t>
  </si>
  <si>
    <t>นาย นอัชอาร์  ยูโซ๊ะ</t>
  </si>
  <si>
    <t>นาย สุไลมาน  สะมะแอ</t>
  </si>
  <si>
    <t>นาย ชานนท์  จันสีทา</t>
  </si>
  <si>
    <t>นางสาว มูณีระห์  อาลี</t>
  </si>
  <si>
    <t>นางสาว ซูไฮลา  สะอิ</t>
  </si>
  <si>
    <t>นาย มูหมัดฟาริด  เจะมะ</t>
  </si>
  <si>
    <t>นาย บักริน  อีซอ</t>
  </si>
  <si>
    <t>นางสาว คอดีเยาะห์  เจ๊ะโซ๊ะ</t>
  </si>
  <si>
    <t>นางสาว ซูรียา  สะบูดิง</t>
  </si>
  <si>
    <t>นางสาว นราณี  ยือเร๊าะ</t>
  </si>
  <si>
    <t>นางสาว ไซนุง  เจะมะ</t>
  </si>
  <si>
    <t>นางสาว นุรฮาพีนี  ซือนิ</t>
  </si>
  <si>
    <t>นาย ณัฐภพ  สังข์ประสิทธิ์</t>
  </si>
  <si>
    <t>นางสาว ฑิมภ์พร  ราชแก้ว</t>
  </si>
  <si>
    <t>นางสาว วนิดา  บุญหา</t>
  </si>
  <si>
    <t>นางสาว นพมาศ  เตียวโล่</t>
  </si>
  <si>
    <t>นาย อาดือนัน  ดาโอะ</t>
  </si>
  <si>
    <t>นางสาว ฮาซามี  ดอเล๊าะ</t>
  </si>
  <si>
    <t>นางสาว อาซียะห์  เจะหะ</t>
  </si>
  <si>
    <t>นางสาว นูรีซัน  เจ๊ะเต๊ะ</t>
  </si>
  <si>
    <t>นางสาว เซาซัม  สะยีเด็ง</t>
  </si>
  <si>
    <t>นางสาว ปัทมา  อาแวเต๊ะ</t>
  </si>
  <si>
    <t>นาย นิมูฮำหมัดมูซาวี  นิเยะ</t>
  </si>
  <si>
    <t>นางสาว วรรณภา  อินทองดี</t>
  </si>
  <si>
    <t>นาย อิลฮัม  กาเดร์</t>
  </si>
  <si>
    <t>นางสาว นูรอีมัน  สะอิ</t>
  </si>
  <si>
    <t>นางสาว อาอีดะห์  อาลี</t>
  </si>
  <si>
    <t>นางสาว อายูรา  เจะโวะ</t>
  </si>
  <si>
    <t>นาย ทวีลาภ  สังข์สุวรรณ</t>
  </si>
  <si>
    <t>นางสาว ณาดา  มะดีเยาะ</t>
  </si>
  <si>
    <t>นาย อิดรีส  ดอเลาะ</t>
  </si>
  <si>
    <t>นางสาว วลัยชา  เจ๊ะมะ</t>
  </si>
  <si>
    <t>นางสาว ละอองทิพย์  บุญช่วย</t>
  </si>
  <si>
    <t>นาย สุวัฒน์  แก้วศรี</t>
  </si>
  <si>
    <t>นางสาว วิยดา  เพ็ชรสังเวียน</t>
  </si>
  <si>
    <t>นางสาว รีดา  ยา</t>
  </si>
  <si>
    <t>นางสาว นูรียา  สามะแอ</t>
  </si>
  <si>
    <t>นาย ฮาบีดี  อะ</t>
  </si>
  <si>
    <t>นางสาว นุรฮายาตี  ตีเตะ</t>
  </si>
  <si>
    <t>นางสาว ฟาซีรา  ละมุยะ</t>
  </si>
  <si>
    <t>นางสาว อณัฐฤมล  ทองดี</t>
  </si>
  <si>
    <t>นางสาว จันจิรา  สุขแสน</t>
  </si>
  <si>
    <t>นาย เพาซี  เจ๊ะมะ</t>
  </si>
  <si>
    <t>นาย อับดุลฮาริม  วาเต๊ะ</t>
  </si>
  <si>
    <t>นางสาว ฮาวีเม๊าะ  เงาะ</t>
  </si>
  <si>
    <t>นางสาว นูรยาตี  โก๊ะ</t>
  </si>
  <si>
    <t>นาย สุรักษ์  ยะติน</t>
  </si>
  <si>
    <t>นาย ฮัลอูมาน  ดอเลาะ</t>
  </si>
  <si>
    <t>นาย อิลฮัม  สาเม๊าะ</t>
  </si>
  <si>
    <t>นางสาว นูรีดา  มะลี</t>
  </si>
  <si>
    <t>นางสาว วาฮีดา  เจ๊ะด๊ะ</t>
  </si>
  <si>
    <t>นางสาว นัสนี  สามุยามา</t>
  </si>
  <si>
    <t>นาย อิดนันท์  สาและ</t>
  </si>
  <si>
    <t>นางสาว มัยมุน  แวฮามะ</t>
  </si>
  <si>
    <t>นาย อุสมาน  ยูโซะ</t>
  </si>
  <si>
    <t>นางสาว นูรีดา  สะแมะ</t>
  </si>
  <si>
    <t>นางสาว อาดีละห์  เจ๊ะมะยิ</t>
  </si>
  <si>
    <t>นางสาว นุซรา  ยาการียา</t>
  </si>
  <si>
    <t>นางสาว กอลีเย๊าะ  บินเจะอาลี</t>
  </si>
  <si>
    <t>นางสาว นูรอัยนี  นิเถาะ</t>
  </si>
  <si>
    <t>นางสาว นูรซาฟีกะห์  สะแลแม</t>
  </si>
  <si>
    <t>นางสาว นูรีซีน  บอเต๊าะ</t>
  </si>
  <si>
    <t>นางสาว ซูพีญา  การีมา</t>
  </si>
  <si>
    <t>นางสาว อามณี  ฮีแต</t>
  </si>
  <si>
    <t>นาย ซอลีฮีน  อูดิ้ง</t>
  </si>
  <si>
    <t>นางสาว นูรูลอัคมาล  รายะ</t>
  </si>
  <si>
    <t>นางสาว โซรายา  ยูโสะ</t>
  </si>
  <si>
    <t>นางสาว นูรฮูดา  แดมะยุ</t>
  </si>
  <si>
    <t>นางสาว โนรฟาติฮะห์  ดาโอ๊ะ</t>
  </si>
  <si>
    <t>นางสาว อามีเน๊าะ  สาและ</t>
  </si>
  <si>
    <t>นางสาว สาวาตี  หะยีวานิ</t>
  </si>
  <si>
    <t>นาย อับดุลเราะมัน  บินหะมะ</t>
  </si>
  <si>
    <t>นางสาว สุพรรณี  เรืองธนู</t>
  </si>
  <si>
    <t>นางสาว นันทิรัตน์  เทพกำเนิด</t>
  </si>
  <si>
    <t>นาย ประภาส  คงจุล</t>
  </si>
  <si>
    <t>นางสาว มัสมาราตี  อีแม</t>
  </si>
  <si>
    <t>นางสาว มารีนา  นิเลาะ</t>
  </si>
  <si>
    <t>นาย มูฮมหมัดซารีฟ  เจ๊ะแว</t>
  </si>
  <si>
    <t>นางสาว อุไรวรรณ  บุญรอด</t>
  </si>
  <si>
    <t>นางสาว ต่วนเยาะห์  เจ๊ะแน</t>
  </si>
  <si>
    <t>นาย ยามาลุดดีน  สาอุ</t>
  </si>
  <si>
    <t>นาย มูหามัด  บินหะยีอาแว</t>
  </si>
  <si>
    <t>นางสาว ยะสมี  ตะเสะ</t>
  </si>
  <si>
    <t>นางสาว อามาณี  เซ็งสะลง</t>
  </si>
  <si>
    <t>นางสาว นูรมา  ดาแห</t>
  </si>
  <si>
    <t>นางสาว สุกัญญา  สะอุ</t>
  </si>
  <si>
    <t>นาย มูฮัมมัดฟาเดร์  ดือราแม</t>
  </si>
  <si>
    <t>นางสาว วันซูฮัยบะห์  ตุลยาพงศ์</t>
  </si>
  <si>
    <t>พันจ่าโท วันนาเดีย  ตุลยาพงศ์</t>
  </si>
  <si>
    <t>นางสาว ไซน๊ะ  มามะ</t>
  </si>
  <si>
    <t>นางสาว ซูฮานา  บุกุ๊</t>
  </si>
  <si>
    <t>นาย อิสมาแอ  สันโซ</t>
  </si>
  <si>
    <t>นางสาว สารียา  พ่วงแก้ว</t>
  </si>
  <si>
    <t>นางสาว พันกรณ์  อับดุลรอมัน</t>
  </si>
  <si>
    <t>นางสาว พาร์ตู  ลาเต๊ะ</t>
  </si>
  <si>
    <t>นางสาว รอฏียะห์  แบนอ</t>
  </si>
  <si>
    <t>นาย วันซูฮันโต  แวหะมะ</t>
  </si>
  <si>
    <t>นาย อับดุลกุดดูช  ดอแมง</t>
  </si>
  <si>
    <t>นางสาว ซัลวาณี  เจะโซะ</t>
  </si>
  <si>
    <t>นาย ซีบี  ดอแม</t>
  </si>
  <si>
    <t>นาย ซาเฮด  อาแวเจ๊ะลี</t>
  </si>
  <si>
    <t>นางสาว มีมีร่า  เจ๊ะหะมะ</t>
  </si>
  <si>
    <t>นางสาว ชลดา  มาเพ็ง</t>
  </si>
  <si>
    <t>นาย ณรงค์ฤทธิ์  มั่นกตัญญู</t>
  </si>
  <si>
    <t>นาย ลูไอ  แตมามุ</t>
  </si>
  <si>
    <t>นางสาว ฟาดีล๊ะห์  บินยาโก๊ะ</t>
  </si>
  <si>
    <t>นางสาว กัญญาวีร์  ขุนอำไพ</t>
  </si>
  <si>
    <t>นางสาว นลินี  เจะปูเตะ</t>
  </si>
  <si>
    <t>นางสาว สูวัยบะห์  เปาะหลง</t>
  </si>
  <si>
    <t>นาย อนุชา  สะรูยี</t>
  </si>
  <si>
    <t>นาย อับดุลเล๊าะ  มิงดอมิ๊</t>
  </si>
  <si>
    <t>นาย วิทยา  บูละ</t>
  </si>
  <si>
    <t>นางสาว วิลาวรรณ  แดงเพ็ชร</t>
  </si>
  <si>
    <t>นางสาว ซูไฮลา  สาเม๊าะ</t>
  </si>
  <si>
    <t>นางสาว ซาลมี  มามะ</t>
  </si>
  <si>
    <t>นาย ฟารูก  มามะ</t>
  </si>
  <si>
    <t>นางสาว รุสนาบีลา  มิงบาเล๊ะ</t>
  </si>
  <si>
    <t>นางสาว ยุซรอ  อีซอ</t>
  </si>
  <si>
    <t>นางสาว นูรไอดา  สะนิ</t>
  </si>
  <si>
    <t>นางสาว สาลินี  ซามาเละ</t>
  </si>
  <si>
    <t>นางสาว อัสมะ  เจ๊ะดือราแม</t>
  </si>
  <si>
    <t>นางสาว โนรมา  เจ๊ะนุ</t>
  </si>
  <si>
    <t>นางสาว แวซาแลฮา  วานิ</t>
  </si>
  <si>
    <t>นางสาว ฮูชัยนี  ปูเต๊ะ</t>
  </si>
  <si>
    <t>นางสาว สารินี  ยะโกะ</t>
  </si>
  <si>
    <t>นางสาว วาสนา  ฆอยา</t>
  </si>
  <si>
    <t>นางสาว ซาเฟีย  สุวรรณโน</t>
  </si>
  <si>
    <t>นางสาว ซุลฟา  การิง</t>
  </si>
  <si>
    <t>นางสาว รอซามี  เจ๊ะมิ</t>
  </si>
  <si>
    <t>นาย ฮาฟีซี  อายุ</t>
  </si>
  <si>
    <t>นางสาว นารียา  เจ๊ะแล</t>
  </si>
  <si>
    <t>นาย ฮาซัน  บือเฮง</t>
  </si>
  <si>
    <t>นาง ตีเมาะ  บูละ</t>
  </si>
  <si>
    <t>นางสาว นูรอาลียา  มะ</t>
  </si>
  <si>
    <t>นางสาว ซาปีกา  เงาะ</t>
  </si>
  <si>
    <t>นางสาว นูรฮาซีกีม  เจ๊ะแว</t>
  </si>
  <si>
    <t>นางสาว รุสนานี  เจ๊ะเต๊ะ</t>
  </si>
  <si>
    <t>นางสาว รอฮานี  ตาเห</t>
  </si>
  <si>
    <t>นางสาว มารียานี  ดือราแม</t>
  </si>
  <si>
    <t>นางสาว นูรีซัน  มามะ</t>
  </si>
  <si>
    <t>นาย สุกรี  ยูโซะ</t>
  </si>
  <si>
    <t>นางสาว ปาตีฮะ  เจ๊ะแว</t>
  </si>
  <si>
    <t>นางสาว เมทินี  อูเซ็ง</t>
  </si>
  <si>
    <t>นางสาว มาเรียนา  รีเป็ญ</t>
  </si>
  <si>
    <t>นางสาว นูรูลฮูดา  มะดาโอ๊ะ</t>
  </si>
  <si>
    <t>นางสาว อัฟฟะห์  บินหะแวมะ</t>
  </si>
  <si>
    <t>นางสาว นิซะ  มะลี</t>
  </si>
  <si>
    <t>นาย อับดุลวาฮุ  อารง</t>
  </si>
  <si>
    <t>นางสาว ฟาตีฮะห์  แวกาเดร์</t>
  </si>
  <si>
    <t>นางสาว สากีน๊ะ  เมืองพิล</t>
  </si>
  <si>
    <t>นางสาว นินาซีฮะ  นิแวเล๊าะ</t>
  </si>
  <si>
    <t>นางสาว ฮาปีซา  ลาเต๊ะ</t>
  </si>
  <si>
    <t>นางสาว แวอัสมะ  บินอูเซ็ง</t>
  </si>
  <si>
    <t>นาย สะมะแอ  กาซิ</t>
  </si>
  <si>
    <t>นาย อาแซ  สะดือเก๊าะ</t>
  </si>
  <si>
    <t>นางสาว ซูไรยา  ดอเลาะ</t>
  </si>
  <si>
    <t>นาย บัดรูดีน  กาเจ</t>
  </si>
  <si>
    <t>นาย ยูโซ๊ะ  หะมะ</t>
  </si>
  <si>
    <t>นาย มะรอซู  เซ็ง</t>
  </si>
  <si>
    <t>นางสาว มารียานี  มาหะมะอาลี</t>
  </si>
  <si>
    <t>นางสาว นิฮัสมีย์  สูดิง</t>
  </si>
  <si>
    <t>นางสาว คอดารีย๊ะ  กาเร็ง</t>
  </si>
  <si>
    <t>นาย อุสมาน  สะมะแอ</t>
  </si>
  <si>
    <t>นาย อาฟฟัน  ดือเร๊ะ</t>
  </si>
  <si>
    <t>นาย อภิวัฒน์  นามไพร</t>
  </si>
  <si>
    <t>นาย นราเศรษฐ์  เดชาวัฒน์วุฒิภัทร</t>
  </si>
  <si>
    <t>นาย ธีรภัทร์  แก้วกับเพชร</t>
  </si>
  <si>
    <t>นางสาว อัสมีดา  โน</t>
  </si>
  <si>
    <t>นางสาว นีรฟะ  อาแว</t>
  </si>
  <si>
    <t>นางสาว นาเฟียร์  มะเซ็ง</t>
  </si>
  <si>
    <t>นาย ฟิกรี่  ดารามั่น</t>
  </si>
  <si>
    <t>นางสาว นูรีฮัน  ลอเซ็ง</t>
  </si>
  <si>
    <t>นาย อนุวาร์  กาเล็ง</t>
  </si>
  <si>
    <t>นางสาว ฟาตีละห์  มามาตูแก</t>
  </si>
  <si>
    <t>นางสาว ซูไฮลา  เจ๊ะหะ</t>
  </si>
  <si>
    <t>นางสาว ฟิตเราะห์  สูดิง</t>
  </si>
  <si>
    <t>นางสาว เพาซีย๊ะ  อาบู</t>
  </si>
  <si>
    <t>นางสาว มานีเราะห์  อามิง</t>
  </si>
  <si>
    <t>นางสาว อิสมี  อับดุลคอเดร์</t>
  </si>
  <si>
    <t>นาย ฮัมการ์  มะโซ๊ะ</t>
  </si>
  <si>
    <t>นางสาว อรพินท์  รัตนไตร</t>
  </si>
  <si>
    <t>นางสาว นูรียะห์  มะอูเซ็ง</t>
  </si>
  <si>
    <t>นาง บียา  มะ</t>
  </si>
  <si>
    <t>นาย ฮาฟีซี  มาหะมะ</t>
  </si>
  <si>
    <t>นางสาว อารีนี  ซาอะ</t>
  </si>
  <si>
    <t>นางสาว ฮานีฟะฮ์  สาอะ</t>
  </si>
  <si>
    <t>นางสาว นุรซอลีฮะ  มะแซสะอิ</t>
  </si>
  <si>
    <t>นางสาว นูรอัยนี  หะยีและ</t>
  </si>
  <si>
    <t>นาย สุลัยมาน  หะยีและ</t>
  </si>
  <si>
    <t>นางสาว รุสนาณี  สนิ</t>
  </si>
  <si>
    <t>นางสาว มารูดา  สาเม๊าะ</t>
  </si>
  <si>
    <t>นาง อนุรักษ์  พรหมชาติ</t>
  </si>
  <si>
    <t>นางสาว รอฮาซา  ยามา</t>
  </si>
  <si>
    <t>นางสาว เจะปารีซา  เจะอาแซ</t>
  </si>
  <si>
    <t>นางสาว ฮุสนา  มะดีเยาะ</t>
  </si>
  <si>
    <t>นาย อาฮามัด  อีซอ</t>
  </si>
  <si>
    <t>นาย ฮาซัน  ดอเลาะ</t>
  </si>
  <si>
    <t>นางสาว อาซูวา  เปาะด๊ะ</t>
  </si>
  <si>
    <t>นางสาว อรณี  เจ๊ะหลง</t>
  </si>
  <si>
    <t>นางสาว นูรมา  อาบ๊ะ</t>
  </si>
  <si>
    <t>นางสาว พาตีเมาะ  ดือราโพ</t>
  </si>
  <si>
    <t>นางสาว ศุภัทราณี  สุหลง</t>
  </si>
  <si>
    <t>นางสาว ฮาซีบะห์  ลอหะ</t>
  </si>
  <si>
    <t>นางสาว รอบีย๊ะ  ยอ</t>
  </si>
  <si>
    <t>นางสาว นาดีหย๊ะ  สาแมง</t>
  </si>
  <si>
    <t>นาย ซาการียา  จรกา</t>
  </si>
  <si>
    <t>นาย รอซือดี  นิเงาะ</t>
  </si>
  <si>
    <t>นางสาว ฮาบีบี  วามะ</t>
  </si>
  <si>
    <t>นางสาว ฮาบีบะห์  วามะ</t>
  </si>
  <si>
    <t>นาย รุสลี  หะยียูโซะ</t>
  </si>
  <si>
    <t>นาย นาซรี  แวหะยี</t>
  </si>
  <si>
    <t>นางสาว นิตยา  มะลีซู</t>
  </si>
  <si>
    <t>นางสาว สีลาวาตี  ตีเยาะ</t>
  </si>
  <si>
    <t>นางสาว โซเฟียร์  วานิ</t>
  </si>
  <si>
    <t>นางสาว ซามีนี  นาราทอง</t>
  </si>
  <si>
    <t>นางสาว มารีนี  เจ๊ะอีซอ</t>
  </si>
  <si>
    <t>นางสาว ตัสนีม  แวอูเซ็ง</t>
  </si>
  <si>
    <t>นางสาว ฮาบีบ๊ะ  บินเจ๊ะนุ</t>
  </si>
  <si>
    <t>นางสาว นาซีบะห์  เจ๊ะมะ</t>
  </si>
  <si>
    <t>ว่าที่ร้อยตำรวจตรีหญิง เกษมณี  ดำรงกิจขจร</t>
  </si>
  <si>
    <t>นางสาว สุรียาณีย์  ยามา</t>
  </si>
  <si>
    <t>นางสาว รอบีฮะ  เปาะแม</t>
  </si>
  <si>
    <t>นางสาว ซูราญา  สาแม</t>
  </si>
  <si>
    <t>นางสาว คอรีหม๊ะ  เจ๊ะมุ</t>
  </si>
  <si>
    <t>นางสาว สุไรยา  บือกะมูดอ</t>
  </si>
  <si>
    <t>นางสาว ซารีนา  ดอฮะ</t>
  </si>
  <si>
    <t>นางสาว นาปีซ๊ะ  แยนา</t>
  </si>
  <si>
    <t>นาย รณกร  จีนเมือง</t>
  </si>
  <si>
    <t>นาย มะนาแซ  หะมิ</t>
  </si>
  <si>
    <t>นางสาว อามาณี  ดอมะมิง</t>
  </si>
  <si>
    <t>นางสาว ฮัซมีนา  กะแน</t>
  </si>
  <si>
    <t>นางสาว อาซูรา  ตีเตะ</t>
  </si>
  <si>
    <t>นาย อัมรันดร์  บินหะ</t>
  </si>
  <si>
    <t>นางสาว อัยลดา  สาและ</t>
  </si>
  <si>
    <t>นางสาว อัสมา  หะยีดอเลาะ</t>
  </si>
  <si>
    <t>นางสาว กาตีบะห์  บินมะนอ</t>
  </si>
  <si>
    <t>นางสาว สีตีพาตีเมาะ  เจ๊ะแล</t>
  </si>
  <si>
    <t>นาย อะฮ์หมัดตายูนี  แสงสุชล</t>
  </si>
  <si>
    <t>นางสาว ซารีป๊ะ  ดายะ</t>
  </si>
  <si>
    <t>นางสาว รุสนีดา  เจ๊ะอารง</t>
  </si>
  <si>
    <t>นาย บุสรอ  เจ๊ะเต๊ะ</t>
  </si>
  <si>
    <t>นางสาว ซัลวานี  นิจะ</t>
  </si>
  <si>
    <t>นางสาว ไอนา  กาเซ็ง</t>
  </si>
  <si>
    <t>นางสาว นันธิดา  คงศรรอด</t>
  </si>
  <si>
    <t>นางสาว รุสวานีฟาดีลา  ปูเตะ</t>
  </si>
  <si>
    <t>นางสาว ยูฮานา  ลดตันหยง</t>
  </si>
  <si>
    <t>นางสาว นูรมา  มะดีเยาะ</t>
  </si>
  <si>
    <t>นางสาว อีลมี  แยนา</t>
  </si>
  <si>
    <t>นางสาว อาซียะห์  เจ๊ะมิง</t>
  </si>
  <si>
    <t>นาย มูฮัมมัดไฟซา  อับดุลเราะมัน</t>
  </si>
  <si>
    <t>นางสาว อรนีย์  เพ็ชรพูล</t>
  </si>
  <si>
    <t>นางสาว นูฟารีลา  อาแว</t>
  </si>
  <si>
    <t>นาย อับดุลรอซะ  แวอูเซ็ง</t>
  </si>
  <si>
    <t>นาย มูฮัมมัดไปซู  อาแซ</t>
  </si>
  <si>
    <t>นาย มะซูยี  สาเมาะหลง</t>
  </si>
  <si>
    <t>นางสาว ไรน๊ะ  บินเจ๊ะมะ</t>
  </si>
  <si>
    <t>นางสาว ฟาดีล๊ะ  บินเจ๊ะมะ</t>
  </si>
  <si>
    <t>นางสาว สีตีนูรียะห์  บากา</t>
  </si>
  <si>
    <t>นางสาว อนุศราห์  ตาเย๊ะ</t>
  </si>
  <si>
    <t>นางสาว สีตีมารีแย  สาและ</t>
  </si>
  <si>
    <t>นางสาว ซาริมา  ปาละอุตง</t>
  </si>
  <si>
    <t>นางสาว ดวงพร  พรหมฉ่ำ</t>
  </si>
  <si>
    <t>นางสาว อันธิกา  สุวรรณวงศ์</t>
  </si>
  <si>
    <t>นางสาว ซูมัยยะห์  แวฮูลู</t>
  </si>
  <si>
    <t>นางสาว มารีนา  บินฮามัด</t>
  </si>
  <si>
    <t>นาย ไซนุง  มิงกาเด็ง</t>
  </si>
  <si>
    <t>นาย ไฟศอลร์  ตูแวลอ</t>
  </si>
  <si>
    <t>นางสาว อามีเนาะ  อาแวกือจิ</t>
  </si>
  <si>
    <t>นางสาว ยารอดะห์  เลาะแม</t>
  </si>
  <si>
    <t>นาย อาซูวัน  บือซา</t>
  </si>
  <si>
    <t>นางสาว อาตีกะ  อาแว</t>
  </si>
  <si>
    <t>นางสาว รุสน๊ะห์  เจ๊ะโตแซะ</t>
  </si>
  <si>
    <t>นางสาว นูรีดา  เจ๊ะซู</t>
  </si>
  <si>
    <t>นางสาว มายูรี  มาเละ</t>
  </si>
  <si>
    <t>นางสาว อมิตา  หาแว</t>
  </si>
  <si>
    <t>นางสาว นิฮายฟะ  บินเงาะ</t>
  </si>
  <si>
    <t>นางสาว ซาวียะห์  ดอเลาะ</t>
  </si>
  <si>
    <t>นางสาว อาซีละ  สุหลง</t>
  </si>
  <si>
    <t>นาง ฮาซีย๊ะ  เจ๊ะเลาะ</t>
  </si>
  <si>
    <t>นางสาว ซาลีฮะ  ดอเล๊าะ</t>
  </si>
  <si>
    <t>นางสาว โนรีดา  สาเมาะ</t>
  </si>
  <si>
    <t>นางสาว มารีนี  กะโด</t>
  </si>
  <si>
    <t>นางสาว ทรัยหมะ  สาและ</t>
  </si>
  <si>
    <t>นางสาว สุวัยบะ  เจะอาลี</t>
  </si>
  <si>
    <t>นาย มูฮัมหมัดโซเฟียน  ลาเต๊ะ</t>
  </si>
  <si>
    <t>นางสาว สุไฮลา  มามุ</t>
  </si>
  <si>
    <t>นางสาว นิซัลม๊ะห์  บินมะลี</t>
  </si>
  <si>
    <t>นาย ครรชิต  บุตรวงศ์</t>
  </si>
  <si>
    <t>นาย สมเจต  พุดซ้อน</t>
  </si>
  <si>
    <t>นาย ทวีวัฒน์  จันทรมาส</t>
  </si>
  <si>
    <t>นาย พงษ์ประภัทร  ใหม่แย้ม</t>
  </si>
  <si>
    <t>นางสาว รอฮีหม๊ะ  มัตติยา</t>
  </si>
  <si>
    <t>นาย มุสลิม  หวังสบู่</t>
  </si>
  <si>
    <t>นางสาว แวจั๊ฟนีย์  อูมา</t>
  </si>
  <si>
    <t>นางสาว สาธินี  ทองเอียด</t>
  </si>
  <si>
    <t>นางสาว นูซีฮัน  เจ๊ะดอเล๊าะ</t>
  </si>
  <si>
    <t>นางสาว นุรไอณี  ดอกอ</t>
  </si>
  <si>
    <t>นางสาว สุวาณี  มะรือสะ</t>
  </si>
  <si>
    <t>นางสาว นุรอาร์  ดอกอ</t>
  </si>
  <si>
    <t>นางสาว ซารีมะ  วาหลง</t>
  </si>
  <si>
    <t>นางสาว สุวรรณี  สาและ</t>
  </si>
  <si>
    <t>นางสาว ภาวินี  สามะ</t>
  </si>
  <si>
    <t>นางสาว นูรีดา  สามะอาลี</t>
  </si>
  <si>
    <t>นาย มูฮัมมัดสูไลมาน  เจะลี</t>
  </si>
  <si>
    <t>นางสาว แวลีเม๊าะห์  สามะอาลี</t>
  </si>
  <si>
    <t>นางสาว โซเฟีย  มะมิง</t>
  </si>
  <si>
    <t>นางสาว รุสมีตา  นาแว</t>
  </si>
  <si>
    <t>นาย โยฮัน  ดอเล๊าะ</t>
  </si>
  <si>
    <t>นาย อัสมินทร์  อูเซ็ง</t>
  </si>
  <si>
    <t>นาง สุทิสา  ดรอนิง</t>
  </si>
  <si>
    <t>นางสาว กูรอฮีมะห์  ฮะ</t>
  </si>
  <si>
    <t>นางสาว สุนิตา  สาและ</t>
  </si>
  <si>
    <t>นาย สุกนต์ธี  บิลยะกุม</t>
  </si>
  <si>
    <t>นาย มูฮัมหมัดฮาฟิส  มะซอเหาะ</t>
  </si>
  <si>
    <t>นางสาว รูสไอนี  มูดอ</t>
  </si>
  <si>
    <t>นางสาว มารีแย  มายิ</t>
  </si>
  <si>
    <t>นางสาว สุดา  สือแม</t>
  </si>
  <si>
    <t>นางสาว อิสมีย์  กาเด</t>
  </si>
  <si>
    <t>นาย บาฮาเร็ง  ยูนุ</t>
  </si>
  <si>
    <t>นางสาว สุนิษา  บุญรา</t>
  </si>
  <si>
    <t>นางสาว มุตีอา  เจะลง</t>
  </si>
  <si>
    <t>นาย ฟุอัตร์  บือราเฮง</t>
  </si>
  <si>
    <t>นางสาว อาซูรา  เจ๊ะเฮง</t>
  </si>
  <si>
    <t>นางสาว นาเดีย  รีเป็ง</t>
  </si>
  <si>
    <t>นางสาว นาเดียร์  มะเซ็ง</t>
  </si>
  <si>
    <t>นางสาว คัชมะห์  ปะสา</t>
  </si>
  <si>
    <t>นางสาว อิฮซาน  วานิ</t>
  </si>
  <si>
    <t>นางสาว ซารีนี  วาเจ๊ะ</t>
  </si>
  <si>
    <t>นางสาว ซีลาวาตี  สีโยง</t>
  </si>
  <si>
    <t>นางสาว นัสริน  สะนิ</t>
  </si>
  <si>
    <t>นาย ศอลาฮูดีน  บือราเฮง</t>
  </si>
  <si>
    <t>นางสาว ซูฮัยดา  ดอเลาะ</t>
  </si>
  <si>
    <t>นางสาว วานิดา  มะรอปิ</t>
  </si>
  <si>
    <t>นางสาว อานีส  อาแว</t>
  </si>
  <si>
    <t>นางสาว นูรฮายาตี  หะยีสาและ</t>
  </si>
  <si>
    <t>นางสาว นูรไอนี  เด็นดาหยัด</t>
  </si>
  <si>
    <t>นางสาว ไซนะ  บินสะมะแอ</t>
  </si>
  <si>
    <t>นางสาว อาซียะห์  บินมุซตอฟา</t>
  </si>
  <si>
    <t>นางสาว พนิดา  รุ่งประเสริฐ</t>
  </si>
  <si>
    <t>นางสาว นริสสา  ไชยรัตน์</t>
  </si>
  <si>
    <t>นางสาว สายใจ  พรหมภักดี</t>
  </si>
  <si>
    <t>นางสาว รุสนานี  มะแซ</t>
  </si>
  <si>
    <t>นาย แวฮารง  แวมะ</t>
  </si>
  <si>
    <t>นาย รีดูวัน  ตูแวสะมะแอ</t>
  </si>
  <si>
    <t>นาย อาซูวัน  เวาะละ</t>
  </si>
  <si>
    <t>นาย บัดรี  บูละ</t>
  </si>
  <si>
    <t>นางสาว ปัทมา  ฮัมดาณี</t>
  </si>
  <si>
    <t>นาย ต่วนอาซิ  ลอ</t>
  </si>
  <si>
    <t>นางสาว การีละห์  สามุยามา</t>
  </si>
  <si>
    <t>นาย มูหัมมัดสีดิก  หามะ</t>
  </si>
  <si>
    <t>นาย ยะโกะ  ชิแต</t>
  </si>
  <si>
    <t>นาย มะรอซูวรรณ  เจะโก๊ะ</t>
  </si>
  <si>
    <t>นาย อับดุลก๊อฟฟาร์  กือรีติง</t>
  </si>
  <si>
    <t>นางสาว อาอีซะห์  ดือเร๊ะ</t>
  </si>
  <si>
    <t>นาย อัสมิน  เจ๊ะดอเล๊าะ</t>
  </si>
  <si>
    <t>นางสาว ฟาตีเมาะห์  วานิ</t>
  </si>
  <si>
    <t>นางสาว สากีลา  มะมิง</t>
  </si>
  <si>
    <t>นาย ไฟซูดีน  ซิแต</t>
  </si>
  <si>
    <t>นางสาว ซูไฮลา  ลาเต๊ะ</t>
  </si>
  <si>
    <t>นาย อนันต์  แมเราะ</t>
  </si>
  <si>
    <t>นางสาว มุมีนะห์  อับดุลดานิง</t>
  </si>
  <si>
    <t>นางสาว ยามีล๊ะ  กาเดร์</t>
  </si>
  <si>
    <t>นางสาว อารายู  ตะบารู</t>
  </si>
  <si>
    <t>นางสาว ฮุสนา  ทำโมะ</t>
  </si>
  <si>
    <t>นางสาว อัรมา  ตาลีหะ</t>
  </si>
  <si>
    <t>นางสาว มารีนา  สะแลแม</t>
  </si>
  <si>
    <t>นางสาว พัตเตมไพซา  โต๊ะลง</t>
  </si>
  <si>
    <t>นาง มีเนาะ  แสบีดิง</t>
  </si>
  <si>
    <t>นางสาว นูฟัยซัน  กิ่งเกาะยาว</t>
  </si>
  <si>
    <t>นาง ฟิรเดาย์  หะยีมูซอ</t>
  </si>
  <si>
    <t>นางสาว ฮายาตี  อาแด</t>
  </si>
  <si>
    <t>นาย อิสมาแอล  สะมะหะ</t>
  </si>
  <si>
    <t>นาย อัมราม  มะเละ</t>
  </si>
  <si>
    <t>นาย ฟาเดล  สะอุ</t>
  </si>
  <si>
    <t>นางสาว ปรียะนาฏ  หอมเย็น</t>
  </si>
  <si>
    <t>นางสาว อลาวียะห์  บินหะ</t>
  </si>
  <si>
    <t>นางสาว ฟาฮานา  อาแซ</t>
  </si>
  <si>
    <t>นางสาว ต่วนซาลีฮา  ต่วนกะจิ</t>
  </si>
  <si>
    <t>นาย อาลียัส  รอยะ</t>
  </si>
  <si>
    <t>นางสาว สุธิตา  บัวผุด</t>
  </si>
  <si>
    <t>นางสาว จริยา  ดำกระเด็น</t>
  </si>
  <si>
    <t>นางสาว คอดีเยาะห์  แวดือเร๊ะ</t>
  </si>
  <si>
    <t>นางสาว อานีตา  มามะ</t>
  </si>
  <si>
    <t>นางสาว นูอะกือมา  มานา</t>
  </si>
  <si>
    <t>นาย มูฮัมหมัด  อีแต</t>
  </si>
  <si>
    <t>นางสาว นิป๊ะ  สะมะแอ</t>
  </si>
  <si>
    <t>นางสาว ชนกนันท์  ณ เทพา</t>
  </si>
  <si>
    <t>นางสาว นูรีฮา  มะ</t>
  </si>
  <si>
    <t>นางสาว เร๊าะมา  มิ๊เจ๊ะนา</t>
  </si>
  <si>
    <t>นางสาว พาติน  บาแด</t>
  </si>
  <si>
    <t>นางสาว ฟาดีล๊ะ  หะแว</t>
  </si>
  <si>
    <t>นางสาว สาวิตรี  เต๊ะฮีแต</t>
  </si>
  <si>
    <t>นาย นิอันวาร์  แวนามะกัน</t>
  </si>
  <si>
    <t>นางสาว อัสม๊ะ  เลาะราแม</t>
  </si>
  <si>
    <t>นางสาว แสนแก้ว  แสงสุวรรณ</t>
  </si>
  <si>
    <t>นางสาว ซูไฮดะห์  มาเน๊าะ</t>
  </si>
  <si>
    <t>นางสาว ฮัสมีดาห์  ปาเน๊าะ</t>
  </si>
  <si>
    <t>นางสาว นูรฮีดายะ  มิงหะ</t>
  </si>
  <si>
    <t>นางสาว ซาฟียะห์  โซ๊ะแซ</t>
  </si>
  <si>
    <t>นางสาว อาตีกะห์  สะอิ</t>
  </si>
  <si>
    <t>นาย นุรดิง  ยาสาแล</t>
  </si>
  <si>
    <t>นาย มูฮัมหมัดไพศอล  เต๊ะ</t>
  </si>
  <si>
    <t>นาย มะฮานาฟี  กาเดร์</t>
  </si>
  <si>
    <t>นางสาว สัยนุง  ยูโซะ</t>
  </si>
  <si>
    <t>นางสาว รอพีอะห์  ยูโซ๊ะ</t>
  </si>
  <si>
    <t>นางสาว กาสือมะห์  ตีแล</t>
  </si>
  <si>
    <t>นางสาว ซูวัยบะห์  บูละ</t>
  </si>
  <si>
    <t>นางสาว ยุสนี  อูเซ็ง</t>
  </si>
  <si>
    <t>นางสาว ลีลาวดี  โต๊ะกานู</t>
  </si>
  <si>
    <t>นางสาว ซูไฮลา  ดอเลาะ</t>
  </si>
  <si>
    <t>นาย ไทยรัฐ  คงสุวรรณ์</t>
  </si>
  <si>
    <t>นางสาว ฮาณี  ดือราแม</t>
  </si>
  <si>
    <t>นางสาว นูรฮูดา  ดอรอแม</t>
  </si>
  <si>
    <t>นางสาว ฟัทมา  อาเด๊ะ</t>
  </si>
  <si>
    <t>นางสาว มิสรา  แฉมิง</t>
  </si>
  <si>
    <t>นาย มะซากี  แรแน</t>
  </si>
  <si>
    <t>นาย รอสลี  อีซอ</t>
  </si>
  <si>
    <t>นาย อนันต์  ดาแด</t>
  </si>
  <si>
    <t>นาง ซูไรดา  มูเนาะ</t>
  </si>
  <si>
    <t>นางสาว นอร์ฮูดา  แวสอเฮาะ</t>
  </si>
  <si>
    <t>นางสาว นัสเราะห์  เต๊ะแม</t>
  </si>
  <si>
    <t>นางสาว นูรมา  บินแวคาเดร์</t>
  </si>
  <si>
    <t>นางสาว ศันสนีย์  มูดอ</t>
  </si>
  <si>
    <t>นางสาว ฟาฮาดา  ดอเลาะ</t>
  </si>
  <si>
    <t>นาย มูฮามัด  อูเซ็ง</t>
  </si>
  <si>
    <t>นาย ธนากร  ริ้วกาญจนา</t>
  </si>
  <si>
    <t>นาย แพนดี  สามะ</t>
  </si>
  <si>
    <t>นางสาว อริสษา  ปูหัด</t>
  </si>
  <si>
    <t>นาย ซากีรีน  บินศาสตรา</t>
  </si>
  <si>
    <t>นางสาว ซานีตา  รอแง</t>
  </si>
  <si>
    <t>นางสาว นาซีฮะห์  มาลอบูงอ</t>
  </si>
  <si>
    <t>นางสาว นูรีซัน  หะมะ</t>
  </si>
  <si>
    <t>นางสาว อัสมะ  โกะเลาะ</t>
  </si>
  <si>
    <t>นาย นุห์  ดอแม</t>
  </si>
  <si>
    <t>นาย อับดุลลาเต๊ะ  เจ๊ะเด็ง</t>
  </si>
  <si>
    <t>นางสาว ธิมาพร  จินดาเพ็ชร</t>
  </si>
  <si>
    <t>นางสาว ดารารัตน์  บัวแก้ว</t>
  </si>
  <si>
    <t>นาย อุสมาน  เจ๊ะเด็ง</t>
  </si>
  <si>
    <t>นาย มัสลัน  อิเฮง</t>
  </si>
  <si>
    <t>นางสาว นารีมัส  เจ๊ะฮามะ</t>
  </si>
  <si>
    <t>นางสาว นูศิรมา  บือซา</t>
  </si>
  <si>
    <t>นางสาว นูรฮัฟรีซัน  บือซา</t>
  </si>
  <si>
    <t>นางสาว วันนาอีมะห์  มะกือจิ</t>
  </si>
  <si>
    <t>นางสาว คาวาริซมีย์  กาเดร์</t>
  </si>
  <si>
    <t>นาย รุสดี  ลาเตะ</t>
  </si>
  <si>
    <t>นาย สุรเดช  มะแซ</t>
  </si>
  <si>
    <t>นางสาว นิฟาเดีย  มามะ</t>
  </si>
  <si>
    <t>นางสาว ฮามีดะ  มามะ</t>
  </si>
  <si>
    <t>นางสาว วันมาเรียม  แวยูโซ๊ะ</t>
  </si>
  <si>
    <t>นางสาว ปราณี  หยิมปิ</t>
  </si>
  <si>
    <t>นาย อิสมาแอ  ดอเลาะ</t>
  </si>
  <si>
    <t>นางสาว นิอัสวานี  แมเร๊าะ</t>
  </si>
  <si>
    <t>นาย มูฮำหมัดนัซรี  มะยาโอ๊ะ</t>
  </si>
  <si>
    <t>นาย ญาลานุรดีนมูฮำหมัด  นิกาเร็ง</t>
  </si>
  <si>
    <t>นาย ยาการียา  รีรา</t>
  </si>
  <si>
    <t>นาย โซเบร์  จาแจ</t>
  </si>
  <si>
    <t>นาย อับดุลเล๊าะ  หะยีดือรอแม</t>
  </si>
  <si>
    <t>นางสาว ซารีณีย์  มะหะมะ</t>
  </si>
  <si>
    <t>นางสาว ฮูซัยฟะห์  เจะสาและ</t>
  </si>
  <si>
    <t>นางสาว กันยกร  คงอิ่ม</t>
  </si>
  <si>
    <t>นาย ฟุรกอน  มามะ</t>
  </si>
  <si>
    <t>นาย อัสมาดี  เจ๊ะโด</t>
  </si>
  <si>
    <t>นางสาว อัสมา  จิปูเง๊าะ</t>
  </si>
  <si>
    <t>นางสาว ฮาวียะ  อูเซ็ง</t>
  </si>
  <si>
    <t>นางสาว นูรูลอัสมานี  ดือราแม</t>
  </si>
  <si>
    <t>นางสาว ฮามีเราะห์  ดอเลาะ</t>
  </si>
  <si>
    <t>นางสาว นูรีต้า  แนหะ</t>
  </si>
  <si>
    <t>นางสาว อานิส  สามะ</t>
  </si>
  <si>
    <t>นางสาว นูรานี  ยะโกะ</t>
  </si>
  <si>
    <t>นางสาว กัลมีรา  เจะแว</t>
  </si>
  <si>
    <t>นางสาว ซัลวาล  มะหะมะ</t>
  </si>
  <si>
    <t>นางสาว ซารีนา  เจ๊ะเต๊ะ</t>
  </si>
  <si>
    <t>นางสาว รออูดา  อาบู</t>
  </si>
  <si>
    <t>นางสาว มิววรรณนา  สุขเต๊ะ</t>
  </si>
  <si>
    <t>นางสาว นูรไอนา  มิงยี</t>
  </si>
  <si>
    <t>นางสาว ฟิรดา  มะอูเซ็ง</t>
  </si>
  <si>
    <t>นางสาว เกษณี  อาแด</t>
  </si>
  <si>
    <t>นางสาว รสรินทร์  เลาะมิง</t>
  </si>
  <si>
    <t>นางสาว รุสไนนี  สูแล</t>
  </si>
  <si>
    <t>นาย เจษฎา  ลู่พิทักษ์สกุล</t>
  </si>
  <si>
    <t>นางสาว ญาสุวีรวัลย์  มุกนราทรัพย์</t>
  </si>
  <si>
    <t>นาย ตัรมีซี  บาโด</t>
  </si>
  <si>
    <t>นางสาว นูรฮาฟีซัน  อับดุลเลาะ</t>
  </si>
  <si>
    <t>นางสาว อิรมา  สาและ</t>
  </si>
  <si>
    <t>นางสาว อีมาน  ซิมะแซ</t>
  </si>
  <si>
    <t>นางสาว อาซียะ  อูมา</t>
  </si>
  <si>
    <t>นางสาว ปัทมา  ยูโซะยุ</t>
  </si>
  <si>
    <t>นาย มะซุบฮี  เจ๊ะบอสู</t>
  </si>
  <si>
    <t>นาย อัรฮัน  มะดีเยาะ</t>
  </si>
  <si>
    <t>นาย อัซวัน  ลาเต๊ะบือริง</t>
  </si>
  <si>
    <t>นาย มูฮัมมัด  แนมะ</t>
  </si>
  <si>
    <t>นางสาว รอซีดะห์  ฮาแว</t>
  </si>
  <si>
    <t>นางสาว อูมีร์  สะสีมอง</t>
  </si>
  <si>
    <t>นางสาว นูรไฮดา  นิยาโต</t>
  </si>
  <si>
    <t>นางสาว วรรณนิดา  มะเกะ</t>
  </si>
  <si>
    <t>นางสาว อาพีซัน  มะเกะ</t>
  </si>
  <si>
    <t>นางสาว ฮานีลา  มะเกะ</t>
  </si>
  <si>
    <t>นางสาว รุสณีย์  ดามุง</t>
  </si>
  <si>
    <t>นาย อัลฟัร  มะดีแมง</t>
  </si>
  <si>
    <t>นาย ซานูซี  มามะ</t>
  </si>
  <si>
    <t>นางสาว นูรียะ  หมะเกะ</t>
  </si>
  <si>
    <t>นางสาว อารีตา  และ</t>
  </si>
  <si>
    <t>นาย ตอริก  เจ๊ะเด็ง</t>
  </si>
  <si>
    <t>นาย ซูบีดิง  ยามา</t>
  </si>
  <si>
    <t>นางสาว รอกีเย๊าะ  สะมะแอ</t>
  </si>
  <si>
    <t>นางสาว อาณีตา  บีรู</t>
  </si>
  <si>
    <t>นางสาว รูสนิง  นิเดร์</t>
  </si>
  <si>
    <t>นางสาว ซัลมี  ซูหะ</t>
  </si>
  <si>
    <t>นางสาว ต่วนนารูมี  ต่วนปูเต๊ะ</t>
  </si>
  <si>
    <t>นาย อานุง  เจ๊ะเงาะ</t>
  </si>
  <si>
    <t>นางสาว ไซตง  มะสาแม</t>
  </si>
  <si>
    <t>นาย อดินันท์  แสนสระ</t>
  </si>
  <si>
    <t>นาย ซานูเด็ง  มามะ</t>
  </si>
  <si>
    <t>นางสาว ไลลา  อามะ</t>
  </si>
  <si>
    <t>นางสาว แวนุง  เปาะเฮาะ</t>
  </si>
  <si>
    <t>นางสาว ฮาลีมาห์  เจ๊ะอามะ</t>
  </si>
  <si>
    <t>นาย บงกช  นันทิทรรภ</t>
  </si>
  <si>
    <t>นางสาว ซูรียานี  สูหลง</t>
  </si>
  <si>
    <t>นาย การุณ  สือแม</t>
  </si>
  <si>
    <t>นาย สุบรี  กาจิเจะแย</t>
  </si>
  <si>
    <t>นางสาว นูรฮาซีกีน  มะเร๊ะ</t>
  </si>
  <si>
    <t>นางสาว ลาตีฟะห์  มะเด็ง</t>
  </si>
  <si>
    <t>นางสาว นินาซูรา  บินนิโซะ</t>
  </si>
  <si>
    <t>นางสาว มลิวัลย์  แดงคง</t>
  </si>
  <si>
    <t>นางสาว แอนนา  อุเซ็ง</t>
  </si>
  <si>
    <t>นาย เบญญามีน  บิณยูซูฟ</t>
  </si>
  <si>
    <t>นางสาว นูรฮายาตี  มะแอ</t>
  </si>
  <si>
    <t>นาย มูฮำหมัดซัมรี  ปะเกสาแล๊ะ</t>
  </si>
  <si>
    <t>นางสาว นุรฟราฮิดา  มามะ</t>
  </si>
  <si>
    <t>นางสาว นูรฮูดา  ซือแม</t>
  </si>
  <si>
    <t>นาย วรุต  สุขสำราญ</t>
  </si>
  <si>
    <t>นาย ยุทธนา  สุขสำราญ</t>
  </si>
  <si>
    <t>นางสาว รูซีตา  สารี</t>
  </si>
  <si>
    <t>นาย อีลาฮัม  หะยีดอเลาะ</t>
  </si>
  <si>
    <t>นางสาว นิอากีเร๊าะ  หนิสาเร๊ะ</t>
  </si>
  <si>
    <t>นาย มูฮัมหมัดสาโร  สะแอเต๊ะ</t>
  </si>
  <si>
    <t>นาย สาริศ  ธรรมขันธา</t>
  </si>
  <si>
    <t>นาย อำรัม  หะยีบราเฮง</t>
  </si>
  <si>
    <t>นางสาว สุริยา  แดอีแต</t>
  </si>
  <si>
    <t>นางสาว ฟาราวตี  บินมูดอ</t>
  </si>
  <si>
    <t>นางสาว สุไวดา  ดอเลาะ</t>
  </si>
  <si>
    <t>นางสาว มุสลีมี  สะดอ</t>
  </si>
  <si>
    <t>นางสาว นิซูฮัยลา  นิแว</t>
  </si>
  <si>
    <t>นางสาว นูรีซัน  รีขะ</t>
  </si>
  <si>
    <t>นางสาว สุธัญญา  บุญหลง</t>
  </si>
  <si>
    <t>นางสาว ศศิภา  สกุลน้อย</t>
  </si>
  <si>
    <t>นางสาว อามีนา  บากา</t>
  </si>
  <si>
    <t>นางสาว ซูวานา  ปะดอ</t>
  </si>
  <si>
    <t>นางสาว นูรีซา  แวหะมะ</t>
  </si>
  <si>
    <t>นางสาว อามีเราะห์  เจะแว</t>
  </si>
  <si>
    <t>นางสาว อาอีดะห์  กามะลอ</t>
  </si>
  <si>
    <t>นาย อิบรอเฮ็ม  เจ๊ะโด</t>
  </si>
  <si>
    <t>นาย อัดนัน  กูลูแว</t>
  </si>
  <si>
    <t>นาย มูฮำหมัดนูรดีน  สือนิ</t>
  </si>
  <si>
    <t>นางสาว ซานีรา  บินมูดอ</t>
  </si>
  <si>
    <t>นาย ศุภศักดิ์  แสงมณี</t>
  </si>
  <si>
    <t>นาย วรา  เกียรติเจริญสุข</t>
  </si>
  <si>
    <t>นาย อับดุลรอมัน  สะนิ</t>
  </si>
  <si>
    <t>นาย อชิระ  วงศ์หน่อแก้ว</t>
  </si>
  <si>
    <t>นางสาว รอบีฮะ  เปาะแต</t>
  </si>
  <si>
    <t>นาย ศุภกิจ  จันทร์วัฒนะ</t>
  </si>
  <si>
    <t>นาย มูฮะมะสกรี  หะยีเจ๊ะหลง</t>
  </si>
  <si>
    <t>นางสาว ซาลีฮะห์  อาลีมาอะ</t>
  </si>
  <si>
    <t>นาย อับดุลเราะห์  แกมะ</t>
  </si>
  <si>
    <t>นางสาว นิกาณ์ตีมา  นิกูโน</t>
  </si>
  <si>
    <t>นาย สมนึก  ตุนาคุณ</t>
  </si>
  <si>
    <t>นาย เกียรติภูมิ  หลีเหล็ม</t>
  </si>
  <si>
    <t>นาย ฮามูดี  แป</t>
  </si>
  <si>
    <t>นาย อับดุลมานาฟ  สะอะ</t>
  </si>
  <si>
    <t>นางสาว ฮานาดี  เเลปูซี</t>
  </si>
  <si>
    <t>นาย อับดุลวาฮับ  บินสาและ</t>
  </si>
  <si>
    <t>นาย ซุลกิฟลี  เจ๊ะโซ๊ะ</t>
  </si>
  <si>
    <t>นางสาว บูนีซา  สาและ</t>
  </si>
  <si>
    <t>นางสาว แวฮุสละห์  แวดือเร๊ะ</t>
  </si>
  <si>
    <t>นางสาว ยูในด๊ะห์  เปาะซา</t>
  </si>
  <si>
    <t>นางสาว นูรีฮา  ลาเต๊ะ</t>
  </si>
  <si>
    <t>นาย วุฒิศักดิ์  แก้วมิ</t>
  </si>
  <si>
    <t>นางสาว เฟาซียัน  บือซา</t>
  </si>
  <si>
    <t>นาย อาหมัด  หะยีเยะ</t>
  </si>
  <si>
    <t>นาย รมลี  สุหลง</t>
  </si>
  <si>
    <t>นางสาว นูรีฮัน  มะแซ</t>
  </si>
  <si>
    <t>นางสาว นัจมีย์  รอเซะ</t>
  </si>
  <si>
    <t>นางสาว แวซง  สือแม</t>
  </si>
  <si>
    <t>นาง ฮาสือนะห์  สือแม</t>
  </si>
  <si>
    <t>นาย ยูณัยดี  ดามะเลาะ</t>
  </si>
  <si>
    <t>นาย อับดุล  ยูโซะ</t>
  </si>
  <si>
    <t>นางสาว สุปราณี  เชิญชมภู</t>
  </si>
  <si>
    <t>นางสาว ไลลา  แก้วนุ้ย</t>
  </si>
  <si>
    <t>นางสาว อามาณี  ดอรอแม</t>
  </si>
  <si>
    <t>นาย กูไซฟี  ตูแวลอ</t>
  </si>
  <si>
    <t>นางสาว สูไฮนี  มะลี</t>
  </si>
  <si>
    <t>นาย ยูลกีฟลี  หะมะ</t>
  </si>
  <si>
    <t>นาย โชคอนันต์  สิ้นเนี่ยว</t>
  </si>
  <si>
    <t>นาย อารือมัง  มาเซ็ง</t>
  </si>
  <si>
    <t>นาย อับดุลบาซิร  แลปูซี</t>
  </si>
  <si>
    <t>อันดับ 1 : การพัฒนาชุมชน</t>
  </si>
  <si>
    <t>อันดับ 1 : การปกครองท้องถิ่น</t>
  </si>
  <si>
    <t>อันดับ 1 : การจัดการทั่วไป</t>
  </si>
  <si>
    <t>อันดับ 1 : การศึกษาปฐมวัย</t>
  </si>
  <si>
    <t>อันดับ 1 : การบัญชี</t>
  </si>
  <si>
    <t>อันดับ 1 : คอมพิวเตอร์ธุรกิจ</t>
  </si>
  <si>
    <t>อันดับ 1 : เทคโนโลยีสารสนเทศ</t>
  </si>
  <si>
    <t>อันดับ 1 : อิสลามศึกษา</t>
  </si>
  <si>
    <t>ลำดับที่</t>
  </si>
  <si>
    <t>รหัส</t>
  </si>
  <si>
    <t>ชื่อ-สกุล</t>
  </si>
  <si>
    <t>สาขาที่สมัคร</t>
  </si>
  <si>
    <t>ห้องสอบ</t>
  </si>
  <si>
    <t>รายชื่อผู้มีสิทธิ์สอบวัดความรู้นักศึกษาใหม่  ปีการศึกษา  2559</t>
  </si>
  <si>
    <t xml:space="preserve">สอบเวลา  08.30-16.00  น. </t>
  </si>
  <si>
    <t>ณ  อาคาร  4  ชั้น  วิทยาลัยชุมชนนราธิวาส</t>
  </si>
  <si>
    <t>รายชื่อผู้เข้าสอบวัดความรู้ หลักสูตรอนุปริญญา วิทยาลัยชุมชนนราธิวาส ประจำปีการศึกษา 2559</t>
  </si>
  <si>
    <t xml:space="preserve">  หน่วยจัดการศึกษาอำเภอเมือง   สอบเวลา  08.30-16.00  น. </t>
  </si>
  <si>
    <t>คณิตศาสตร์</t>
  </si>
  <si>
    <t>วิทยาศาสตร์</t>
  </si>
  <si>
    <t>ภาษาไทย</t>
  </si>
  <si>
    <t xml:space="preserve">ภาษาอังกฤษ </t>
  </si>
  <si>
    <t>คอมพิวเตอร์</t>
  </si>
  <si>
    <t>0331</t>
  </si>
  <si>
    <t>0332</t>
  </si>
  <si>
    <t>นาย อาลียาส  รอเฮง</t>
  </si>
  <si>
    <t>นางสาว มาซีเราะ  รีเด็ง</t>
  </si>
  <si>
    <t>นาย ธีรเดช  บุญให้</t>
  </si>
  <si>
    <t>นาย อดินันท์  สาและ</t>
  </si>
  <si>
    <t>นางสาว นูรีตา  สะแมะ</t>
  </si>
  <si>
    <t>ปรับพื้นฐาน</t>
  </si>
  <si>
    <t>ผ่าน</t>
  </si>
  <si>
    <t>เลขที่ในสาขา</t>
  </si>
  <si>
    <t>รายชื่อผู้เข้ารับการปรับพื้นฐาน</t>
  </si>
  <si>
    <t>กลุ่ม 1</t>
  </si>
  <si>
    <t>กลุ่ม 2</t>
  </si>
  <si>
    <t xml:space="preserve">ห้อง  445  อาคาร 4  ชั้น </t>
  </si>
  <si>
    <t xml:space="preserve">  ห้อง  446  อาคาร 4  ชั้น </t>
  </si>
  <si>
    <t>กลุ่ม 3</t>
  </si>
  <si>
    <t>กลุ่ม 4</t>
  </si>
  <si>
    <t>กลุ่ม 5</t>
  </si>
  <si>
    <t>กลุ่ม 6</t>
  </si>
  <si>
    <t xml:space="preserve">  ห้อง   427  อาคาร 4  ชั้น</t>
  </si>
  <si>
    <t xml:space="preserve">  ห้อง   422  อาคาร 4  ชั้น</t>
  </si>
  <si>
    <t xml:space="preserve">  ห้อง  ประชุม 1  อาคาร 4  ชั้น </t>
  </si>
  <si>
    <t xml:space="preserve">  ห้อง  ประชุม 2  อาคาร 4  ชั้น </t>
  </si>
  <si>
    <t>กลุ่ม 7</t>
  </si>
  <si>
    <t xml:space="preserve">  ห้อง  413  อาคาร 4  ชั้น</t>
  </si>
  <si>
    <t>กลุ่ม 8</t>
  </si>
  <si>
    <t xml:space="preserve">  ห้อง  E1  (อาคารระยะสั้น)</t>
  </si>
  <si>
    <t>กลุ่ม 9</t>
  </si>
  <si>
    <t xml:space="preserve">  ห้อง  E2  (อาคารระยะสั้น)</t>
  </si>
  <si>
    <t>กลุ่ม 10</t>
  </si>
  <si>
    <t xml:space="preserve">  ห้อง  411  อาคาร 4  ชั้น</t>
  </si>
  <si>
    <t>กลุ่ม 11</t>
  </si>
  <si>
    <t>กลุ่ม 12</t>
  </si>
  <si>
    <t xml:space="preserve">  ห้อง  441  อาคาร 4  ชั้น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</si>
</sst>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13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vertical="top"/>
    </xf>
    <xf numFmtId="0" fontId="18" fillId="0" borderId="16" xfId="0" applyFont="1" applyFill="1" applyBorder="1" applyAlignment="1">
      <alignment vertical="top"/>
    </xf>
    <xf numFmtId="0" fontId="18" fillId="0" borderId="17" xfId="0" applyFont="1" applyFill="1" applyBorder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10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vertical="top"/>
    </xf>
    <xf numFmtId="0" fontId="18" fillId="0" borderId="14" xfId="0" applyFont="1" applyFill="1" applyBorder="1" applyAlignment="1">
      <alignment vertical="top"/>
    </xf>
    <xf numFmtId="0" fontId="18" fillId="0" borderId="13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vertical="top"/>
    </xf>
    <xf numFmtId="0" fontId="18" fillId="0" borderId="15" xfId="0" applyFont="1" applyFill="1" applyBorder="1" applyAlignment="1">
      <alignment vertical="top"/>
    </xf>
    <xf numFmtId="0" fontId="18" fillId="0" borderId="0" xfId="0" applyFont="1" applyFill="1" applyAlignment="1">
      <alignment horizontal="center" vertical="top"/>
    </xf>
    <xf numFmtId="0" fontId="18" fillId="0" borderId="18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vertical="top"/>
    </xf>
    <xf numFmtId="49" fontId="18" fillId="0" borderId="10" xfId="0" applyNumberFormat="1" applyFont="1" applyFill="1" applyBorder="1" applyAlignment="1">
      <alignment horizontal="center" vertical="top"/>
    </xf>
    <xf numFmtId="0" fontId="18" fillId="33" borderId="13" xfId="0" applyFont="1" applyFill="1" applyBorder="1" applyAlignment="1">
      <alignment horizontal="center" vertical="top"/>
    </xf>
    <xf numFmtId="0" fontId="18" fillId="33" borderId="18" xfId="0" applyFont="1" applyFill="1" applyBorder="1" applyAlignment="1">
      <alignment horizontal="center" vertical="top"/>
    </xf>
    <xf numFmtId="0" fontId="18" fillId="33" borderId="12" xfId="0" applyFont="1" applyFill="1" applyBorder="1" applyAlignment="1">
      <alignment vertical="top"/>
    </xf>
    <xf numFmtId="0" fontId="18" fillId="33" borderId="15" xfId="0" applyFont="1" applyFill="1" applyBorder="1" applyAlignment="1">
      <alignment vertical="top"/>
    </xf>
    <xf numFmtId="0" fontId="18" fillId="33" borderId="13" xfId="0" applyFont="1" applyFill="1" applyBorder="1" applyAlignment="1">
      <alignment vertical="top"/>
    </xf>
    <xf numFmtId="0" fontId="18" fillId="34" borderId="10" xfId="0" applyFont="1" applyFill="1" applyBorder="1" applyAlignment="1">
      <alignment horizontal="center" vertical="top"/>
    </xf>
    <xf numFmtId="0" fontId="18" fillId="34" borderId="10" xfId="0" applyFont="1" applyFill="1" applyBorder="1" applyAlignment="1">
      <alignment vertical="top"/>
    </xf>
    <xf numFmtId="0" fontId="18" fillId="34" borderId="14" xfId="0" applyFont="1" applyFill="1" applyBorder="1" applyAlignment="1">
      <alignment vertical="top"/>
    </xf>
    <xf numFmtId="0" fontId="18" fillId="34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vertical="top"/>
    </xf>
    <xf numFmtId="0" fontId="18" fillId="34" borderId="0" xfId="0" applyFont="1" applyFill="1" applyAlignment="1">
      <alignment vertical="top"/>
    </xf>
    <xf numFmtId="0" fontId="18" fillId="0" borderId="0" xfId="0" applyFont="1"/>
    <xf numFmtId="0" fontId="19" fillId="0" borderId="13" xfId="0" applyFont="1" applyBorder="1" applyAlignment="1">
      <alignment horizontal="center"/>
    </xf>
    <xf numFmtId="0" fontId="18" fillId="0" borderId="13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19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0"/>
  <sheetViews>
    <sheetView showGridLines="0" topLeftCell="A334" zoomScale="89" zoomScaleNormal="89" workbookViewId="0">
      <selection activeCell="A334" sqref="A1:XFD1048576"/>
    </sheetView>
  </sheetViews>
  <sheetFormatPr defaultRowHeight="21" x14ac:dyDescent="0.2"/>
  <cols>
    <col min="1" max="1" width="7" style="7" customWidth="1"/>
    <col min="2" max="2" width="7.75" style="7" customWidth="1"/>
    <col min="3" max="3" width="27.25" style="7" customWidth="1"/>
    <col min="4" max="4" width="28" style="7" customWidth="1"/>
    <col min="5" max="5" width="9.25" style="14" customWidth="1"/>
    <col min="6" max="10" width="9.875" style="7" customWidth="1"/>
    <col min="11" max="16384" width="9" style="7"/>
  </cols>
  <sheetData>
    <row r="1" spans="1:10" x14ac:dyDescent="0.2">
      <c r="A1" s="43" t="s">
        <v>756</v>
      </c>
      <c r="B1" s="43"/>
      <c r="C1" s="43"/>
      <c r="D1" s="43"/>
      <c r="E1" s="43"/>
    </row>
    <row r="2" spans="1:10" x14ac:dyDescent="0.2">
      <c r="A2" s="43" t="s">
        <v>757</v>
      </c>
      <c r="B2" s="43"/>
      <c r="C2" s="43"/>
      <c r="D2" s="43"/>
      <c r="E2" s="43"/>
    </row>
    <row r="3" spans="1:10" x14ac:dyDescent="0.2">
      <c r="A3" s="42" t="s">
        <v>758</v>
      </c>
      <c r="B3" s="42"/>
      <c r="C3" s="42"/>
      <c r="D3" s="42"/>
      <c r="E3" s="42"/>
    </row>
    <row r="4" spans="1:10" s="2" customFormat="1" x14ac:dyDescent="0.2">
      <c r="A4" s="1" t="s">
        <v>751</v>
      </c>
      <c r="B4" s="1" t="s">
        <v>752</v>
      </c>
      <c r="C4" s="1" t="s">
        <v>753</v>
      </c>
      <c r="D4" s="1" t="s">
        <v>754</v>
      </c>
      <c r="E4" s="1" t="s">
        <v>755</v>
      </c>
      <c r="F4" s="1" t="s">
        <v>761</v>
      </c>
      <c r="G4" s="1" t="s">
        <v>762</v>
      </c>
      <c r="H4" s="1" t="s">
        <v>763</v>
      </c>
      <c r="I4" s="1" t="s">
        <v>764</v>
      </c>
      <c r="J4" s="1" t="s">
        <v>765</v>
      </c>
    </row>
    <row r="5" spans="1:10" x14ac:dyDescent="0.2">
      <c r="A5" s="3">
        <v>1</v>
      </c>
      <c r="B5" s="3" t="str">
        <f>T("0001")</f>
        <v>0001</v>
      </c>
      <c r="C5" s="4" t="s">
        <v>0</v>
      </c>
      <c r="D5" s="5" t="s">
        <v>743</v>
      </c>
      <c r="E5" s="6">
        <v>421</v>
      </c>
      <c r="F5" s="16">
        <v>14</v>
      </c>
      <c r="G5" s="16">
        <v>20</v>
      </c>
      <c r="H5" s="9">
        <v>30</v>
      </c>
      <c r="I5" s="16">
        <v>30</v>
      </c>
      <c r="J5" s="16">
        <v>23</v>
      </c>
    </row>
    <row r="6" spans="1:10" x14ac:dyDescent="0.2">
      <c r="A6" s="8">
        <v>2</v>
      </c>
      <c r="B6" s="8" t="str">
        <f>T("0002")</f>
        <v>0002</v>
      </c>
      <c r="C6" s="9" t="s">
        <v>1</v>
      </c>
      <c r="D6" s="10" t="s">
        <v>744</v>
      </c>
      <c r="E6" s="6">
        <v>421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</row>
    <row r="7" spans="1:10" x14ac:dyDescent="0.2">
      <c r="A7" s="8">
        <v>3</v>
      </c>
      <c r="B7" s="8" t="str">
        <f>T("0003")</f>
        <v>0003</v>
      </c>
      <c r="C7" s="9" t="s">
        <v>2</v>
      </c>
      <c r="D7" s="10" t="s">
        <v>745</v>
      </c>
      <c r="E7" s="6">
        <v>421</v>
      </c>
      <c r="F7" s="16">
        <v>11</v>
      </c>
      <c r="G7" s="16">
        <v>13</v>
      </c>
      <c r="H7" s="16">
        <v>27</v>
      </c>
      <c r="I7" s="16">
        <v>10</v>
      </c>
      <c r="J7" s="16">
        <v>16</v>
      </c>
    </row>
    <row r="8" spans="1:10" x14ac:dyDescent="0.2">
      <c r="A8" s="8">
        <v>4</v>
      </c>
      <c r="B8" s="8" t="str">
        <f>T("0004")</f>
        <v>0004</v>
      </c>
      <c r="C8" s="9" t="s">
        <v>3</v>
      </c>
      <c r="D8" s="10" t="s">
        <v>744</v>
      </c>
      <c r="E8" s="6">
        <v>421</v>
      </c>
      <c r="F8" s="16">
        <v>16</v>
      </c>
      <c r="G8" s="16">
        <v>20</v>
      </c>
      <c r="H8" s="16">
        <v>32</v>
      </c>
      <c r="I8" s="16">
        <v>17</v>
      </c>
      <c r="J8" s="16">
        <v>29</v>
      </c>
    </row>
    <row r="9" spans="1:10" x14ac:dyDescent="0.2">
      <c r="A9" s="8">
        <v>5</v>
      </c>
      <c r="B9" s="8" t="str">
        <f>T("0005")</f>
        <v>0005</v>
      </c>
      <c r="C9" s="9" t="s">
        <v>4</v>
      </c>
      <c r="D9" s="10" t="s">
        <v>745</v>
      </c>
      <c r="E9" s="6">
        <v>421</v>
      </c>
      <c r="F9" s="16">
        <v>8</v>
      </c>
      <c r="G9" s="16">
        <v>17</v>
      </c>
      <c r="H9" s="16">
        <v>25</v>
      </c>
      <c r="I9" s="16">
        <v>15</v>
      </c>
      <c r="J9" s="16">
        <v>23</v>
      </c>
    </row>
    <row r="10" spans="1:10" x14ac:dyDescent="0.2">
      <c r="A10" s="8">
        <v>6</v>
      </c>
      <c r="B10" s="8" t="str">
        <f>T("0006")</f>
        <v>0006</v>
      </c>
      <c r="C10" s="9" t="s">
        <v>5</v>
      </c>
      <c r="D10" s="10" t="s">
        <v>745</v>
      </c>
      <c r="E10" s="6">
        <v>421</v>
      </c>
      <c r="F10" s="16">
        <v>6</v>
      </c>
      <c r="G10" s="16">
        <v>20</v>
      </c>
      <c r="H10" s="16">
        <v>30</v>
      </c>
      <c r="I10" s="16">
        <v>13</v>
      </c>
      <c r="J10" s="16">
        <v>21</v>
      </c>
    </row>
    <row r="11" spans="1:10" x14ac:dyDescent="0.2">
      <c r="A11" s="8">
        <v>7</v>
      </c>
      <c r="B11" s="8" t="str">
        <f>T("0007")</f>
        <v>0007</v>
      </c>
      <c r="C11" s="9" t="s">
        <v>6</v>
      </c>
      <c r="D11" s="10" t="s">
        <v>745</v>
      </c>
      <c r="E11" s="6">
        <v>421</v>
      </c>
      <c r="F11" s="16">
        <v>9</v>
      </c>
      <c r="G11" s="16">
        <v>16</v>
      </c>
      <c r="H11" s="16">
        <v>30</v>
      </c>
      <c r="I11" s="16">
        <v>11</v>
      </c>
      <c r="J11" s="16">
        <v>24</v>
      </c>
    </row>
    <row r="12" spans="1:10" x14ac:dyDescent="0.2">
      <c r="A12" s="8">
        <v>8</v>
      </c>
      <c r="B12" s="8" t="str">
        <f>T("0008")</f>
        <v>0008</v>
      </c>
      <c r="C12" s="9" t="s">
        <v>7</v>
      </c>
      <c r="D12" s="10" t="s">
        <v>746</v>
      </c>
      <c r="E12" s="6">
        <v>421</v>
      </c>
      <c r="F12" s="16">
        <v>6</v>
      </c>
      <c r="G12" s="16">
        <v>21</v>
      </c>
      <c r="H12" s="16">
        <v>16</v>
      </c>
      <c r="I12" s="16">
        <v>13</v>
      </c>
      <c r="J12" s="16">
        <v>15</v>
      </c>
    </row>
    <row r="13" spans="1:10" x14ac:dyDescent="0.2">
      <c r="A13" s="8">
        <v>9</v>
      </c>
      <c r="B13" s="8" t="str">
        <f>T("0009")</f>
        <v>0009</v>
      </c>
      <c r="C13" s="9" t="s">
        <v>8</v>
      </c>
      <c r="D13" s="10" t="s">
        <v>744</v>
      </c>
      <c r="E13" s="6">
        <v>421</v>
      </c>
      <c r="F13" s="16">
        <v>16</v>
      </c>
      <c r="G13" s="16">
        <v>11</v>
      </c>
      <c r="H13" s="16">
        <v>34</v>
      </c>
      <c r="I13" s="16">
        <v>23</v>
      </c>
      <c r="J13" s="16">
        <v>35</v>
      </c>
    </row>
    <row r="14" spans="1:10" x14ac:dyDescent="0.2">
      <c r="A14" s="8">
        <v>10</v>
      </c>
      <c r="B14" s="8" t="str">
        <f>T("0010")</f>
        <v>0010</v>
      </c>
      <c r="C14" s="9" t="s">
        <v>9</v>
      </c>
      <c r="D14" s="10" t="s">
        <v>747</v>
      </c>
      <c r="E14" s="6">
        <v>421</v>
      </c>
      <c r="F14" s="16">
        <v>15</v>
      </c>
      <c r="G14" s="16">
        <v>17</v>
      </c>
      <c r="H14" s="16">
        <v>30</v>
      </c>
      <c r="I14" s="16">
        <v>10</v>
      </c>
      <c r="J14" s="16">
        <v>22</v>
      </c>
    </row>
    <row r="15" spans="1:10" x14ac:dyDescent="0.2">
      <c r="A15" s="8">
        <v>11</v>
      </c>
      <c r="B15" s="8" t="str">
        <f>T("0011")</f>
        <v>0011</v>
      </c>
      <c r="C15" s="9" t="s">
        <v>10</v>
      </c>
      <c r="D15" s="10" t="s">
        <v>743</v>
      </c>
      <c r="E15" s="6">
        <v>421</v>
      </c>
      <c r="F15" s="16">
        <v>12</v>
      </c>
      <c r="G15" s="16">
        <v>13</v>
      </c>
      <c r="H15" s="16">
        <v>26</v>
      </c>
      <c r="I15" s="16">
        <v>11</v>
      </c>
      <c r="J15" s="16">
        <v>23</v>
      </c>
    </row>
    <row r="16" spans="1:10" x14ac:dyDescent="0.2">
      <c r="A16" s="8">
        <v>12</v>
      </c>
      <c r="B16" s="8" t="str">
        <f>T("0012")</f>
        <v>0012</v>
      </c>
      <c r="C16" s="9" t="s">
        <v>11</v>
      </c>
      <c r="D16" s="10" t="s">
        <v>743</v>
      </c>
      <c r="E16" s="6">
        <v>421</v>
      </c>
      <c r="F16" s="16">
        <v>7</v>
      </c>
      <c r="G16" s="16">
        <v>10</v>
      </c>
      <c r="H16" s="16">
        <v>14</v>
      </c>
      <c r="I16" s="16">
        <v>11</v>
      </c>
      <c r="J16" s="16">
        <v>17</v>
      </c>
    </row>
    <row r="17" spans="1:10" x14ac:dyDescent="0.2">
      <c r="A17" s="8">
        <v>13</v>
      </c>
      <c r="B17" s="8" t="str">
        <f>T("0013")</f>
        <v>0013</v>
      </c>
      <c r="C17" s="9" t="s">
        <v>12</v>
      </c>
      <c r="D17" s="10" t="s">
        <v>746</v>
      </c>
      <c r="E17" s="6">
        <v>421</v>
      </c>
      <c r="F17" s="16">
        <v>14</v>
      </c>
      <c r="G17" s="16">
        <v>12</v>
      </c>
      <c r="H17" s="16">
        <v>21</v>
      </c>
      <c r="I17" s="16">
        <v>9</v>
      </c>
      <c r="J17" s="16">
        <v>21</v>
      </c>
    </row>
    <row r="18" spans="1:10" x14ac:dyDescent="0.2">
      <c r="A18" s="8">
        <v>14</v>
      </c>
      <c r="B18" s="8" t="str">
        <f>T("0014")</f>
        <v>0014</v>
      </c>
      <c r="C18" s="9" t="s">
        <v>13</v>
      </c>
      <c r="D18" s="10" t="s">
        <v>743</v>
      </c>
      <c r="E18" s="6">
        <v>421</v>
      </c>
      <c r="F18" s="16">
        <v>9</v>
      </c>
      <c r="G18" s="16">
        <v>11</v>
      </c>
      <c r="H18" s="16">
        <v>38</v>
      </c>
      <c r="I18" s="16">
        <v>12</v>
      </c>
      <c r="J18" s="16">
        <v>29</v>
      </c>
    </row>
    <row r="19" spans="1:10" x14ac:dyDescent="0.2">
      <c r="A19" s="8">
        <v>15</v>
      </c>
      <c r="B19" s="8" t="str">
        <f>T("0015")</f>
        <v>0015</v>
      </c>
      <c r="C19" s="9" t="s">
        <v>14</v>
      </c>
      <c r="D19" s="10" t="s">
        <v>744</v>
      </c>
      <c r="E19" s="6">
        <v>421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x14ac:dyDescent="0.2">
      <c r="A20" s="8">
        <v>16</v>
      </c>
      <c r="B20" s="8" t="str">
        <f>T("0016")</f>
        <v>0016</v>
      </c>
      <c r="C20" s="9" t="s">
        <v>15</v>
      </c>
      <c r="D20" s="10" t="s">
        <v>746</v>
      </c>
      <c r="E20" s="6">
        <v>421</v>
      </c>
      <c r="F20" s="16">
        <v>17</v>
      </c>
      <c r="G20" s="16">
        <v>22</v>
      </c>
      <c r="H20" s="16">
        <v>34</v>
      </c>
      <c r="I20" s="16">
        <v>27</v>
      </c>
      <c r="J20" s="16">
        <v>26</v>
      </c>
    </row>
    <row r="21" spans="1:10" x14ac:dyDescent="0.2">
      <c r="A21" s="8">
        <v>17</v>
      </c>
      <c r="B21" s="8" t="str">
        <f>T("0017")</f>
        <v>0017</v>
      </c>
      <c r="C21" s="9" t="s">
        <v>16</v>
      </c>
      <c r="D21" s="10" t="s">
        <v>744</v>
      </c>
      <c r="E21" s="6">
        <v>421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</row>
    <row r="22" spans="1:10" x14ac:dyDescent="0.2">
      <c r="A22" s="8">
        <v>18</v>
      </c>
      <c r="B22" s="8" t="str">
        <f>T("0018")</f>
        <v>0018</v>
      </c>
      <c r="C22" s="9" t="s">
        <v>17</v>
      </c>
      <c r="D22" s="10" t="s">
        <v>748</v>
      </c>
      <c r="E22" s="6">
        <v>421</v>
      </c>
      <c r="F22" s="16">
        <v>11</v>
      </c>
      <c r="G22" s="16">
        <v>16</v>
      </c>
      <c r="H22" s="16">
        <v>23</v>
      </c>
      <c r="I22" s="16">
        <v>17</v>
      </c>
      <c r="J22" s="16">
        <v>19</v>
      </c>
    </row>
    <row r="23" spans="1:10" x14ac:dyDescent="0.2">
      <c r="A23" s="8">
        <v>19</v>
      </c>
      <c r="B23" s="8" t="str">
        <f>T("0019")</f>
        <v>0019</v>
      </c>
      <c r="C23" s="9" t="s">
        <v>18</v>
      </c>
      <c r="D23" s="10" t="s">
        <v>747</v>
      </c>
      <c r="E23" s="6">
        <v>421</v>
      </c>
      <c r="F23" s="16">
        <v>14</v>
      </c>
      <c r="G23" s="16">
        <v>17</v>
      </c>
      <c r="H23" s="16">
        <v>27</v>
      </c>
      <c r="I23" s="16">
        <v>14</v>
      </c>
      <c r="J23" s="16">
        <v>19</v>
      </c>
    </row>
    <row r="24" spans="1:10" x14ac:dyDescent="0.2">
      <c r="A24" s="8">
        <v>20</v>
      </c>
      <c r="B24" s="8" t="str">
        <f>T("0020")</f>
        <v>0020</v>
      </c>
      <c r="C24" s="9" t="s">
        <v>19</v>
      </c>
      <c r="D24" s="10" t="s">
        <v>748</v>
      </c>
      <c r="E24" s="6">
        <v>421</v>
      </c>
      <c r="F24" s="16">
        <v>9</v>
      </c>
      <c r="G24" s="16">
        <v>12</v>
      </c>
      <c r="H24" s="16">
        <v>25</v>
      </c>
      <c r="I24" s="16">
        <v>13</v>
      </c>
      <c r="J24" s="16">
        <v>19</v>
      </c>
    </row>
    <row r="25" spans="1:10" x14ac:dyDescent="0.2">
      <c r="A25" s="8">
        <v>21</v>
      </c>
      <c r="B25" s="8" t="str">
        <f>T("0021")</f>
        <v>0021</v>
      </c>
      <c r="C25" s="9" t="s">
        <v>20</v>
      </c>
      <c r="D25" s="10" t="s">
        <v>745</v>
      </c>
      <c r="E25" s="6">
        <v>421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1:10" x14ac:dyDescent="0.2">
      <c r="A26" s="8">
        <v>22</v>
      </c>
      <c r="B26" s="8" t="str">
        <f>T("0022")</f>
        <v>0022</v>
      </c>
      <c r="C26" s="9" t="s">
        <v>21</v>
      </c>
      <c r="D26" s="10" t="s">
        <v>746</v>
      </c>
      <c r="E26" s="6">
        <v>421</v>
      </c>
      <c r="F26" s="16">
        <v>4</v>
      </c>
      <c r="G26" s="16">
        <v>6</v>
      </c>
      <c r="H26" s="16">
        <v>20</v>
      </c>
      <c r="I26" s="16">
        <v>9</v>
      </c>
      <c r="J26" s="16">
        <v>21</v>
      </c>
    </row>
    <row r="27" spans="1:10" x14ac:dyDescent="0.2">
      <c r="A27" s="8">
        <v>23</v>
      </c>
      <c r="B27" s="8" t="str">
        <f>T("0023")</f>
        <v>0023</v>
      </c>
      <c r="C27" s="9" t="s">
        <v>22</v>
      </c>
      <c r="D27" s="10" t="s">
        <v>745</v>
      </c>
      <c r="E27" s="6">
        <v>421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</row>
    <row r="28" spans="1:10" x14ac:dyDescent="0.2">
      <c r="A28" s="8">
        <v>24</v>
      </c>
      <c r="B28" s="8" t="str">
        <f>T("0024")</f>
        <v>0024</v>
      </c>
      <c r="C28" s="9" t="s">
        <v>23</v>
      </c>
      <c r="D28" s="10" t="s">
        <v>747</v>
      </c>
      <c r="E28" s="6">
        <v>421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</row>
    <row r="29" spans="1:10" x14ac:dyDescent="0.2">
      <c r="A29" s="8">
        <v>25</v>
      </c>
      <c r="B29" s="8" t="str">
        <f>T("0025")</f>
        <v>0025</v>
      </c>
      <c r="C29" s="9" t="s">
        <v>24</v>
      </c>
      <c r="D29" s="10" t="s">
        <v>746</v>
      </c>
      <c r="E29" s="6">
        <v>421</v>
      </c>
      <c r="F29" s="16">
        <v>11</v>
      </c>
      <c r="G29" s="16">
        <v>13</v>
      </c>
      <c r="H29" s="16">
        <v>10</v>
      </c>
      <c r="I29" s="16">
        <v>14</v>
      </c>
      <c r="J29" s="16">
        <v>19</v>
      </c>
    </row>
    <row r="30" spans="1:10" x14ac:dyDescent="0.2">
      <c r="A30" s="8">
        <v>26</v>
      </c>
      <c r="B30" s="8" t="str">
        <f>T("0026")</f>
        <v>0026</v>
      </c>
      <c r="C30" s="9" t="s">
        <v>25</v>
      </c>
      <c r="D30" s="10" t="s">
        <v>746</v>
      </c>
      <c r="E30" s="6">
        <v>421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</row>
    <row r="31" spans="1:10" x14ac:dyDescent="0.2">
      <c r="A31" s="8">
        <v>27</v>
      </c>
      <c r="B31" s="8" t="str">
        <f>T("0027")</f>
        <v>0027</v>
      </c>
      <c r="C31" s="9" t="s">
        <v>26</v>
      </c>
      <c r="D31" s="10" t="s">
        <v>746</v>
      </c>
      <c r="E31" s="6">
        <v>421</v>
      </c>
      <c r="F31" s="16">
        <v>13</v>
      </c>
      <c r="G31" s="16">
        <v>16</v>
      </c>
      <c r="H31" s="16">
        <v>22</v>
      </c>
      <c r="I31" s="16">
        <v>14</v>
      </c>
      <c r="J31" s="16">
        <v>21</v>
      </c>
    </row>
    <row r="32" spans="1:10" x14ac:dyDescent="0.2">
      <c r="A32" s="8">
        <v>28</v>
      </c>
      <c r="B32" s="8" t="str">
        <f>T("0028")</f>
        <v>0028</v>
      </c>
      <c r="C32" s="9" t="s">
        <v>27</v>
      </c>
      <c r="D32" s="10" t="s">
        <v>746</v>
      </c>
      <c r="E32" s="6">
        <v>421</v>
      </c>
      <c r="F32" s="16">
        <v>8</v>
      </c>
      <c r="G32" s="16">
        <v>16</v>
      </c>
      <c r="H32" s="16">
        <v>22</v>
      </c>
      <c r="I32" s="16">
        <v>12</v>
      </c>
      <c r="J32" s="16">
        <v>23</v>
      </c>
    </row>
    <row r="33" spans="1:10" x14ac:dyDescent="0.2">
      <c r="A33" s="8">
        <v>29</v>
      </c>
      <c r="B33" s="8" t="str">
        <f>T("0029")</f>
        <v>0029</v>
      </c>
      <c r="C33" s="9" t="s">
        <v>28</v>
      </c>
      <c r="D33" s="10" t="s">
        <v>744</v>
      </c>
      <c r="E33" s="6">
        <v>421</v>
      </c>
      <c r="F33" s="16">
        <v>10</v>
      </c>
      <c r="G33" s="16">
        <v>12</v>
      </c>
      <c r="H33" s="16">
        <v>25</v>
      </c>
      <c r="I33" s="16">
        <v>20</v>
      </c>
      <c r="J33" s="16">
        <v>19</v>
      </c>
    </row>
    <row r="34" spans="1:10" x14ac:dyDescent="0.2">
      <c r="A34" s="8">
        <v>30</v>
      </c>
      <c r="B34" s="8" t="str">
        <f>T("0030")</f>
        <v>0030</v>
      </c>
      <c r="C34" s="9" t="s">
        <v>29</v>
      </c>
      <c r="D34" s="10" t="s">
        <v>749</v>
      </c>
      <c r="E34" s="6">
        <v>421</v>
      </c>
      <c r="F34" s="16">
        <v>12</v>
      </c>
      <c r="G34" s="16">
        <v>20</v>
      </c>
      <c r="H34" s="16">
        <v>27</v>
      </c>
      <c r="I34" s="16">
        <v>15</v>
      </c>
      <c r="J34" s="16">
        <v>32</v>
      </c>
    </row>
    <row r="35" spans="1:10" x14ac:dyDescent="0.2">
      <c r="A35" s="8">
        <v>31</v>
      </c>
      <c r="B35" s="8" t="str">
        <f>T("0031")</f>
        <v>0031</v>
      </c>
      <c r="C35" s="9" t="s">
        <v>30</v>
      </c>
      <c r="D35" s="10" t="s">
        <v>749</v>
      </c>
      <c r="E35" s="6">
        <v>421</v>
      </c>
      <c r="F35" s="16">
        <v>17</v>
      </c>
      <c r="G35" s="16">
        <v>17</v>
      </c>
      <c r="H35" s="16">
        <v>36</v>
      </c>
      <c r="I35" s="16">
        <v>24</v>
      </c>
      <c r="J35" s="16">
        <v>31</v>
      </c>
    </row>
    <row r="36" spans="1:10" x14ac:dyDescent="0.2">
      <c r="A36" s="8">
        <v>32</v>
      </c>
      <c r="B36" s="8" t="str">
        <f>T("0032")</f>
        <v>0032</v>
      </c>
      <c r="C36" s="9" t="s">
        <v>31</v>
      </c>
      <c r="D36" s="10" t="s">
        <v>747</v>
      </c>
      <c r="E36" s="6">
        <v>421</v>
      </c>
      <c r="F36" s="16">
        <v>9</v>
      </c>
      <c r="G36" s="16">
        <v>12</v>
      </c>
      <c r="H36" s="16">
        <v>28</v>
      </c>
      <c r="I36" s="16">
        <v>14</v>
      </c>
      <c r="J36" s="16">
        <v>20</v>
      </c>
    </row>
    <row r="37" spans="1:10" x14ac:dyDescent="0.2">
      <c r="A37" s="8">
        <v>33</v>
      </c>
      <c r="B37" s="8" t="str">
        <f>T("0033")</f>
        <v>0033</v>
      </c>
      <c r="C37" s="9" t="s">
        <v>32</v>
      </c>
      <c r="D37" s="10" t="s">
        <v>748</v>
      </c>
      <c r="E37" s="6">
        <v>421</v>
      </c>
      <c r="F37" s="16">
        <v>12</v>
      </c>
      <c r="G37" s="16">
        <v>17</v>
      </c>
      <c r="H37" s="16">
        <v>37</v>
      </c>
      <c r="I37" s="16">
        <v>11</v>
      </c>
      <c r="J37" s="16">
        <v>18</v>
      </c>
    </row>
    <row r="38" spans="1:10" x14ac:dyDescent="0.2">
      <c r="A38" s="8">
        <v>34</v>
      </c>
      <c r="B38" s="8" t="str">
        <f>T("0034")</f>
        <v>0034</v>
      </c>
      <c r="C38" s="9" t="s">
        <v>33</v>
      </c>
      <c r="D38" s="10" t="s">
        <v>748</v>
      </c>
      <c r="E38" s="6">
        <v>421</v>
      </c>
      <c r="F38" s="16">
        <v>0</v>
      </c>
      <c r="G38" s="16">
        <v>13</v>
      </c>
      <c r="H38" s="16">
        <v>0</v>
      </c>
      <c r="I38" s="16">
        <v>24</v>
      </c>
      <c r="J38" s="16">
        <v>0</v>
      </c>
    </row>
    <row r="39" spans="1:10" x14ac:dyDescent="0.2">
      <c r="A39" s="8">
        <v>35</v>
      </c>
      <c r="B39" s="8" t="str">
        <f>T("0035")</f>
        <v>0035</v>
      </c>
      <c r="C39" s="9" t="s">
        <v>34</v>
      </c>
      <c r="D39" s="10" t="s">
        <v>745</v>
      </c>
      <c r="E39" s="6">
        <v>421</v>
      </c>
      <c r="F39" s="16">
        <v>11</v>
      </c>
      <c r="G39" s="16">
        <v>11</v>
      </c>
      <c r="H39" s="16">
        <v>23</v>
      </c>
      <c r="I39" s="16">
        <v>15</v>
      </c>
      <c r="J39" s="16">
        <v>18</v>
      </c>
    </row>
    <row r="40" spans="1:10" x14ac:dyDescent="0.2">
      <c r="A40" s="8">
        <v>36</v>
      </c>
      <c r="B40" s="8" t="str">
        <f>T("0036")</f>
        <v>0036</v>
      </c>
      <c r="C40" s="9" t="s">
        <v>35</v>
      </c>
      <c r="D40" s="10" t="s">
        <v>748</v>
      </c>
      <c r="E40" s="6">
        <v>421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0" x14ac:dyDescent="0.2">
      <c r="A41" s="8">
        <v>37</v>
      </c>
      <c r="B41" s="8" t="str">
        <f>T("0037")</f>
        <v>0037</v>
      </c>
      <c r="C41" s="9" t="s">
        <v>36</v>
      </c>
      <c r="D41" s="10" t="s">
        <v>748</v>
      </c>
      <c r="E41" s="6">
        <v>421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</row>
    <row r="42" spans="1:10" x14ac:dyDescent="0.2">
      <c r="A42" s="8">
        <v>38</v>
      </c>
      <c r="B42" s="8" t="str">
        <f>T("0038")</f>
        <v>0038</v>
      </c>
      <c r="C42" s="9" t="s">
        <v>37</v>
      </c>
      <c r="D42" s="10" t="s">
        <v>744</v>
      </c>
      <c r="E42" s="6">
        <v>421</v>
      </c>
      <c r="F42" s="16">
        <v>15</v>
      </c>
      <c r="G42" s="16">
        <v>16</v>
      </c>
      <c r="H42" s="16">
        <v>14</v>
      </c>
      <c r="I42" s="16">
        <v>21</v>
      </c>
      <c r="J42" s="16">
        <v>24</v>
      </c>
    </row>
    <row r="43" spans="1:10" x14ac:dyDescent="0.2">
      <c r="A43" s="8">
        <v>39</v>
      </c>
      <c r="B43" s="8" t="str">
        <f>T("0039")</f>
        <v>0039</v>
      </c>
      <c r="C43" s="9" t="s">
        <v>38</v>
      </c>
      <c r="D43" s="10" t="s">
        <v>746</v>
      </c>
      <c r="E43" s="6">
        <v>421</v>
      </c>
      <c r="F43" s="16">
        <v>12</v>
      </c>
      <c r="G43" s="16">
        <v>10</v>
      </c>
      <c r="H43" s="16">
        <v>30</v>
      </c>
      <c r="I43" s="16">
        <v>12</v>
      </c>
      <c r="J43" s="16">
        <v>28</v>
      </c>
    </row>
    <row r="44" spans="1:10" x14ac:dyDescent="0.2">
      <c r="A44" s="8">
        <v>40</v>
      </c>
      <c r="B44" s="8" t="str">
        <f>T("0040")</f>
        <v>0040</v>
      </c>
      <c r="C44" s="9" t="s">
        <v>39</v>
      </c>
      <c r="D44" s="10" t="s">
        <v>750</v>
      </c>
      <c r="E44" s="6">
        <v>421</v>
      </c>
      <c r="F44" s="16">
        <v>16</v>
      </c>
      <c r="G44" s="16">
        <v>18</v>
      </c>
      <c r="H44" s="16">
        <v>35</v>
      </c>
      <c r="I44" s="16">
        <v>27</v>
      </c>
      <c r="J44" s="16">
        <v>15</v>
      </c>
    </row>
    <row r="45" spans="1:10" x14ac:dyDescent="0.2">
      <c r="A45" s="8">
        <v>41</v>
      </c>
      <c r="B45" s="8" t="str">
        <f>T("0041")</f>
        <v>0041</v>
      </c>
      <c r="C45" s="9" t="s">
        <v>40</v>
      </c>
      <c r="D45" s="10" t="s">
        <v>750</v>
      </c>
      <c r="E45" s="6">
        <v>421</v>
      </c>
      <c r="F45" s="16">
        <v>10</v>
      </c>
      <c r="G45" s="16">
        <v>20</v>
      </c>
      <c r="H45" s="16">
        <v>33</v>
      </c>
      <c r="I45" s="16">
        <v>9</v>
      </c>
      <c r="J45" s="16">
        <v>16</v>
      </c>
    </row>
    <row r="46" spans="1:10" x14ac:dyDescent="0.2">
      <c r="A46" s="8">
        <v>42</v>
      </c>
      <c r="B46" s="8" t="str">
        <f>T("0042")</f>
        <v>0042</v>
      </c>
      <c r="C46" s="9" t="s">
        <v>41</v>
      </c>
      <c r="D46" s="10" t="s">
        <v>748</v>
      </c>
      <c r="E46" s="6">
        <v>421</v>
      </c>
      <c r="F46" s="16">
        <v>10</v>
      </c>
      <c r="G46" s="16">
        <v>12</v>
      </c>
      <c r="H46" s="16">
        <v>28</v>
      </c>
      <c r="I46" s="16">
        <v>12</v>
      </c>
      <c r="J46" s="16">
        <v>34</v>
      </c>
    </row>
    <row r="47" spans="1:10" x14ac:dyDescent="0.2">
      <c r="A47" s="8">
        <v>43</v>
      </c>
      <c r="B47" s="8" t="str">
        <f>T("0043")</f>
        <v>0043</v>
      </c>
      <c r="C47" s="9" t="s">
        <v>42</v>
      </c>
      <c r="D47" s="10" t="s">
        <v>748</v>
      </c>
      <c r="E47" s="6">
        <v>421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x14ac:dyDescent="0.2">
      <c r="A48" s="8">
        <v>44</v>
      </c>
      <c r="B48" s="8" t="str">
        <f>T("0044")</f>
        <v>0044</v>
      </c>
      <c r="C48" s="9" t="s">
        <v>43</v>
      </c>
      <c r="D48" s="10" t="s">
        <v>746</v>
      </c>
      <c r="E48" s="6">
        <v>421</v>
      </c>
      <c r="F48" s="16">
        <v>13</v>
      </c>
      <c r="G48" s="16">
        <v>12</v>
      </c>
      <c r="H48" s="16">
        <v>26</v>
      </c>
      <c r="I48" s="16">
        <v>15</v>
      </c>
      <c r="J48" s="16">
        <v>23</v>
      </c>
    </row>
    <row r="49" spans="1:10" x14ac:dyDescent="0.2">
      <c r="A49" s="8">
        <v>45</v>
      </c>
      <c r="B49" s="8" t="str">
        <f>T("0045")</f>
        <v>0045</v>
      </c>
      <c r="C49" s="9" t="s">
        <v>44</v>
      </c>
      <c r="D49" s="10" t="s">
        <v>746</v>
      </c>
      <c r="E49" s="6">
        <v>421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</row>
    <row r="50" spans="1:10" x14ac:dyDescent="0.2">
      <c r="A50" s="8">
        <v>1</v>
      </c>
      <c r="B50" s="8" t="str">
        <f>T("0046")</f>
        <v>0046</v>
      </c>
      <c r="C50" s="9" t="s">
        <v>45</v>
      </c>
      <c r="D50" s="10" t="s">
        <v>748</v>
      </c>
      <c r="E50" s="11">
        <v>422</v>
      </c>
      <c r="F50" s="16">
        <v>13</v>
      </c>
      <c r="G50" s="16">
        <v>11</v>
      </c>
      <c r="H50" s="16">
        <v>25</v>
      </c>
      <c r="I50" s="16">
        <v>15</v>
      </c>
      <c r="J50" s="16">
        <v>25</v>
      </c>
    </row>
    <row r="51" spans="1:10" x14ac:dyDescent="0.2">
      <c r="A51" s="8">
        <v>2</v>
      </c>
      <c r="B51" s="8" t="str">
        <f>T("0047")</f>
        <v>0047</v>
      </c>
      <c r="C51" s="9" t="s">
        <v>46</v>
      </c>
      <c r="D51" s="10" t="s">
        <v>746</v>
      </c>
      <c r="E51" s="11">
        <v>422</v>
      </c>
      <c r="F51" s="16">
        <v>8</v>
      </c>
      <c r="G51" s="16">
        <v>10</v>
      </c>
      <c r="H51" s="16">
        <v>19</v>
      </c>
      <c r="I51" s="16">
        <v>10</v>
      </c>
      <c r="J51" s="16">
        <v>17</v>
      </c>
    </row>
    <row r="52" spans="1:10" x14ac:dyDescent="0.2">
      <c r="A52" s="8">
        <v>3</v>
      </c>
      <c r="B52" s="8" t="str">
        <f>T("0048")</f>
        <v>0048</v>
      </c>
      <c r="C52" s="9" t="s">
        <v>47</v>
      </c>
      <c r="D52" s="10" t="s">
        <v>746</v>
      </c>
      <c r="E52" s="11">
        <v>422</v>
      </c>
      <c r="F52" s="16">
        <v>10</v>
      </c>
      <c r="G52" s="16">
        <v>11</v>
      </c>
      <c r="H52" s="16">
        <v>17</v>
      </c>
      <c r="I52" s="16">
        <v>11</v>
      </c>
      <c r="J52" s="16">
        <v>22</v>
      </c>
    </row>
    <row r="53" spans="1:10" x14ac:dyDescent="0.2">
      <c r="A53" s="8">
        <v>4</v>
      </c>
      <c r="B53" s="8" t="str">
        <f>T("0049")</f>
        <v>0049</v>
      </c>
      <c r="C53" s="9" t="s">
        <v>48</v>
      </c>
      <c r="D53" s="10" t="s">
        <v>747</v>
      </c>
      <c r="E53" s="11">
        <v>422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x14ac:dyDescent="0.2">
      <c r="A54" s="8">
        <v>5</v>
      </c>
      <c r="B54" s="8" t="str">
        <f>T("0050")</f>
        <v>0050</v>
      </c>
      <c r="C54" s="9" t="s">
        <v>49</v>
      </c>
      <c r="D54" s="10" t="s">
        <v>746</v>
      </c>
      <c r="E54" s="11">
        <v>422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1:10" x14ac:dyDescent="0.2">
      <c r="A55" s="8">
        <v>6</v>
      </c>
      <c r="B55" s="8" t="str">
        <f>T("0051")</f>
        <v>0051</v>
      </c>
      <c r="C55" s="9" t="s">
        <v>50</v>
      </c>
      <c r="D55" s="10" t="s">
        <v>746</v>
      </c>
      <c r="E55" s="11">
        <v>422</v>
      </c>
      <c r="F55" s="16">
        <v>7</v>
      </c>
      <c r="G55" s="16">
        <v>14</v>
      </c>
      <c r="H55" s="16">
        <v>21</v>
      </c>
      <c r="I55" s="16">
        <v>6</v>
      </c>
      <c r="J55" s="16">
        <v>22</v>
      </c>
    </row>
    <row r="56" spans="1:10" x14ac:dyDescent="0.2">
      <c r="A56" s="8">
        <v>7</v>
      </c>
      <c r="B56" s="8" t="str">
        <f>T("0052")</f>
        <v>0052</v>
      </c>
      <c r="C56" s="9" t="s">
        <v>51</v>
      </c>
      <c r="D56" s="10" t="s">
        <v>746</v>
      </c>
      <c r="E56" s="11">
        <v>422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</row>
    <row r="57" spans="1:10" x14ac:dyDescent="0.2">
      <c r="A57" s="8">
        <v>8</v>
      </c>
      <c r="B57" s="8" t="str">
        <f>T("0053")</f>
        <v>0053</v>
      </c>
      <c r="C57" s="9" t="s">
        <v>52</v>
      </c>
      <c r="D57" s="10" t="s">
        <v>749</v>
      </c>
      <c r="E57" s="11">
        <v>422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1:10" x14ac:dyDescent="0.2">
      <c r="A58" s="8">
        <v>9</v>
      </c>
      <c r="B58" s="8" t="str">
        <f>T("0054")</f>
        <v>0054</v>
      </c>
      <c r="C58" s="9" t="s">
        <v>53</v>
      </c>
      <c r="D58" s="10" t="s">
        <v>746</v>
      </c>
      <c r="E58" s="11">
        <v>422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1:10" x14ac:dyDescent="0.2">
      <c r="A59" s="8">
        <v>10</v>
      </c>
      <c r="B59" s="8" t="str">
        <f>T("0055")</f>
        <v>0055</v>
      </c>
      <c r="C59" s="9" t="s">
        <v>54</v>
      </c>
      <c r="D59" s="10" t="s">
        <v>748</v>
      </c>
      <c r="E59" s="11">
        <v>422</v>
      </c>
      <c r="F59" s="16">
        <v>10</v>
      </c>
      <c r="G59" s="16">
        <v>13</v>
      </c>
      <c r="H59" s="16">
        <v>30</v>
      </c>
      <c r="I59" s="16">
        <v>12</v>
      </c>
      <c r="J59" s="16">
        <v>25</v>
      </c>
    </row>
    <row r="60" spans="1:10" x14ac:dyDescent="0.2">
      <c r="A60" s="8">
        <v>11</v>
      </c>
      <c r="B60" s="8" t="str">
        <f>T("0056")</f>
        <v>0056</v>
      </c>
      <c r="C60" s="9" t="s">
        <v>55</v>
      </c>
      <c r="D60" s="10" t="s">
        <v>745</v>
      </c>
      <c r="E60" s="11">
        <v>422</v>
      </c>
      <c r="F60" s="16">
        <v>12</v>
      </c>
      <c r="G60" s="16">
        <v>18</v>
      </c>
      <c r="H60" s="16">
        <v>24</v>
      </c>
      <c r="I60" s="16">
        <v>15</v>
      </c>
      <c r="J60" s="16">
        <v>29</v>
      </c>
    </row>
    <row r="61" spans="1:10" x14ac:dyDescent="0.2">
      <c r="A61" s="8">
        <v>12</v>
      </c>
      <c r="B61" s="8" t="str">
        <f>T("0057")</f>
        <v>0057</v>
      </c>
      <c r="C61" s="9" t="s">
        <v>56</v>
      </c>
      <c r="D61" s="10" t="s">
        <v>746</v>
      </c>
      <c r="E61" s="11">
        <v>422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</row>
    <row r="62" spans="1:10" x14ac:dyDescent="0.2">
      <c r="A62" s="8">
        <v>13</v>
      </c>
      <c r="B62" s="8" t="str">
        <f>T("0058")</f>
        <v>0058</v>
      </c>
      <c r="C62" s="9" t="s">
        <v>57</v>
      </c>
      <c r="D62" s="10" t="s">
        <v>744</v>
      </c>
      <c r="E62" s="11">
        <v>422</v>
      </c>
      <c r="F62" s="16">
        <v>18</v>
      </c>
      <c r="G62" s="16">
        <v>20</v>
      </c>
      <c r="H62" s="16">
        <v>37</v>
      </c>
      <c r="I62" s="16">
        <v>15</v>
      </c>
      <c r="J62" s="16">
        <v>29</v>
      </c>
    </row>
    <row r="63" spans="1:10" x14ac:dyDescent="0.2">
      <c r="A63" s="8">
        <v>14</v>
      </c>
      <c r="B63" s="8" t="str">
        <f>T("0059")</f>
        <v>0059</v>
      </c>
      <c r="C63" s="9" t="s">
        <v>58</v>
      </c>
      <c r="D63" s="10" t="s">
        <v>746</v>
      </c>
      <c r="E63" s="11">
        <v>422</v>
      </c>
      <c r="F63" s="16">
        <v>15</v>
      </c>
      <c r="G63" s="16">
        <v>25</v>
      </c>
      <c r="H63" s="16">
        <v>38</v>
      </c>
      <c r="I63" s="16">
        <v>21</v>
      </c>
      <c r="J63" s="16">
        <v>32</v>
      </c>
    </row>
    <row r="64" spans="1:10" x14ac:dyDescent="0.2">
      <c r="A64" s="8">
        <v>15</v>
      </c>
      <c r="B64" s="8" t="str">
        <f>T("0060")</f>
        <v>0060</v>
      </c>
      <c r="C64" s="9" t="s">
        <v>59</v>
      </c>
      <c r="D64" s="10" t="s">
        <v>745</v>
      </c>
      <c r="E64" s="11">
        <v>422</v>
      </c>
      <c r="F64" s="16">
        <v>15</v>
      </c>
      <c r="G64" s="16">
        <v>16</v>
      </c>
      <c r="H64" s="16">
        <v>23</v>
      </c>
      <c r="I64" s="16">
        <v>11</v>
      </c>
      <c r="J64" s="16">
        <v>23</v>
      </c>
    </row>
    <row r="65" spans="1:10" x14ac:dyDescent="0.2">
      <c r="A65" s="8">
        <v>16</v>
      </c>
      <c r="B65" s="8" t="str">
        <f>T("0061")</f>
        <v>0061</v>
      </c>
      <c r="C65" s="9" t="s">
        <v>60</v>
      </c>
      <c r="D65" s="10" t="s">
        <v>746</v>
      </c>
      <c r="E65" s="11">
        <v>422</v>
      </c>
      <c r="F65" s="16">
        <v>15</v>
      </c>
      <c r="G65" s="16">
        <v>21</v>
      </c>
      <c r="H65" s="16">
        <v>32</v>
      </c>
      <c r="I65" s="16">
        <v>16</v>
      </c>
      <c r="J65" s="16">
        <v>25</v>
      </c>
    </row>
    <row r="66" spans="1:10" x14ac:dyDescent="0.2">
      <c r="A66" s="8">
        <v>17</v>
      </c>
      <c r="B66" s="8" t="str">
        <f>T("0062")</f>
        <v>0062</v>
      </c>
      <c r="C66" s="9" t="s">
        <v>61</v>
      </c>
      <c r="D66" s="10" t="s">
        <v>748</v>
      </c>
      <c r="E66" s="11">
        <v>422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</row>
    <row r="67" spans="1:10" x14ac:dyDescent="0.2">
      <c r="A67" s="8">
        <v>18</v>
      </c>
      <c r="B67" s="8" t="str">
        <f>T("0063")</f>
        <v>0063</v>
      </c>
      <c r="C67" s="9" t="s">
        <v>62</v>
      </c>
      <c r="D67" s="10" t="s">
        <v>747</v>
      </c>
      <c r="E67" s="11">
        <v>422</v>
      </c>
      <c r="F67" s="16">
        <v>28</v>
      </c>
      <c r="G67" s="16">
        <v>20</v>
      </c>
      <c r="H67" s="16">
        <v>37</v>
      </c>
      <c r="I67" s="16">
        <v>19</v>
      </c>
      <c r="J67" s="16">
        <v>37</v>
      </c>
    </row>
    <row r="68" spans="1:10" x14ac:dyDescent="0.2">
      <c r="A68" s="8">
        <v>19</v>
      </c>
      <c r="B68" s="8" t="str">
        <f>T("0064")</f>
        <v>0064</v>
      </c>
      <c r="C68" s="9" t="s">
        <v>63</v>
      </c>
      <c r="D68" s="10" t="s">
        <v>746</v>
      </c>
      <c r="E68" s="11">
        <v>422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</row>
    <row r="69" spans="1:10" x14ac:dyDescent="0.2">
      <c r="A69" s="8">
        <v>20</v>
      </c>
      <c r="B69" s="8" t="str">
        <f>T("0065")</f>
        <v>0065</v>
      </c>
      <c r="C69" s="9" t="s">
        <v>64</v>
      </c>
      <c r="D69" s="10" t="s">
        <v>746</v>
      </c>
      <c r="E69" s="11">
        <v>422</v>
      </c>
      <c r="F69" s="16">
        <v>16</v>
      </c>
      <c r="G69" s="16">
        <v>17</v>
      </c>
      <c r="H69" s="16">
        <v>34</v>
      </c>
      <c r="I69" s="16">
        <v>22</v>
      </c>
      <c r="J69" s="16">
        <v>29</v>
      </c>
    </row>
    <row r="70" spans="1:10" x14ac:dyDescent="0.2">
      <c r="A70" s="8">
        <v>21</v>
      </c>
      <c r="B70" s="8" t="str">
        <f>T("0066")</f>
        <v>0066</v>
      </c>
      <c r="C70" s="9" t="s">
        <v>65</v>
      </c>
      <c r="D70" s="10" t="s">
        <v>745</v>
      </c>
      <c r="E70" s="11">
        <v>422</v>
      </c>
      <c r="F70" s="16">
        <v>12</v>
      </c>
      <c r="G70" s="16">
        <v>16</v>
      </c>
      <c r="H70" s="16">
        <v>22</v>
      </c>
      <c r="I70" s="16">
        <v>16</v>
      </c>
      <c r="J70" s="16">
        <v>22</v>
      </c>
    </row>
    <row r="71" spans="1:10" x14ac:dyDescent="0.2">
      <c r="A71" s="8">
        <v>22</v>
      </c>
      <c r="B71" s="8" t="str">
        <f>T("0067")</f>
        <v>0067</v>
      </c>
      <c r="C71" s="9" t="s">
        <v>66</v>
      </c>
      <c r="D71" s="10" t="s">
        <v>745</v>
      </c>
      <c r="E71" s="11">
        <v>422</v>
      </c>
      <c r="F71" s="16">
        <v>15</v>
      </c>
      <c r="G71" s="16">
        <v>13</v>
      </c>
      <c r="H71" s="16">
        <v>28</v>
      </c>
      <c r="I71" s="16">
        <v>17</v>
      </c>
      <c r="J71" s="16">
        <v>21</v>
      </c>
    </row>
    <row r="72" spans="1:10" x14ac:dyDescent="0.2">
      <c r="A72" s="8">
        <v>23</v>
      </c>
      <c r="B72" s="8" t="str">
        <f>T("0068")</f>
        <v>0068</v>
      </c>
      <c r="C72" s="9" t="s">
        <v>67</v>
      </c>
      <c r="D72" s="10" t="s">
        <v>745</v>
      </c>
      <c r="E72" s="11">
        <v>422</v>
      </c>
      <c r="F72" s="16">
        <v>12</v>
      </c>
      <c r="G72" s="16">
        <v>8</v>
      </c>
      <c r="H72" s="16">
        <v>30</v>
      </c>
      <c r="I72" s="16">
        <v>16</v>
      </c>
      <c r="J72" s="16">
        <v>17</v>
      </c>
    </row>
    <row r="73" spans="1:10" x14ac:dyDescent="0.2">
      <c r="A73" s="8">
        <v>24</v>
      </c>
      <c r="B73" s="8" t="str">
        <f>T("0069")</f>
        <v>0069</v>
      </c>
      <c r="C73" s="9" t="s">
        <v>68</v>
      </c>
      <c r="D73" s="10" t="s">
        <v>746</v>
      </c>
      <c r="E73" s="11">
        <v>422</v>
      </c>
      <c r="F73" s="16">
        <v>21</v>
      </c>
      <c r="G73" s="16">
        <v>21</v>
      </c>
      <c r="H73" s="16">
        <v>28</v>
      </c>
      <c r="I73" s="16">
        <v>20</v>
      </c>
      <c r="J73" s="16">
        <v>30</v>
      </c>
    </row>
    <row r="74" spans="1:10" x14ac:dyDescent="0.2">
      <c r="A74" s="8">
        <v>25</v>
      </c>
      <c r="B74" s="8" t="str">
        <f>T("0070")</f>
        <v>0070</v>
      </c>
      <c r="C74" s="9" t="s">
        <v>69</v>
      </c>
      <c r="D74" s="10" t="s">
        <v>743</v>
      </c>
      <c r="E74" s="11">
        <v>422</v>
      </c>
      <c r="F74" s="16">
        <v>13</v>
      </c>
      <c r="G74" s="16">
        <v>21</v>
      </c>
      <c r="H74" s="16">
        <v>34</v>
      </c>
      <c r="I74" s="16">
        <v>16</v>
      </c>
      <c r="J74" s="16">
        <v>29</v>
      </c>
    </row>
    <row r="75" spans="1:10" x14ac:dyDescent="0.2">
      <c r="A75" s="8">
        <v>26</v>
      </c>
      <c r="B75" s="8" t="str">
        <f>T("0071")</f>
        <v>0071</v>
      </c>
      <c r="C75" s="9" t="s">
        <v>70</v>
      </c>
      <c r="D75" s="10" t="s">
        <v>743</v>
      </c>
      <c r="E75" s="11">
        <v>422</v>
      </c>
      <c r="F75" s="16">
        <v>9</v>
      </c>
      <c r="G75" s="16">
        <v>9</v>
      </c>
      <c r="H75" s="16">
        <v>19</v>
      </c>
      <c r="I75" s="16">
        <v>14</v>
      </c>
      <c r="J75" s="16">
        <v>9</v>
      </c>
    </row>
    <row r="76" spans="1:10" x14ac:dyDescent="0.2">
      <c r="A76" s="8">
        <v>27</v>
      </c>
      <c r="B76" s="8" t="str">
        <f>T("0072")</f>
        <v>0072</v>
      </c>
      <c r="C76" s="9" t="s">
        <v>71</v>
      </c>
      <c r="D76" s="10" t="s">
        <v>746</v>
      </c>
      <c r="E76" s="11">
        <v>422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</row>
    <row r="77" spans="1:10" x14ac:dyDescent="0.2">
      <c r="A77" s="8">
        <v>28</v>
      </c>
      <c r="B77" s="8" t="str">
        <f>T("0073")</f>
        <v>0073</v>
      </c>
      <c r="C77" s="9" t="s">
        <v>72</v>
      </c>
      <c r="D77" s="10" t="s">
        <v>746</v>
      </c>
      <c r="E77" s="11">
        <v>422</v>
      </c>
      <c r="F77" s="16">
        <v>23</v>
      </c>
      <c r="G77" s="16">
        <v>27</v>
      </c>
      <c r="H77" s="16">
        <v>37</v>
      </c>
      <c r="I77" s="16">
        <v>26</v>
      </c>
      <c r="J77" s="16">
        <v>35</v>
      </c>
    </row>
    <row r="78" spans="1:10" x14ac:dyDescent="0.2">
      <c r="A78" s="8">
        <v>29</v>
      </c>
      <c r="B78" s="8" t="str">
        <f>T("0074")</f>
        <v>0074</v>
      </c>
      <c r="C78" s="9" t="s">
        <v>73</v>
      </c>
      <c r="D78" s="10" t="s">
        <v>746</v>
      </c>
      <c r="E78" s="11">
        <v>422</v>
      </c>
      <c r="F78" s="16">
        <v>13</v>
      </c>
      <c r="G78" s="16">
        <v>18</v>
      </c>
      <c r="H78" s="16">
        <v>35</v>
      </c>
      <c r="I78" s="16">
        <v>20</v>
      </c>
      <c r="J78" s="16">
        <v>30</v>
      </c>
    </row>
    <row r="79" spans="1:10" x14ac:dyDescent="0.2">
      <c r="A79" s="8">
        <v>30</v>
      </c>
      <c r="B79" s="8" t="str">
        <f>T("0075")</f>
        <v>0075</v>
      </c>
      <c r="C79" s="9" t="s">
        <v>74</v>
      </c>
      <c r="D79" s="10" t="s">
        <v>746</v>
      </c>
      <c r="E79" s="11">
        <v>422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</row>
    <row r="80" spans="1:10" x14ac:dyDescent="0.2">
      <c r="A80" s="8">
        <v>31</v>
      </c>
      <c r="B80" s="8" t="str">
        <f>T("0076")</f>
        <v>0076</v>
      </c>
      <c r="C80" s="9" t="s">
        <v>75</v>
      </c>
      <c r="D80" s="10" t="s">
        <v>746</v>
      </c>
      <c r="E80" s="11">
        <v>422</v>
      </c>
      <c r="F80" s="16">
        <v>20</v>
      </c>
      <c r="G80" s="16">
        <v>21</v>
      </c>
      <c r="H80" s="16">
        <v>30</v>
      </c>
      <c r="I80" s="16">
        <v>14</v>
      </c>
      <c r="J80" s="16">
        <v>30</v>
      </c>
    </row>
    <row r="81" spans="1:10" x14ac:dyDescent="0.2">
      <c r="A81" s="8">
        <v>32</v>
      </c>
      <c r="B81" s="8" t="str">
        <f>T("0077")</f>
        <v>0077</v>
      </c>
      <c r="C81" s="9" t="s">
        <v>76</v>
      </c>
      <c r="D81" s="10" t="s">
        <v>746</v>
      </c>
      <c r="E81" s="11">
        <v>422</v>
      </c>
      <c r="F81" s="16">
        <v>16</v>
      </c>
      <c r="G81" s="16">
        <v>23</v>
      </c>
      <c r="H81" s="16">
        <v>38</v>
      </c>
      <c r="I81" s="16">
        <v>16</v>
      </c>
      <c r="J81" s="16">
        <v>33</v>
      </c>
    </row>
    <row r="82" spans="1:10" x14ac:dyDescent="0.2">
      <c r="A82" s="8">
        <v>33</v>
      </c>
      <c r="B82" s="8" t="str">
        <f>T("0078")</f>
        <v>0078</v>
      </c>
      <c r="C82" s="9" t="s">
        <v>77</v>
      </c>
      <c r="D82" s="10" t="s">
        <v>745</v>
      </c>
      <c r="E82" s="11">
        <v>422</v>
      </c>
      <c r="F82" s="16">
        <v>12</v>
      </c>
      <c r="G82" s="16">
        <v>16</v>
      </c>
      <c r="H82" s="16">
        <v>26</v>
      </c>
      <c r="I82" s="16">
        <v>14</v>
      </c>
      <c r="J82" s="16">
        <v>30</v>
      </c>
    </row>
    <row r="83" spans="1:10" x14ac:dyDescent="0.2">
      <c r="A83" s="8">
        <v>34</v>
      </c>
      <c r="B83" s="8" t="str">
        <f>T("0079")</f>
        <v>0079</v>
      </c>
      <c r="C83" s="9" t="s">
        <v>78</v>
      </c>
      <c r="D83" s="10" t="s">
        <v>745</v>
      </c>
      <c r="E83" s="11">
        <v>422</v>
      </c>
      <c r="F83" s="16">
        <v>15</v>
      </c>
      <c r="G83" s="16">
        <v>15</v>
      </c>
      <c r="H83" s="16">
        <v>24</v>
      </c>
      <c r="I83" s="16">
        <v>14</v>
      </c>
      <c r="J83" s="16">
        <v>24</v>
      </c>
    </row>
    <row r="84" spans="1:10" x14ac:dyDescent="0.2">
      <c r="A84" s="8">
        <v>35</v>
      </c>
      <c r="B84" s="8" t="str">
        <f>T("0080")</f>
        <v>0080</v>
      </c>
      <c r="C84" s="9" t="s">
        <v>79</v>
      </c>
      <c r="D84" s="10" t="s">
        <v>746</v>
      </c>
      <c r="E84" s="11">
        <v>422</v>
      </c>
      <c r="F84" s="16">
        <v>15</v>
      </c>
      <c r="G84" s="16">
        <v>12</v>
      </c>
      <c r="H84" s="16">
        <v>23</v>
      </c>
      <c r="I84" s="16">
        <v>20</v>
      </c>
      <c r="J84" s="16">
        <v>17</v>
      </c>
    </row>
    <row r="85" spans="1:10" x14ac:dyDescent="0.2">
      <c r="A85" s="8">
        <v>1</v>
      </c>
      <c r="B85" s="8" t="str">
        <f>T("0081")</f>
        <v>0081</v>
      </c>
      <c r="C85" s="9" t="s">
        <v>80</v>
      </c>
      <c r="D85" s="10" t="s">
        <v>746</v>
      </c>
      <c r="E85" s="11">
        <v>423</v>
      </c>
      <c r="F85" s="16">
        <v>8</v>
      </c>
      <c r="G85" s="16">
        <v>9</v>
      </c>
      <c r="H85" s="16">
        <v>30</v>
      </c>
      <c r="I85" s="16">
        <v>18</v>
      </c>
      <c r="J85" s="16">
        <v>17</v>
      </c>
    </row>
    <row r="86" spans="1:10" x14ac:dyDescent="0.2">
      <c r="A86" s="8">
        <v>2</v>
      </c>
      <c r="B86" s="8" t="str">
        <f>T("0082")</f>
        <v>0082</v>
      </c>
      <c r="C86" s="9" t="s">
        <v>81</v>
      </c>
      <c r="D86" s="10" t="s">
        <v>745</v>
      </c>
      <c r="E86" s="11">
        <v>423</v>
      </c>
      <c r="F86" s="16">
        <v>5</v>
      </c>
      <c r="G86" s="16">
        <v>16</v>
      </c>
      <c r="H86" s="16">
        <v>21</v>
      </c>
      <c r="I86" s="16">
        <v>19</v>
      </c>
      <c r="J86" s="16">
        <v>22</v>
      </c>
    </row>
    <row r="87" spans="1:10" x14ac:dyDescent="0.2">
      <c r="A87" s="8">
        <v>3</v>
      </c>
      <c r="B87" s="8" t="str">
        <f>T("0083")</f>
        <v>0083</v>
      </c>
      <c r="C87" s="9" t="s">
        <v>82</v>
      </c>
      <c r="D87" s="10" t="s">
        <v>745</v>
      </c>
      <c r="E87" s="11">
        <v>423</v>
      </c>
      <c r="F87" s="16">
        <v>12</v>
      </c>
      <c r="G87" s="16">
        <v>10</v>
      </c>
      <c r="H87" s="16">
        <v>22</v>
      </c>
      <c r="I87" s="16">
        <v>20</v>
      </c>
      <c r="J87" s="16">
        <v>19</v>
      </c>
    </row>
    <row r="88" spans="1:10" x14ac:dyDescent="0.2">
      <c r="A88" s="8">
        <v>4</v>
      </c>
      <c r="B88" s="8" t="str">
        <f>T("0084")</f>
        <v>0084</v>
      </c>
      <c r="C88" s="9" t="s">
        <v>83</v>
      </c>
      <c r="D88" s="10" t="s">
        <v>745</v>
      </c>
      <c r="E88" s="11">
        <v>423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</row>
    <row r="89" spans="1:10" x14ac:dyDescent="0.2">
      <c r="A89" s="8">
        <v>5</v>
      </c>
      <c r="B89" s="8" t="str">
        <f>T("0085")</f>
        <v>0085</v>
      </c>
      <c r="C89" s="9" t="s">
        <v>84</v>
      </c>
      <c r="D89" s="10" t="s">
        <v>743</v>
      </c>
      <c r="E89" s="11">
        <v>423</v>
      </c>
      <c r="F89" s="16">
        <v>13</v>
      </c>
      <c r="G89" s="16">
        <v>15</v>
      </c>
      <c r="H89" s="16">
        <v>25</v>
      </c>
      <c r="I89" s="16">
        <v>17</v>
      </c>
      <c r="J89" s="16">
        <v>20</v>
      </c>
    </row>
    <row r="90" spans="1:10" x14ac:dyDescent="0.2">
      <c r="A90" s="8">
        <v>6</v>
      </c>
      <c r="B90" s="8" t="str">
        <f>T("0086")</f>
        <v>0086</v>
      </c>
      <c r="C90" s="9" t="s">
        <v>85</v>
      </c>
      <c r="D90" s="10" t="s">
        <v>746</v>
      </c>
      <c r="E90" s="11">
        <v>423</v>
      </c>
      <c r="F90" s="16">
        <v>10</v>
      </c>
      <c r="G90" s="16">
        <v>16</v>
      </c>
      <c r="H90" s="16">
        <v>32</v>
      </c>
      <c r="I90" s="16">
        <v>22</v>
      </c>
      <c r="J90" s="16">
        <v>23</v>
      </c>
    </row>
    <row r="91" spans="1:10" x14ac:dyDescent="0.2">
      <c r="A91" s="8">
        <v>7</v>
      </c>
      <c r="B91" s="8" t="str">
        <f>T("0087")</f>
        <v>0087</v>
      </c>
      <c r="C91" s="9" t="s">
        <v>86</v>
      </c>
      <c r="D91" s="10" t="s">
        <v>746</v>
      </c>
      <c r="E91" s="11">
        <v>423</v>
      </c>
      <c r="F91" s="16">
        <v>11</v>
      </c>
      <c r="G91" s="16">
        <v>17</v>
      </c>
      <c r="H91" s="16">
        <v>25</v>
      </c>
      <c r="I91" s="16">
        <v>14</v>
      </c>
      <c r="J91" s="16">
        <v>24</v>
      </c>
    </row>
    <row r="92" spans="1:10" x14ac:dyDescent="0.2">
      <c r="A92" s="8">
        <v>8</v>
      </c>
      <c r="B92" s="8" t="str">
        <f>T("0088")</f>
        <v>0088</v>
      </c>
      <c r="C92" s="9" t="s">
        <v>87</v>
      </c>
      <c r="D92" s="10" t="s">
        <v>746</v>
      </c>
      <c r="E92" s="11">
        <v>423</v>
      </c>
      <c r="F92" s="16">
        <v>9</v>
      </c>
      <c r="G92" s="16">
        <v>15</v>
      </c>
      <c r="H92" s="16">
        <v>32</v>
      </c>
      <c r="I92" s="16">
        <v>15</v>
      </c>
      <c r="J92" s="16">
        <v>18</v>
      </c>
    </row>
    <row r="93" spans="1:10" x14ac:dyDescent="0.2">
      <c r="A93" s="8">
        <v>9</v>
      </c>
      <c r="B93" s="8" t="str">
        <f>T("0089")</f>
        <v>0089</v>
      </c>
      <c r="C93" s="9" t="s">
        <v>88</v>
      </c>
      <c r="D93" s="10" t="s">
        <v>746</v>
      </c>
      <c r="E93" s="11">
        <v>423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</row>
    <row r="94" spans="1:10" x14ac:dyDescent="0.2">
      <c r="A94" s="8">
        <v>10</v>
      </c>
      <c r="B94" s="8" t="str">
        <f>T("0090")</f>
        <v>0090</v>
      </c>
      <c r="C94" s="9" t="s">
        <v>89</v>
      </c>
      <c r="D94" s="10" t="s">
        <v>746</v>
      </c>
      <c r="E94" s="11">
        <v>423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</row>
    <row r="95" spans="1:10" x14ac:dyDescent="0.2">
      <c r="A95" s="8">
        <v>11</v>
      </c>
      <c r="B95" s="8" t="str">
        <f>T("0091")</f>
        <v>0091</v>
      </c>
      <c r="C95" s="9" t="s">
        <v>90</v>
      </c>
      <c r="D95" s="10" t="s">
        <v>743</v>
      </c>
      <c r="E95" s="11">
        <v>423</v>
      </c>
      <c r="F95" s="16">
        <v>7</v>
      </c>
      <c r="G95" s="16">
        <v>12</v>
      </c>
      <c r="H95" s="16">
        <v>27</v>
      </c>
      <c r="I95" s="16">
        <v>17</v>
      </c>
      <c r="J95" s="16">
        <v>22</v>
      </c>
    </row>
    <row r="96" spans="1:10" x14ac:dyDescent="0.2">
      <c r="A96" s="8">
        <v>12</v>
      </c>
      <c r="B96" s="8" t="str">
        <f>T("0092")</f>
        <v>0092</v>
      </c>
      <c r="C96" s="9" t="s">
        <v>91</v>
      </c>
      <c r="D96" s="10" t="s">
        <v>745</v>
      </c>
      <c r="E96" s="11">
        <v>423</v>
      </c>
      <c r="F96" s="16">
        <v>9</v>
      </c>
      <c r="G96" s="16">
        <v>12</v>
      </c>
      <c r="H96" s="16">
        <v>22</v>
      </c>
      <c r="I96" s="16">
        <v>13</v>
      </c>
      <c r="J96" s="16">
        <v>18</v>
      </c>
    </row>
    <row r="97" spans="1:10" x14ac:dyDescent="0.2">
      <c r="A97" s="8">
        <v>13</v>
      </c>
      <c r="B97" s="8" t="str">
        <f>T("0093")</f>
        <v>0093</v>
      </c>
      <c r="C97" s="9" t="s">
        <v>92</v>
      </c>
      <c r="D97" s="10" t="s">
        <v>745</v>
      </c>
      <c r="E97" s="11">
        <v>423</v>
      </c>
      <c r="F97" s="16">
        <v>14</v>
      </c>
      <c r="G97" s="16">
        <v>18</v>
      </c>
      <c r="H97" s="16">
        <v>32</v>
      </c>
      <c r="I97" s="16">
        <v>21</v>
      </c>
      <c r="J97" s="16">
        <v>30</v>
      </c>
    </row>
    <row r="98" spans="1:10" x14ac:dyDescent="0.2">
      <c r="A98" s="8">
        <v>14</v>
      </c>
      <c r="B98" s="8" t="str">
        <f>T("0094")</f>
        <v>0094</v>
      </c>
      <c r="C98" s="9" t="s">
        <v>93</v>
      </c>
      <c r="D98" s="10" t="s">
        <v>746</v>
      </c>
      <c r="E98" s="11">
        <v>423</v>
      </c>
      <c r="F98" s="16">
        <v>11</v>
      </c>
      <c r="G98" s="16">
        <v>16</v>
      </c>
      <c r="H98" s="16">
        <v>30</v>
      </c>
      <c r="I98" s="16">
        <v>19</v>
      </c>
      <c r="J98" s="16">
        <v>20</v>
      </c>
    </row>
    <row r="99" spans="1:10" x14ac:dyDescent="0.2">
      <c r="A99" s="8">
        <v>15</v>
      </c>
      <c r="B99" s="8" t="str">
        <f>T("0095")</f>
        <v>0095</v>
      </c>
      <c r="C99" s="9" t="s">
        <v>94</v>
      </c>
      <c r="D99" s="10" t="s">
        <v>745</v>
      </c>
      <c r="E99" s="11">
        <v>423</v>
      </c>
      <c r="F99" s="16">
        <v>16</v>
      </c>
      <c r="G99" s="16">
        <v>12</v>
      </c>
      <c r="H99" s="16">
        <v>34</v>
      </c>
      <c r="I99" s="16">
        <v>22</v>
      </c>
      <c r="J99" s="16">
        <v>19</v>
      </c>
    </row>
    <row r="100" spans="1:10" x14ac:dyDescent="0.2">
      <c r="A100" s="8">
        <v>16</v>
      </c>
      <c r="B100" s="8" t="str">
        <f>T("0096")</f>
        <v>0096</v>
      </c>
      <c r="C100" s="9" t="s">
        <v>95</v>
      </c>
      <c r="D100" s="10" t="s">
        <v>746</v>
      </c>
      <c r="E100" s="11">
        <v>423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</row>
    <row r="101" spans="1:10" x14ac:dyDescent="0.2">
      <c r="A101" s="8">
        <v>17</v>
      </c>
      <c r="B101" s="8" t="str">
        <f>T("0097")</f>
        <v>0097</v>
      </c>
      <c r="C101" s="9" t="s">
        <v>96</v>
      </c>
      <c r="D101" s="10" t="s">
        <v>745</v>
      </c>
      <c r="E101" s="11">
        <v>423</v>
      </c>
      <c r="F101" s="16">
        <v>13</v>
      </c>
      <c r="G101" s="16">
        <v>17</v>
      </c>
      <c r="H101" s="16">
        <v>27</v>
      </c>
      <c r="I101" s="16">
        <v>21</v>
      </c>
      <c r="J101" s="16">
        <v>22</v>
      </c>
    </row>
    <row r="102" spans="1:10" x14ac:dyDescent="0.2">
      <c r="A102" s="8">
        <v>18</v>
      </c>
      <c r="B102" s="8" t="str">
        <f>T("0098")</f>
        <v>0098</v>
      </c>
      <c r="C102" s="9" t="s">
        <v>97</v>
      </c>
      <c r="D102" s="10" t="s">
        <v>743</v>
      </c>
      <c r="E102" s="11">
        <v>423</v>
      </c>
      <c r="F102" s="16">
        <v>12</v>
      </c>
      <c r="G102" s="16">
        <v>16</v>
      </c>
      <c r="H102" s="16">
        <v>27</v>
      </c>
      <c r="I102" s="16">
        <v>12</v>
      </c>
      <c r="J102" s="16">
        <v>21</v>
      </c>
    </row>
    <row r="103" spans="1:10" x14ac:dyDescent="0.2">
      <c r="A103" s="8">
        <v>19</v>
      </c>
      <c r="B103" s="8" t="str">
        <f>T("0099")</f>
        <v>0099</v>
      </c>
      <c r="C103" s="9" t="s">
        <v>98</v>
      </c>
      <c r="D103" s="10" t="s">
        <v>743</v>
      </c>
      <c r="E103" s="11">
        <v>423</v>
      </c>
      <c r="F103" s="16">
        <v>13</v>
      </c>
      <c r="G103" s="16">
        <v>11</v>
      </c>
      <c r="H103" s="16">
        <v>30</v>
      </c>
      <c r="I103" s="16">
        <v>19</v>
      </c>
      <c r="J103" s="16">
        <v>25</v>
      </c>
    </row>
    <row r="104" spans="1:10" x14ac:dyDescent="0.2">
      <c r="A104" s="8">
        <v>20</v>
      </c>
      <c r="B104" s="8" t="str">
        <f>T("0100")</f>
        <v>0100</v>
      </c>
      <c r="C104" s="9" t="s">
        <v>99</v>
      </c>
      <c r="D104" s="10" t="s">
        <v>746</v>
      </c>
      <c r="E104" s="11">
        <v>423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</row>
    <row r="105" spans="1:10" x14ac:dyDescent="0.2">
      <c r="A105" s="8">
        <v>21</v>
      </c>
      <c r="B105" s="8" t="str">
        <f>T("0101")</f>
        <v>0101</v>
      </c>
      <c r="C105" s="9" t="s">
        <v>100</v>
      </c>
      <c r="D105" s="10" t="s">
        <v>744</v>
      </c>
      <c r="E105" s="11">
        <v>423</v>
      </c>
      <c r="F105" s="16">
        <v>16</v>
      </c>
      <c r="G105" s="16">
        <v>16</v>
      </c>
      <c r="H105" s="16">
        <v>25</v>
      </c>
      <c r="I105" s="16">
        <v>22</v>
      </c>
      <c r="J105" s="16">
        <v>21</v>
      </c>
    </row>
    <row r="106" spans="1:10" x14ac:dyDescent="0.2">
      <c r="A106" s="8">
        <v>22</v>
      </c>
      <c r="B106" s="8" t="str">
        <f>T("0102")</f>
        <v>0102</v>
      </c>
      <c r="C106" s="9" t="s">
        <v>101</v>
      </c>
      <c r="D106" s="10" t="s">
        <v>745</v>
      </c>
      <c r="E106" s="11">
        <v>423</v>
      </c>
      <c r="F106" s="16">
        <v>13</v>
      </c>
      <c r="G106" s="16">
        <v>15</v>
      </c>
      <c r="H106" s="16">
        <v>37</v>
      </c>
      <c r="I106" s="16">
        <v>20</v>
      </c>
      <c r="J106" s="16">
        <v>29</v>
      </c>
    </row>
    <row r="107" spans="1:10" x14ac:dyDescent="0.2">
      <c r="A107" s="8">
        <v>23</v>
      </c>
      <c r="B107" s="8" t="str">
        <f>T("0103")</f>
        <v>0103</v>
      </c>
      <c r="C107" s="9" t="s">
        <v>102</v>
      </c>
      <c r="D107" s="10" t="s">
        <v>745</v>
      </c>
      <c r="E107" s="11">
        <v>423</v>
      </c>
      <c r="F107" s="16">
        <v>13</v>
      </c>
      <c r="G107" s="16">
        <v>6</v>
      </c>
      <c r="H107" s="16">
        <v>30</v>
      </c>
      <c r="I107" s="16">
        <v>19</v>
      </c>
      <c r="J107" s="16">
        <v>25</v>
      </c>
    </row>
    <row r="108" spans="1:10" x14ac:dyDescent="0.2">
      <c r="A108" s="8">
        <v>24</v>
      </c>
      <c r="B108" s="8" t="str">
        <f>T("0104")</f>
        <v>0104</v>
      </c>
      <c r="C108" s="9" t="s">
        <v>103</v>
      </c>
      <c r="D108" s="10" t="s">
        <v>744</v>
      </c>
      <c r="E108" s="11">
        <v>423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</row>
    <row r="109" spans="1:10" x14ac:dyDescent="0.2">
      <c r="A109" s="8">
        <v>25</v>
      </c>
      <c r="B109" s="8" t="str">
        <f>T("0105")</f>
        <v>0105</v>
      </c>
      <c r="C109" s="9" t="s">
        <v>104</v>
      </c>
      <c r="D109" s="10" t="s">
        <v>748</v>
      </c>
      <c r="E109" s="11">
        <v>423</v>
      </c>
      <c r="F109" s="16">
        <v>11</v>
      </c>
      <c r="G109" s="16">
        <v>9</v>
      </c>
      <c r="H109" s="16">
        <v>15</v>
      </c>
      <c r="I109" s="16">
        <v>21</v>
      </c>
      <c r="J109" s="16">
        <v>21</v>
      </c>
    </row>
    <row r="110" spans="1:10" x14ac:dyDescent="0.2">
      <c r="A110" s="8">
        <v>26</v>
      </c>
      <c r="B110" s="8" t="str">
        <f>T("0106")</f>
        <v>0106</v>
      </c>
      <c r="C110" s="9" t="s">
        <v>105</v>
      </c>
      <c r="D110" s="10" t="s">
        <v>748</v>
      </c>
      <c r="E110" s="11">
        <v>423</v>
      </c>
      <c r="F110" s="16">
        <v>13</v>
      </c>
      <c r="G110" s="16">
        <v>9</v>
      </c>
      <c r="H110" s="16">
        <v>23</v>
      </c>
      <c r="I110" s="16">
        <v>15</v>
      </c>
      <c r="J110" s="16">
        <v>17</v>
      </c>
    </row>
    <row r="111" spans="1:10" x14ac:dyDescent="0.2">
      <c r="A111" s="8">
        <v>27</v>
      </c>
      <c r="B111" s="8" t="str">
        <f>T("0107")</f>
        <v>0107</v>
      </c>
      <c r="C111" s="9" t="s">
        <v>106</v>
      </c>
      <c r="D111" s="10" t="s">
        <v>745</v>
      </c>
      <c r="E111" s="11">
        <v>423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</row>
    <row r="112" spans="1:10" x14ac:dyDescent="0.2">
      <c r="A112" s="8">
        <v>28</v>
      </c>
      <c r="B112" s="8" t="str">
        <f>T("0108")</f>
        <v>0108</v>
      </c>
      <c r="C112" s="9" t="s">
        <v>107</v>
      </c>
      <c r="D112" s="10" t="s">
        <v>750</v>
      </c>
      <c r="E112" s="11">
        <v>423</v>
      </c>
      <c r="F112" s="16">
        <v>17</v>
      </c>
      <c r="G112" s="16">
        <v>12</v>
      </c>
      <c r="H112" s="16">
        <v>14</v>
      </c>
      <c r="I112" s="16">
        <v>20</v>
      </c>
      <c r="J112" s="16">
        <v>18</v>
      </c>
    </row>
    <row r="113" spans="1:10" x14ac:dyDescent="0.2">
      <c r="A113" s="8">
        <v>29</v>
      </c>
      <c r="B113" s="8" t="str">
        <f>T("0109")</f>
        <v>0109</v>
      </c>
      <c r="C113" s="9" t="s">
        <v>108</v>
      </c>
      <c r="D113" s="10" t="s">
        <v>748</v>
      </c>
      <c r="E113" s="11">
        <v>423</v>
      </c>
      <c r="F113" s="16">
        <v>12</v>
      </c>
      <c r="G113" s="16">
        <v>10</v>
      </c>
      <c r="H113" s="16">
        <v>21</v>
      </c>
      <c r="I113" s="16">
        <v>19</v>
      </c>
      <c r="J113" s="16">
        <v>24</v>
      </c>
    </row>
    <row r="114" spans="1:10" x14ac:dyDescent="0.2">
      <c r="A114" s="8">
        <v>30</v>
      </c>
      <c r="B114" s="8" t="str">
        <f>T("0110")</f>
        <v>0110</v>
      </c>
      <c r="C114" s="9" t="s">
        <v>109</v>
      </c>
      <c r="D114" s="10" t="s">
        <v>748</v>
      </c>
      <c r="E114" s="11">
        <v>423</v>
      </c>
      <c r="F114" s="16">
        <v>8</v>
      </c>
      <c r="G114" s="16">
        <v>10</v>
      </c>
      <c r="H114" s="16">
        <v>26</v>
      </c>
      <c r="I114" s="16">
        <v>17</v>
      </c>
      <c r="J114" s="16">
        <v>20</v>
      </c>
    </row>
    <row r="115" spans="1:10" x14ac:dyDescent="0.2">
      <c r="A115" s="8">
        <v>31</v>
      </c>
      <c r="B115" s="8" t="str">
        <f>T("0111")</f>
        <v>0111</v>
      </c>
      <c r="C115" s="9" t="s">
        <v>110</v>
      </c>
      <c r="D115" s="10" t="s">
        <v>744</v>
      </c>
      <c r="E115" s="11">
        <v>423</v>
      </c>
      <c r="F115" s="16">
        <v>19</v>
      </c>
      <c r="G115" s="16">
        <v>21</v>
      </c>
      <c r="H115" s="16">
        <v>32</v>
      </c>
      <c r="I115" s="16">
        <v>26</v>
      </c>
      <c r="J115" s="16">
        <v>29</v>
      </c>
    </row>
    <row r="116" spans="1:10" x14ac:dyDescent="0.2">
      <c r="A116" s="8">
        <v>32</v>
      </c>
      <c r="B116" s="8" t="str">
        <f>T("0112")</f>
        <v>0112</v>
      </c>
      <c r="C116" s="9" t="s">
        <v>111</v>
      </c>
      <c r="D116" s="10" t="s">
        <v>745</v>
      </c>
      <c r="E116" s="11">
        <v>423</v>
      </c>
      <c r="F116" s="16">
        <v>12</v>
      </c>
      <c r="G116" s="16">
        <v>12</v>
      </c>
      <c r="H116" s="16">
        <v>20</v>
      </c>
      <c r="I116" s="16">
        <v>20</v>
      </c>
      <c r="J116" s="16">
        <v>22</v>
      </c>
    </row>
    <row r="117" spans="1:10" x14ac:dyDescent="0.2">
      <c r="A117" s="8">
        <v>33</v>
      </c>
      <c r="B117" s="8" t="str">
        <f>T("0113")</f>
        <v>0113</v>
      </c>
      <c r="C117" s="9" t="s">
        <v>112</v>
      </c>
      <c r="D117" s="10" t="s">
        <v>747</v>
      </c>
      <c r="E117" s="11">
        <v>423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</row>
    <row r="118" spans="1:10" x14ac:dyDescent="0.2">
      <c r="A118" s="8">
        <v>34</v>
      </c>
      <c r="B118" s="8" t="str">
        <f>T("0114")</f>
        <v>0114</v>
      </c>
      <c r="C118" s="9" t="s">
        <v>113</v>
      </c>
      <c r="D118" s="10" t="s">
        <v>747</v>
      </c>
      <c r="E118" s="11">
        <v>423</v>
      </c>
      <c r="F118" s="16">
        <v>19</v>
      </c>
      <c r="G118" s="16">
        <v>23</v>
      </c>
      <c r="H118" s="16">
        <v>38</v>
      </c>
      <c r="I118" s="16">
        <v>30</v>
      </c>
      <c r="J118" s="16">
        <v>29</v>
      </c>
    </row>
    <row r="119" spans="1:10" x14ac:dyDescent="0.2">
      <c r="A119" s="8">
        <v>35</v>
      </c>
      <c r="B119" s="8" t="str">
        <f>T("0115")</f>
        <v>0115</v>
      </c>
      <c r="C119" s="9" t="s">
        <v>114</v>
      </c>
      <c r="D119" s="10" t="s">
        <v>745</v>
      </c>
      <c r="E119" s="11">
        <v>423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</row>
    <row r="120" spans="1:10" x14ac:dyDescent="0.2">
      <c r="A120" s="8">
        <v>1</v>
      </c>
      <c r="B120" s="8" t="str">
        <f>T("0116")</f>
        <v>0116</v>
      </c>
      <c r="C120" s="9" t="s">
        <v>115</v>
      </c>
      <c r="D120" s="10" t="s">
        <v>745</v>
      </c>
      <c r="E120" s="11">
        <v>424</v>
      </c>
      <c r="F120" s="16">
        <v>7</v>
      </c>
      <c r="G120" s="16">
        <v>9</v>
      </c>
      <c r="H120" s="16">
        <v>15</v>
      </c>
      <c r="I120" s="16">
        <v>8</v>
      </c>
      <c r="J120" s="16">
        <v>18</v>
      </c>
    </row>
    <row r="121" spans="1:10" x14ac:dyDescent="0.2">
      <c r="A121" s="8">
        <v>2</v>
      </c>
      <c r="B121" s="8" t="str">
        <f>T("0117")</f>
        <v>0117</v>
      </c>
      <c r="C121" s="9" t="s">
        <v>116</v>
      </c>
      <c r="D121" s="10" t="s">
        <v>746</v>
      </c>
      <c r="E121" s="11">
        <v>424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</row>
    <row r="122" spans="1:10" x14ac:dyDescent="0.2">
      <c r="A122" s="8">
        <v>3</v>
      </c>
      <c r="B122" s="8" t="str">
        <f>T("0118")</f>
        <v>0118</v>
      </c>
      <c r="C122" s="9" t="s">
        <v>117</v>
      </c>
      <c r="D122" s="10" t="s">
        <v>745</v>
      </c>
      <c r="E122" s="11">
        <v>424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</row>
    <row r="123" spans="1:10" x14ac:dyDescent="0.2">
      <c r="A123" s="8">
        <v>4</v>
      </c>
      <c r="B123" s="8" t="str">
        <f>T("0119")</f>
        <v>0119</v>
      </c>
      <c r="C123" s="9" t="s">
        <v>118</v>
      </c>
      <c r="D123" s="10" t="s">
        <v>743</v>
      </c>
      <c r="E123" s="11">
        <v>424</v>
      </c>
      <c r="F123" s="16">
        <v>15</v>
      </c>
      <c r="G123" s="16">
        <v>13</v>
      </c>
      <c r="H123" s="16">
        <v>28</v>
      </c>
      <c r="I123" s="16">
        <v>18</v>
      </c>
      <c r="J123" s="16">
        <v>28</v>
      </c>
    </row>
    <row r="124" spans="1:10" x14ac:dyDescent="0.2">
      <c r="A124" s="8">
        <v>5</v>
      </c>
      <c r="B124" s="8" t="str">
        <f>T("0120")</f>
        <v>0120</v>
      </c>
      <c r="C124" s="9" t="s">
        <v>119</v>
      </c>
      <c r="D124" s="10" t="s">
        <v>748</v>
      </c>
      <c r="E124" s="11">
        <v>424</v>
      </c>
      <c r="F124" s="16">
        <v>5</v>
      </c>
      <c r="G124" s="16">
        <v>14</v>
      </c>
      <c r="H124" s="16">
        <v>30</v>
      </c>
      <c r="I124" s="16">
        <v>19</v>
      </c>
      <c r="J124" s="16">
        <v>28</v>
      </c>
    </row>
    <row r="125" spans="1:10" x14ac:dyDescent="0.2">
      <c r="A125" s="8">
        <v>6</v>
      </c>
      <c r="B125" s="8" t="str">
        <f>T("0121")</f>
        <v>0121</v>
      </c>
      <c r="C125" s="9" t="s">
        <v>120</v>
      </c>
      <c r="D125" s="10" t="s">
        <v>743</v>
      </c>
      <c r="E125" s="11">
        <v>424</v>
      </c>
      <c r="F125" s="16">
        <v>15</v>
      </c>
      <c r="G125" s="16">
        <v>17</v>
      </c>
      <c r="H125" s="16">
        <v>20</v>
      </c>
      <c r="I125" s="16">
        <v>15</v>
      </c>
      <c r="J125" s="16">
        <v>27</v>
      </c>
    </row>
    <row r="126" spans="1:10" x14ac:dyDescent="0.2">
      <c r="A126" s="8">
        <v>7</v>
      </c>
      <c r="B126" s="8" t="str">
        <f>T("0122")</f>
        <v>0122</v>
      </c>
      <c r="C126" s="9" t="s">
        <v>121</v>
      </c>
      <c r="D126" s="10" t="s">
        <v>748</v>
      </c>
      <c r="E126" s="11">
        <v>424</v>
      </c>
      <c r="F126" s="16">
        <v>9</v>
      </c>
      <c r="G126" s="16">
        <v>5</v>
      </c>
      <c r="H126" s="16">
        <v>28</v>
      </c>
      <c r="I126" s="16">
        <v>15</v>
      </c>
      <c r="J126" s="16">
        <v>15</v>
      </c>
    </row>
    <row r="127" spans="1:10" x14ac:dyDescent="0.2">
      <c r="A127" s="8">
        <v>8</v>
      </c>
      <c r="B127" s="8" t="str">
        <f>T("0123")</f>
        <v>0123</v>
      </c>
      <c r="C127" s="9" t="s">
        <v>122</v>
      </c>
      <c r="D127" s="10" t="s">
        <v>747</v>
      </c>
      <c r="E127" s="11">
        <v>424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</row>
    <row r="128" spans="1:10" x14ac:dyDescent="0.2">
      <c r="A128" s="8">
        <v>9</v>
      </c>
      <c r="B128" s="8" t="str">
        <f>T("0124")</f>
        <v>0124</v>
      </c>
      <c r="C128" s="9" t="s">
        <v>123</v>
      </c>
      <c r="D128" s="10" t="s">
        <v>747</v>
      </c>
      <c r="E128" s="11">
        <v>424</v>
      </c>
      <c r="F128" s="16">
        <v>19</v>
      </c>
      <c r="G128" s="16">
        <v>0</v>
      </c>
      <c r="H128" s="16">
        <v>32</v>
      </c>
      <c r="I128" s="16">
        <v>0</v>
      </c>
      <c r="J128" s="16">
        <v>33</v>
      </c>
    </row>
    <row r="129" spans="1:10" x14ac:dyDescent="0.2">
      <c r="A129" s="8">
        <v>10</v>
      </c>
      <c r="B129" s="8" t="str">
        <f>T("0125")</f>
        <v>0125</v>
      </c>
      <c r="C129" s="9" t="s">
        <v>124</v>
      </c>
      <c r="D129" s="10" t="s">
        <v>747</v>
      </c>
      <c r="E129" s="11">
        <v>424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</row>
    <row r="130" spans="1:10" x14ac:dyDescent="0.2">
      <c r="A130" s="8">
        <v>11</v>
      </c>
      <c r="B130" s="8" t="str">
        <f>T("0126")</f>
        <v>0126</v>
      </c>
      <c r="C130" s="9" t="s">
        <v>125</v>
      </c>
      <c r="D130" s="10" t="s">
        <v>747</v>
      </c>
      <c r="E130" s="11">
        <v>424</v>
      </c>
      <c r="F130" s="16">
        <v>15</v>
      </c>
      <c r="G130" s="16">
        <v>15</v>
      </c>
      <c r="H130" s="16">
        <v>28</v>
      </c>
      <c r="I130" s="16">
        <v>18</v>
      </c>
      <c r="J130" s="16">
        <v>26</v>
      </c>
    </row>
    <row r="131" spans="1:10" x14ac:dyDescent="0.2">
      <c r="A131" s="8">
        <v>12</v>
      </c>
      <c r="B131" s="8" t="str">
        <f>T("0127")</f>
        <v>0127</v>
      </c>
      <c r="C131" s="9" t="s">
        <v>126</v>
      </c>
      <c r="D131" s="10" t="s">
        <v>747</v>
      </c>
      <c r="E131" s="11">
        <v>424</v>
      </c>
      <c r="F131" s="16">
        <v>11</v>
      </c>
      <c r="G131" s="16">
        <v>12</v>
      </c>
      <c r="H131" s="16">
        <v>26</v>
      </c>
      <c r="I131" s="16">
        <v>12</v>
      </c>
      <c r="J131" s="16">
        <v>21</v>
      </c>
    </row>
    <row r="132" spans="1:10" x14ac:dyDescent="0.2">
      <c r="A132" s="8">
        <v>13</v>
      </c>
      <c r="B132" s="8" t="str">
        <f>T("0128")</f>
        <v>0128</v>
      </c>
      <c r="C132" s="9" t="s">
        <v>127</v>
      </c>
      <c r="D132" s="10" t="s">
        <v>748</v>
      </c>
      <c r="E132" s="11">
        <v>424</v>
      </c>
      <c r="F132" s="16">
        <v>8</v>
      </c>
      <c r="G132" s="16">
        <v>11</v>
      </c>
      <c r="H132" s="16">
        <v>20</v>
      </c>
      <c r="I132" s="16">
        <v>16</v>
      </c>
      <c r="J132" s="16">
        <v>22</v>
      </c>
    </row>
    <row r="133" spans="1:10" x14ac:dyDescent="0.2">
      <c r="A133" s="8">
        <v>14</v>
      </c>
      <c r="B133" s="8" t="str">
        <f>T("0129")</f>
        <v>0129</v>
      </c>
      <c r="C133" s="9" t="s">
        <v>128</v>
      </c>
      <c r="D133" s="10" t="s">
        <v>745</v>
      </c>
      <c r="E133" s="11">
        <v>424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</row>
    <row r="134" spans="1:10" x14ac:dyDescent="0.2">
      <c r="A134" s="8">
        <v>15</v>
      </c>
      <c r="B134" s="8" t="str">
        <f>T("0130")</f>
        <v>0130</v>
      </c>
      <c r="C134" s="9" t="s">
        <v>129</v>
      </c>
      <c r="D134" s="10" t="s">
        <v>745</v>
      </c>
      <c r="E134" s="11">
        <v>424</v>
      </c>
      <c r="F134" s="16">
        <v>11</v>
      </c>
      <c r="G134" s="16">
        <v>14</v>
      </c>
      <c r="H134" s="16">
        <v>30</v>
      </c>
      <c r="I134" s="16">
        <v>11</v>
      </c>
      <c r="J134" s="16">
        <v>27</v>
      </c>
    </row>
    <row r="135" spans="1:10" x14ac:dyDescent="0.2">
      <c r="A135" s="8">
        <v>16</v>
      </c>
      <c r="B135" s="8" t="str">
        <f>T("0131")</f>
        <v>0131</v>
      </c>
      <c r="C135" s="9" t="s">
        <v>130</v>
      </c>
      <c r="D135" s="10" t="s">
        <v>746</v>
      </c>
      <c r="E135" s="11">
        <v>424</v>
      </c>
      <c r="F135" s="16">
        <v>13</v>
      </c>
      <c r="G135" s="16">
        <v>12</v>
      </c>
      <c r="H135" s="16">
        <v>24</v>
      </c>
      <c r="I135" s="16">
        <v>15</v>
      </c>
      <c r="J135" s="16">
        <v>22</v>
      </c>
    </row>
    <row r="136" spans="1:10" x14ac:dyDescent="0.2">
      <c r="A136" s="8">
        <v>17</v>
      </c>
      <c r="B136" s="8" t="str">
        <f>T("0132")</f>
        <v>0132</v>
      </c>
      <c r="C136" s="9" t="s">
        <v>131</v>
      </c>
      <c r="D136" s="10" t="s">
        <v>748</v>
      </c>
      <c r="E136" s="11">
        <v>424</v>
      </c>
      <c r="F136" s="16">
        <v>16</v>
      </c>
      <c r="G136" s="16">
        <v>17</v>
      </c>
      <c r="H136" s="16">
        <v>30</v>
      </c>
      <c r="I136" s="16">
        <v>14</v>
      </c>
      <c r="J136" s="16">
        <v>23</v>
      </c>
    </row>
    <row r="137" spans="1:10" x14ac:dyDescent="0.2">
      <c r="A137" s="8">
        <v>18</v>
      </c>
      <c r="B137" s="8" t="str">
        <f>T("0133")</f>
        <v>0133</v>
      </c>
      <c r="C137" s="9" t="s">
        <v>132</v>
      </c>
      <c r="D137" s="10" t="s">
        <v>748</v>
      </c>
      <c r="E137" s="11">
        <v>424</v>
      </c>
      <c r="F137" s="16">
        <v>23</v>
      </c>
      <c r="G137" s="16">
        <v>20</v>
      </c>
      <c r="H137" s="16">
        <v>30</v>
      </c>
      <c r="I137" s="16">
        <v>22</v>
      </c>
      <c r="J137" s="16">
        <v>31</v>
      </c>
    </row>
    <row r="138" spans="1:10" x14ac:dyDescent="0.2">
      <c r="A138" s="8">
        <v>19</v>
      </c>
      <c r="B138" s="8" t="str">
        <f>T("0134")</f>
        <v>0134</v>
      </c>
      <c r="C138" s="9" t="s">
        <v>133</v>
      </c>
      <c r="D138" s="10" t="s">
        <v>746</v>
      </c>
      <c r="E138" s="11">
        <v>424</v>
      </c>
      <c r="F138" s="16">
        <v>7</v>
      </c>
      <c r="G138" s="16">
        <v>17</v>
      </c>
      <c r="H138" s="16">
        <v>21</v>
      </c>
      <c r="I138" s="16">
        <v>15</v>
      </c>
      <c r="J138" s="16">
        <v>24</v>
      </c>
    </row>
    <row r="139" spans="1:10" x14ac:dyDescent="0.2">
      <c r="A139" s="8">
        <v>20</v>
      </c>
      <c r="B139" s="8" t="str">
        <f>T("0135")</f>
        <v>0135</v>
      </c>
      <c r="C139" s="9" t="s">
        <v>134</v>
      </c>
      <c r="D139" s="10" t="s">
        <v>744</v>
      </c>
      <c r="E139" s="11">
        <v>424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</row>
    <row r="140" spans="1:10" x14ac:dyDescent="0.2">
      <c r="A140" s="8">
        <v>21</v>
      </c>
      <c r="B140" s="8" t="str">
        <f>T("0136")</f>
        <v>0136</v>
      </c>
      <c r="C140" s="9" t="s">
        <v>135</v>
      </c>
      <c r="D140" s="10" t="s">
        <v>746</v>
      </c>
      <c r="E140" s="11">
        <v>424</v>
      </c>
      <c r="F140" s="16">
        <v>21</v>
      </c>
      <c r="G140" s="16">
        <v>23</v>
      </c>
      <c r="H140" s="16">
        <v>33</v>
      </c>
      <c r="I140" s="16">
        <v>28</v>
      </c>
      <c r="J140" s="16">
        <v>31</v>
      </c>
    </row>
    <row r="141" spans="1:10" x14ac:dyDescent="0.2">
      <c r="A141" s="8">
        <v>22</v>
      </c>
      <c r="B141" s="8" t="str">
        <f>T("0137")</f>
        <v>0137</v>
      </c>
      <c r="C141" s="9" t="s">
        <v>136</v>
      </c>
      <c r="D141" s="10" t="s">
        <v>746</v>
      </c>
      <c r="E141" s="11">
        <v>424</v>
      </c>
      <c r="F141" s="16">
        <v>15</v>
      </c>
      <c r="G141" s="16">
        <v>16</v>
      </c>
      <c r="H141" s="16">
        <v>35</v>
      </c>
      <c r="I141" s="16">
        <v>22</v>
      </c>
      <c r="J141" s="16">
        <v>29</v>
      </c>
    </row>
    <row r="142" spans="1:10" x14ac:dyDescent="0.2">
      <c r="A142" s="8">
        <v>23</v>
      </c>
      <c r="B142" s="8" t="str">
        <f>T("0138")</f>
        <v>0138</v>
      </c>
      <c r="C142" s="9" t="s">
        <v>137</v>
      </c>
      <c r="D142" s="10" t="s">
        <v>746</v>
      </c>
      <c r="E142" s="11">
        <v>424</v>
      </c>
      <c r="F142" s="16">
        <v>16</v>
      </c>
      <c r="G142" s="16">
        <v>20</v>
      </c>
      <c r="H142" s="16">
        <v>28</v>
      </c>
      <c r="I142" s="16">
        <v>20</v>
      </c>
      <c r="J142" s="16">
        <v>33</v>
      </c>
    </row>
    <row r="143" spans="1:10" x14ac:dyDescent="0.2">
      <c r="A143" s="8">
        <v>24</v>
      </c>
      <c r="B143" s="8" t="str">
        <f>T("0139")</f>
        <v>0139</v>
      </c>
      <c r="C143" s="9" t="s">
        <v>138</v>
      </c>
      <c r="D143" s="10" t="s">
        <v>744</v>
      </c>
      <c r="E143" s="11">
        <v>424</v>
      </c>
      <c r="F143" s="16">
        <v>19</v>
      </c>
      <c r="G143" s="16">
        <v>18</v>
      </c>
      <c r="H143" s="16">
        <v>25</v>
      </c>
      <c r="I143" s="16">
        <v>11</v>
      </c>
      <c r="J143" s="16">
        <v>27</v>
      </c>
    </row>
    <row r="144" spans="1:10" x14ac:dyDescent="0.2">
      <c r="A144" s="8">
        <v>25</v>
      </c>
      <c r="B144" s="8" t="str">
        <f>T("0140")</f>
        <v>0140</v>
      </c>
      <c r="C144" s="9" t="s">
        <v>139</v>
      </c>
      <c r="D144" s="10" t="s">
        <v>744</v>
      </c>
      <c r="E144" s="11">
        <v>424</v>
      </c>
      <c r="F144" s="16">
        <v>8</v>
      </c>
      <c r="G144" s="16">
        <v>9</v>
      </c>
      <c r="H144" s="16">
        <v>26</v>
      </c>
      <c r="I144" s="16">
        <v>13</v>
      </c>
      <c r="J144" s="16">
        <v>29</v>
      </c>
    </row>
    <row r="145" spans="1:10" x14ac:dyDescent="0.2">
      <c r="A145" s="8">
        <v>26</v>
      </c>
      <c r="B145" s="8" t="str">
        <f>T("0141")</f>
        <v>0141</v>
      </c>
      <c r="C145" s="9" t="s">
        <v>140</v>
      </c>
      <c r="D145" s="10" t="s">
        <v>745</v>
      </c>
      <c r="E145" s="11">
        <v>424</v>
      </c>
      <c r="F145" s="16">
        <v>10</v>
      </c>
      <c r="G145" s="16">
        <v>9</v>
      </c>
      <c r="H145" s="16">
        <v>35</v>
      </c>
      <c r="I145" s="16">
        <v>17</v>
      </c>
      <c r="J145" s="16">
        <v>24</v>
      </c>
    </row>
    <row r="146" spans="1:10" x14ac:dyDescent="0.2">
      <c r="A146" s="8">
        <v>27</v>
      </c>
      <c r="B146" s="8" t="str">
        <f>T("0142")</f>
        <v>0142</v>
      </c>
      <c r="C146" s="9" t="s">
        <v>141</v>
      </c>
      <c r="D146" s="10" t="s">
        <v>748</v>
      </c>
      <c r="E146" s="11">
        <v>424</v>
      </c>
      <c r="F146" s="16">
        <v>10</v>
      </c>
      <c r="G146" s="16">
        <v>17</v>
      </c>
      <c r="H146" s="16">
        <v>30</v>
      </c>
      <c r="I146" s="16">
        <v>19</v>
      </c>
      <c r="J146" s="16">
        <v>28</v>
      </c>
    </row>
    <row r="147" spans="1:10" x14ac:dyDescent="0.2">
      <c r="A147" s="8">
        <v>28</v>
      </c>
      <c r="B147" s="8" t="str">
        <f>T("0143")</f>
        <v>0143</v>
      </c>
      <c r="C147" s="9" t="s">
        <v>142</v>
      </c>
      <c r="D147" s="10" t="s">
        <v>746</v>
      </c>
      <c r="E147" s="11">
        <v>424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</row>
    <row r="148" spans="1:10" x14ac:dyDescent="0.2">
      <c r="A148" s="8">
        <v>29</v>
      </c>
      <c r="B148" s="8" t="str">
        <f>T("0144")</f>
        <v>0144</v>
      </c>
      <c r="C148" s="9" t="s">
        <v>143</v>
      </c>
      <c r="D148" s="10" t="s">
        <v>746</v>
      </c>
      <c r="E148" s="11">
        <v>424</v>
      </c>
      <c r="F148" s="16">
        <v>11</v>
      </c>
      <c r="G148" s="16">
        <v>20</v>
      </c>
      <c r="H148" s="16">
        <v>30</v>
      </c>
      <c r="I148" s="16">
        <v>20</v>
      </c>
      <c r="J148" s="16">
        <v>30</v>
      </c>
    </row>
    <row r="149" spans="1:10" x14ac:dyDescent="0.2">
      <c r="A149" s="8">
        <v>30</v>
      </c>
      <c r="B149" s="8" t="str">
        <f>T("0145")</f>
        <v>0145</v>
      </c>
      <c r="C149" s="9" t="s">
        <v>144</v>
      </c>
      <c r="D149" s="10" t="s">
        <v>746</v>
      </c>
      <c r="E149" s="11">
        <v>424</v>
      </c>
      <c r="F149" s="16">
        <v>18</v>
      </c>
      <c r="G149" s="16">
        <v>16</v>
      </c>
      <c r="H149" s="16">
        <v>30</v>
      </c>
      <c r="I149" s="16">
        <v>23</v>
      </c>
      <c r="J149" s="16">
        <v>31</v>
      </c>
    </row>
    <row r="150" spans="1:10" x14ac:dyDescent="0.2">
      <c r="A150" s="8">
        <v>31</v>
      </c>
      <c r="B150" s="8" t="str">
        <f>T("0146")</f>
        <v>0146</v>
      </c>
      <c r="C150" s="9" t="s">
        <v>145</v>
      </c>
      <c r="D150" s="10" t="s">
        <v>746</v>
      </c>
      <c r="E150" s="11">
        <v>424</v>
      </c>
      <c r="F150" s="16">
        <v>16</v>
      </c>
      <c r="G150" s="16">
        <v>19</v>
      </c>
      <c r="H150" s="16">
        <v>33</v>
      </c>
      <c r="I150" s="16">
        <v>23</v>
      </c>
      <c r="J150" s="16">
        <v>33</v>
      </c>
    </row>
    <row r="151" spans="1:10" x14ac:dyDescent="0.2">
      <c r="A151" s="8">
        <v>32</v>
      </c>
      <c r="B151" s="8" t="str">
        <f>T("0147")</f>
        <v>0147</v>
      </c>
      <c r="C151" s="9" t="s">
        <v>146</v>
      </c>
      <c r="D151" s="10" t="s">
        <v>744</v>
      </c>
      <c r="E151" s="11">
        <v>424</v>
      </c>
      <c r="F151" s="16">
        <v>16</v>
      </c>
      <c r="G151" s="16">
        <v>24</v>
      </c>
      <c r="H151" s="16">
        <v>35</v>
      </c>
      <c r="I151" s="16">
        <v>18</v>
      </c>
      <c r="J151" s="16">
        <v>31</v>
      </c>
    </row>
    <row r="152" spans="1:10" x14ac:dyDescent="0.2">
      <c r="A152" s="8">
        <v>33</v>
      </c>
      <c r="B152" s="8" t="str">
        <f>T("0148")</f>
        <v>0148</v>
      </c>
      <c r="C152" s="9" t="s">
        <v>147</v>
      </c>
      <c r="D152" s="10" t="s">
        <v>748</v>
      </c>
      <c r="E152" s="11">
        <v>424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</row>
    <row r="153" spans="1:10" x14ac:dyDescent="0.2">
      <c r="A153" s="8">
        <v>34</v>
      </c>
      <c r="B153" s="8" t="str">
        <f>T("0149")</f>
        <v>0149</v>
      </c>
      <c r="C153" s="9" t="s">
        <v>148</v>
      </c>
      <c r="D153" s="10" t="s">
        <v>748</v>
      </c>
      <c r="E153" s="11">
        <v>424</v>
      </c>
      <c r="F153" s="16">
        <v>7</v>
      </c>
      <c r="G153" s="16">
        <v>14</v>
      </c>
      <c r="H153" s="16">
        <v>23</v>
      </c>
      <c r="I153" s="16">
        <v>13</v>
      </c>
      <c r="J153" s="16">
        <v>23</v>
      </c>
    </row>
    <row r="154" spans="1:10" x14ac:dyDescent="0.2">
      <c r="A154" s="8">
        <v>35</v>
      </c>
      <c r="B154" s="8" t="str">
        <f>T("0150")</f>
        <v>0150</v>
      </c>
      <c r="C154" s="9" t="s">
        <v>149</v>
      </c>
      <c r="D154" s="10" t="s">
        <v>747</v>
      </c>
      <c r="E154" s="11">
        <v>424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</row>
    <row r="155" spans="1:10" x14ac:dyDescent="0.2">
      <c r="A155" s="8">
        <v>1</v>
      </c>
      <c r="B155" s="8" t="str">
        <f>T("0151")</f>
        <v>0151</v>
      </c>
      <c r="C155" s="9" t="s">
        <v>150</v>
      </c>
      <c r="D155" s="10" t="s">
        <v>743</v>
      </c>
      <c r="E155" s="11">
        <v>425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</row>
    <row r="156" spans="1:10" x14ac:dyDescent="0.2">
      <c r="A156" s="8">
        <v>2</v>
      </c>
      <c r="B156" s="8" t="str">
        <f>T("0152")</f>
        <v>0152</v>
      </c>
      <c r="C156" s="9" t="s">
        <v>151</v>
      </c>
      <c r="D156" s="10" t="s">
        <v>745</v>
      </c>
      <c r="E156" s="11">
        <v>425</v>
      </c>
      <c r="F156" s="16">
        <v>13</v>
      </c>
      <c r="G156" s="16">
        <v>13</v>
      </c>
      <c r="H156" s="16">
        <v>38</v>
      </c>
      <c r="I156" s="16">
        <v>16</v>
      </c>
      <c r="J156" s="16">
        <v>24</v>
      </c>
    </row>
    <row r="157" spans="1:10" x14ac:dyDescent="0.2">
      <c r="A157" s="8">
        <v>3</v>
      </c>
      <c r="B157" s="8" t="str">
        <f>T("0153")</f>
        <v>0153</v>
      </c>
      <c r="C157" s="9" t="s">
        <v>152</v>
      </c>
      <c r="D157" s="10" t="s">
        <v>743</v>
      </c>
      <c r="E157" s="11">
        <v>425</v>
      </c>
      <c r="F157" s="16">
        <v>14</v>
      </c>
      <c r="G157" s="16">
        <v>14</v>
      </c>
      <c r="H157" s="16">
        <v>32</v>
      </c>
      <c r="I157" s="16">
        <v>20</v>
      </c>
      <c r="J157" s="16">
        <v>23</v>
      </c>
    </row>
    <row r="158" spans="1:10" x14ac:dyDescent="0.2">
      <c r="A158" s="8">
        <v>4</v>
      </c>
      <c r="B158" s="8" t="str">
        <f>T("0154")</f>
        <v>0154</v>
      </c>
      <c r="C158" s="9" t="s">
        <v>153</v>
      </c>
      <c r="D158" s="10" t="s">
        <v>744</v>
      </c>
      <c r="E158" s="11">
        <v>425</v>
      </c>
      <c r="F158" s="16">
        <v>10</v>
      </c>
      <c r="G158" s="16">
        <v>16</v>
      </c>
      <c r="H158" s="16">
        <v>27</v>
      </c>
      <c r="I158" s="16">
        <v>17</v>
      </c>
      <c r="J158" s="16">
        <v>23</v>
      </c>
    </row>
    <row r="159" spans="1:10" x14ac:dyDescent="0.2">
      <c r="A159" s="8">
        <v>5</v>
      </c>
      <c r="B159" s="8" t="str">
        <f>T("0155")</f>
        <v>0155</v>
      </c>
      <c r="C159" s="9" t="s">
        <v>154</v>
      </c>
      <c r="D159" s="10" t="s">
        <v>749</v>
      </c>
      <c r="E159" s="11">
        <v>425</v>
      </c>
      <c r="F159" s="16">
        <v>7</v>
      </c>
      <c r="G159" s="16">
        <v>12</v>
      </c>
      <c r="H159" s="16">
        <v>26</v>
      </c>
      <c r="I159" s="16">
        <v>14</v>
      </c>
      <c r="J159" s="16">
        <v>31</v>
      </c>
    </row>
    <row r="160" spans="1:10" x14ac:dyDescent="0.2">
      <c r="A160" s="8">
        <v>6</v>
      </c>
      <c r="B160" s="8" t="str">
        <f>T("0156")</f>
        <v>0156</v>
      </c>
      <c r="C160" s="9" t="s">
        <v>155</v>
      </c>
      <c r="D160" s="10" t="s">
        <v>746</v>
      </c>
      <c r="E160" s="11">
        <v>425</v>
      </c>
      <c r="F160" s="16">
        <v>15</v>
      </c>
      <c r="G160" s="16">
        <v>23</v>
      </c>
      <c r="H160" s="16">
        <v>32</v>
      </c>
      <c r="I160" s="16">
        <v>20</v>
      </c>
      <c r="J160" s="16">
        <v>26</v>
      </c>
    </row>
    <row r="161" spans="1:10" x14ac:dyDescent="0.2">
      <c r="A161" s="8">
        <v>7</v>
      </c>
      <c r="B161" s="8" t="str">
        <f>T("0157")</f>
        <v>0157</v>
      </c>
      <c r="C161" s="9" t="s">
        <v>156</v>
      </c>
      <c r="D161" s="10" t="s">
        <v>746</v>
      </c>
      <c r="E161" s="11">
        <v>425</v>
      </c>
      <c r="F161" s="16">
        <v>13</v>
      </c>
      <c r="G161" s="16">
        <v>20</v>
      </c>
      <c r="H161" s="16">
        <v>31</v>
      </c>
      <c r="I161" s="16">
        <v>19</v>
      </c>
      <c r="J161" s="16">
        <v>26</v>
      </c>
    </row>
    <row r="162" spans="1:10" x14ac:dyDescent="0.2">
      <c r="A162" s="8">
        <v>8</v>
      </c>
      <c r="B162" s="8" t="str">
        <f>T("0158")</f>
        <v>0158</v>
      </c>
      <c r="C162" s="9" t="s">
        <v>157</v>
      </c>
      <c r="D162" s="10" t="s">
        <v>746</v>
      </c>
      <c r="E162" s="11">
        <v>425</v>
      </c>
      <c r="F162" s="16">
        <v>9</v>
      </c>
      <c r="G162" s="16">
        <v>13</v>
      </c>
      <c r="H162" s="16">
        <v>22</v>
      </c>
      <c r="I162" s="16">
        <v>13</v>
      </c>
      <c r="J162" s="16">
        <v>20</v>
      </c>
    </row>
    <row r="163" spans="1:10" x14ac:dyDescent="0.2">
      <c r="A163" s="8">
        <v>9</v>
      </c>
      <c r="B163" s="8" t="str">
        <f>T("0159")</f>
        <v>0159</v>
      </c>
      <c r="C163" s="9" t="s">
        <v>158</v>
      </c>
      <c r="D163" s="10" t="s">
        <v>748</v>
      </c>
      <c r="E163" s="11">
        <v>425</v>
      </c>
      <c r="F163" s="16">
        <v>18</v>
      </c>
      <c r="G163" s="16">
        <v>24</v>
      </c>
      <c r="H163" s="16">
        <v>26</v>
      </c>
      <c r="I163" s="16">
        <v>22</v>
      </c>
      <c r="J163" s="16">
        <v>26</v>
      </c>
    </row>
    <row r="164" spans="1:10" x14ac:dyDescent="0.2">
      <c r="A164" s="8">
        <v>10</v>
      </c>
      <c r="B164" s="8" t="str">
        <f>T("0160")</f>
        <v>0160</v>
      </c>
      <c r="C164" s="9" t="s">
        <v>159</v>
      </c>
      <c r="D164" s="10" t="s">
        <v>743</v>
      </c>
      <c r="E164" s="11">
        <v>425</v>
      </c>
      <c r="F164" s="16">
        <v>13</v>
      </c>
      <c r="G164" s="16">
        <v>15</v>
      </c>
      <c r="H164" s="16">
        <v>26</v>
      </c>
      <c r="I164" s="16">
        <v>12</v>
      </c>
      <c r="J164" s="16">
        <v>22</v>
      </c>
    </row>
    <row r="165" spans="1:10" x14ac:dyDescent="0.2">
      <c r="A165" s="8">
        <v>11</v>
      </c>
      <c r="B165" s="8" t="str">
        <f>T("0161")</f>
        <v>0161</v>
      </c>
      <c r="C165" s="9" t="s">
        <v>160</v>
      </c>
      <c r="D165" s="10" t="s">
        <v>749</v>
      </c>
      <c r="E165" s="11">
        <v>425</v>
      </c>
      <c r="F165" s="16">
        <v>10</v>
      </c>
      <c r="G165" s="16">
        <v>21</v>
      </c>
      <c r="H165" s="16">
        <v>25</v>
      </c>
      <c r="I165" s="16">
        <v>11</v>
      </c>
      <c r="J165" s="16">
        <v>32</v>
      </c>
    </row>
    <row r="166" spans="1:10" x14ac:dyDescent="0.2">
      <c r="A166" s="8">
        <v>12</v>
      </c>
      <c r="B166" s="8" t="str">
        <f>T("0162")</f>
        <v>0162</v>
      </c>
      <c r="C166" s="9" t="s">
        <v>161</v>
      </c>
      <c r="D166" s="10" t="s">
        <v>745</v>
      </c>
      <c r="E166" s="11">
        <v>425</v>
      </c>
      <c r="F166" s="16">
        <v>15</v>
      </c>
      <c r="G166" s="16">
        <v>25</v>
      </c>
      <c r="H166" s="16">
        <v>42</v>
      </c>
      <c r="I166" s="16">
        <v>20</v>
      </c>
      <c r="J166" s="16">
        <v>30</v>
      </c>
    </row>
    <row r="167" spans="1:10" x14ac:dyDescent="0.2">
      <c r="A167" s="8">
        <v>13</v>
      </c>
      <c r="B167" s="8" t="str">
        <f>T("0163")</f>
        <v>0163</v>
      </c>
      <c r="C167" s="9" t="s">
        <v>162</v>
      </c>
      <c r="D167" s="10" t="s">
        <v>745</v>
      </c>
      <c r="E167" s="11">
        <v>425</v>
      </c>
      <c r="F167" s="16">
        <v>14</v>
      </c>
      <c r="G167" s="16">
        <v>17</v>
      </c>
      <c r="H167" s="16">
        <v>32</v>
      </c>
      <c r="I167" s="16">
        <v>16</v>
      </c>
      <c r="J167" s="16">
        <v>25</v>
      </c>
    </row>
    <row r="168" spans="1:10" x14ac:dyDescent="0.2">
      <c r="A168" s="8">
        <v>14</v>
      </c>
      <c r="B168" s="8" t="str">
        <f>T("0164")</f>
        <v>0164</v>
      </c>
      <c r="C168" s="9" t="s">
        <v>163</v>
      </c>
      <c r="D168" s="10" t="s">
        <v>745</v>
      </c>
      <c r="E168" s="11">
        <v>425</v>
      </c>
      <c r="F168" s="16">
        <v>17</v>
      </c>
      <c r="G168" s="16">
        <v>19</v>
      </c>
      <c r="H168" s="16">
        <v>34</v>
      </c>
      <c r="I168" s="16">
        <v>23</v>
      </c>
      <c r="J168" s="16">
        <v>34</v>
      </c>
    </row>
    <row r="169" spans="1:10" x14ac:dyDescent="0.2">
      <c r="A169" s="8">
        <v>15</v>
      </c>
      <c r="B169" s="8" t="str">
        <f>T("0165")</f>
        <v>0165</v>
      </c>
      <c r="C169" s="9" t="s">
        <v>164</v>
      </c>
      <c r="D169" s="10" t="s">
        <v>743</v>
      </c>
      <c r="E169" s="11">
        <v>425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</row>
    <row r="170" spans="1:10" x14ac:dyDescent="0.2">
      <c r="A170" s="8">
        <v>16</v>
      </c>
      <c r="B170" s="8" t="str">
        <f>T("0166")</f>
        <v>0166</v>
      </c>
      <c r="C170" s="9" t="s">
        <v>165</v>
      </c>
      <c r="D170" s="10" t="s">
        <v>746</v>
      </c>
      <c r="E170" s="11">
        <v>425</v>
      </c>
      <c r="F170" s="16">
        <v>7</v>
      </c>
      <c r="G170" s="16">
        <v>16</v>
      </c>
      <c r="H170" s="16">
        <v>12</v>
      </c>
      <c r="I170" s="16">
        <v>13</v>
      </c>
      <c r="J170" s="16">
        <v>10</v>
      </c>
    </row>
    <row r="171" spans="1:10" x14ac:dyDescent="0.2">
      <c r="A171" s="8">
        <v>17</v>
      </c>
      <c r="B171" s="8" t="str">
        <f>T("0167")</f>
        <v>0167</v>
      </c>
      <c r="C171" s="9" t="s">
        <v>166</v>
      </c>
      <c r="D171" s="10" t="s">
        <v>746</v>
      </c>
      <c r="E171" s="11">
        <v>425</v>
      </c>
      <c r="F171" s="16">
        <v>14</v>
      </c>
      <c r="G171" s="16">
        <v>14</v>
      </c>
      <c r="H171" s="16">
        <v>30</v>
      </c>
      <c r="I171" s="16">
        <v>11</v>
      </c>
      <c r="J171" s="16">
        <v>19</v>
      </c>
    </row>
    <row r="172" spans="1:10" x14ac:dyDescent="0.2">
      <c r="A172" s="8">
        <v>18</v>
      </c>
      <c r="B172" s="8" t="str">
        <f>T("0168")</f>
        <v>0168</v>
      </c>
      <c r="C172" s="9" t="s">
        <v>167</v>
      </c>
      <c r="D172" s="10" t="s">
        <v>746</v>
      </c>
      <c r="E172" s="11">
        <v>425</v>
      </c>
      <c r="F172" s="16">
        <v>13</v>
      </c>
      <c r="G172" s="16">
        <v>13</v>
      </c>
      <c r="H172" s="16">
        <v>21</v>
      </c>
      <c r="I172" s="16">
        <v>19</v>
      </c>
      <c r="J172" s="16">
        <v>19</v>
      </c>
    </row>
    <row r="173" spans="1:10" x14ac:dyDescent="0.2">
      <c r="A173" s="8">
        <v>19</v>
      </c>
      <c r="B173" s="8" t="str">
        <f>T("0169")</f>
        <v>0169</v>
      </c>
      <c r="C173" s="9" t="s">
        <v>168</v>
      </c>
      <c r="D173" s="10" t="s">
        <v>745</v>
      </c>
      <c r="E173" s="11">
        <v>425</v>
      </c>
      <c r="F173" s="16">
        <v>13</v>
      </c>
      <c r="G173" s="16">
        <v>8</v>
      </c>
      <c r="H173" s="16">
        <v>20</v>
      </c>
      <c r="I173" s="16">
        <v>19</v>
      </c>
      <c r="J173" s="16">
        <v>17</v>
      </c>
    </row>
    <row r="174" spans="1:10" x14ac:dyDescent="0.2">
      <c r="A174" s="8">
        <v>20</v>
      </c>
      <c r="B174" s="8" t="str">
        <f>T("0170")</f>
        <v>0170</v>
      </c>
      <c r="C174" s="9" t="s">
        <v>169</v>
      </c>
      <c r="D174" s="10" t="s">
        <v>746</v>
      </c>
      <c r="E174" s="11">
        <v>425</v>
      </c>
      <c r="F174" s="16">
        <v>7</v>
      </c>
      <c r="G174" s="16">
        <v>10</v>
      </c>
      <c r="H174" s="16">
        <v>17</v>
      </c>
      <c r="I174" s="16">
        <v>21</v>
      </c>
      <c r="J174" s="16">
        <v>15</v>
      </c>
    </row>
    <row r="175" spans="1:10" x14ac:dyDescent="0.2">
      <c r="A175" s="8">
        <v>21</v>
      </c>
      <c r="B175" s="8" t="str">
        <f>T("0171")</f>
        <v>0171</v>
      </c>
      <c r="C175" s="9" t="s">
        <v>170</v>
      </c>
      <c r="D175" s="10" t="s">
        <v>744</v>
      </c>
      <c r="E175" s="11">
        <v>425</v>
      </c>
      <c r="F175" s="16">
        <v>6</v>
      </c>
      <c r="G175" s="16">
        <v>5</v>
      </c>
      <c r="H175" s="16">
        <v>24</v>
      </c>
      <c r="I175" s="16">
        <v>21</v>
      </c>
      <c r="J175" s="16">
        <v>27</v>
      </c>
    </row>
    <row r="176" spans="1:10" x14ac:dyDescent="0.2">
      <c r="A176" s="8">
        <v>22</v>
      </c>
      <c r="B176" s="8" t="str">
        <f>T("0172")</f>
        <v>0172</v>
      </c>
      <c r="C176" s="9" t="s">
        <v>171</v>
      </c>
      <c r="D176" s="10" t="s">
        <v>745</v>
      </c>
      <c r="E176" s="11">
        <v>425</v>
      </c>
      <c r="F176" s="16">
        <v>15</v>
      </c>
      <c r="G176" s="16">
        <v>16</v>
      </c>
      <c r="H176" s="16">
        <v>30</v>
      </c>
      <c r="I176" s="16">
        <v>17</v>
      </c>
      <c r="J176" s="16">
        <v>28</v>
      </c>
    </row>
    <row r="177" spans="1:10" x14ac:dyDescent="0.2">
      <c r="A177" s="8">
        <v>23</v>
      </c>
      <c r="B177" s="8" t="str">
        <f>T("0173")</f>
        <v>0173</v>
      </c>
      <c r="C177" s="9" t="s">
        <v>172</v>
      </c>
      <c r="D177" s="10" t="s">
        <v>745</v>
      </c>
      <c r="E177" s="11">
        <v>425</v>
      </c>
      <c r="F177" s="16">
        <v>19</v>
      </c>
      <c r="G177" s="16">
        <v>22</v>
      </c>
      <c r="H177" s="16">
        <v>25</v>
      </c>
      <c r="I177" s="16">
        <v>20</v>
      </c>
      <c r="J177" s="16">
        <v>29</v>
      </c>
    </row>
    <row r="178" spans="1:10" x14ac:dyDescent="0.2">
      <c r="A178" s="8">
        <v>24</v>
      </c>
      <c r="B178" s="8" t="str">
        <f>T("0174")</f>
        <v>0174</v>
      </c>
      <c r="C178" s="9" t="s">
        <v>173</v>
      </c>
      <c r="D178" s="10" t="s">
        <v>746</v>
      </c>
      <c r="E178" s="11">
        <v>425</v>
      </c>
      <c r="F178" s="16">
        <v>17</v>
      </c>
      <c r="G178" s="16">
        <v>16</v>
      </c>
      <c r="H178" s="16">
        <v>25</v>
      </c>
      <c r="I178" s="16">
        <v>26</v>
      </c>
      <c r="J178" s="16">
        <v>28</v>
      </c>
    </row>
    <row r="179" spans="1:10" x14ac:dyDescent="0.2">
      <c r="A179" s="8">
        <v>25</v>
      </c>
      <c r="B179" s="8" t="str">
        <f>T("0175")</f>
        <v>0175</v>
      </c>
      <c r="C179" s="9" t="s">
        <v>174</v>
      </c>
      <c r="D179" s="10" t="s">
        <v>747</v>
      </c>
      <c r="E179" s="11">
        <v>425</v>
      </c>
      <c r="F179" s="16">
        <v>18</v>
      </c>
      <c r="G179" s="16">
        <v>20</v>
      </c>
      <c r="H179" s="16">
        <v>26</v>
      </c>
      <c r="I179" s="16">
        <v>24</v>
      </c>
      <c r="J179" s="16">
        <v>25</v>
      </c>
    </row>
    <row r="180" spans="1:10" x14ac:dyDescent="0.2">
      <c r="A180" s="8">
        <v>26</v>
      </c>
      <c r="B180" s="8" t="str">
        <f>T("0176")</f>
        <v>0176</v>
      </c>
      <c r="C180" s="9" t="s">
        <v>175</v>
      </c>
      <c r="D180" s="10" t="s">
        <v>747</v>
      </c>
      <c r="E180" s="11">
        <v>425</v>
      </c>
      <c r="F180" s="16">
        <v>10</v>
      </c>
      <c r="G180" s="16">
        <v>13</v>
      </c>
      <c r="H180" s="16">
        <v>25</v>
      </c>
      <c r="I180" s="16">
        <v>21</v>
      </c>
      <c r="J180" s="16">
        <v>22</v>
      </c>
    </row>
    <row r="181" spans="1:10" x14ac:dyDescent="0.2">
      <c r="A181" s="8">
        <v>27</v>
      </c>
      <c r="B181" s="8" t="str">
        <f>T("0177")</f>
        <v>0177</v>
      </c>
      <c r="C181" s="9" t="s">
        <v>176</v>
      </c>
      <c r="D181" s="10" t="s">
        <v>748</v>
      </c>
      <c r="E181" s="11">
        <v>425</v>
      </c>
      <c r="F181" s="16">
        <v>15</v>
      </c>
      <c r="G181" s="16">
        <v>25</v>
      </c>
      <c r="H181" s="16">
        <v>33</v>
      </c>
      <c r="I181" s="16">
        <v>19</v>
      </c>
      <c r="J181" s="16">
        <v>34</v>
      </c>
    </row>
    <row r="182" spans="1:10" x14ac:dyDescent="0.2">
      <c r="A182" s="8">
        <v>28</v>
      </c>
      <c r="B182" s="8" t="str">
        <f>T("0178")</f>
        <v>0178</v>
      </c>
      <c r="C182" s="9" t="s">
        <v>177</v>
      </c>
      <c r="D182" s="10" t="s">
        <v>745</v>
      </c>
      <c r="E182" s="11">
        <v>425</v>
      </c>
      <c r="F182" s="16">
        <v>22</v>
      </c>
      <c r="G182" s="16">
        <v>24</v>
      </c>
      <c r="H182" s="16">
        <v>39</v>
      </c>
      <c r="I182" s="16">
        <v>30</v>
      </c>
      <c r="J182" s="16">
        <v>33</v>
      </c>
    </row>
    <row r="183" spans="1:10" x14ac:dyDescent="0.2">
      <c r="A183" s="8">
        <v>29</v>
      </c>
      <c r="B183" s="8" t="str">
        <f>T("0179")</f>
        <v>0179</v>
      </c>
      <c r="C183" s="9" t="s">
        <v>178</v>
      </c>
      <c r="D183" s="10" t="s">
        <v>744</v>
      </c>
      <c r="E183" s="11">
        <v>425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</row>
    <row r="184" spans="1:10" x14ac:dyDescent="0.2">
      <c r="A184" s="8">
        <v>30</v>
      </c>
      <c r="B184" s="8" t="str">
        <f>T("0180")</f>
        <v>0180</v>
      </c>
      <c r="C184" s="9" t="s">
        <v>179</v>
      </c>
      <c r="D184" s="10" t="s">
        <v>746</v>
      </c>
      <c r="E184" s="11">
        <v>425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</row>
    <row r="185" spans="1:10" x14ac:dyDescent="0.2">
      <c r="A185" s="8">
        <v>31</v>
      </c>
      <c r="B185" s="8" t="str">
        <f>T("0181")</f>
        <v>0181</v>
      </c>
      <c r="C185" s="9" t="s">
        <v>180</v>
      </c>
      <c r="D185" s="10" t="s">
        <v>747</v>
      </c>
      <c r="E185" s="11">
        <v>425</v>
      </c>
      <c r="F185" s="16">
        <v>18</v>
      </c>
      <c r="G185" s="16">
        <v>23</v>
      </c>
      <c r="H185" s="16">
        <v>28</v>
      </c>
      <c r="I185" s="16">
        <v>25</v>
      </c>
      <c r="J185" s="16">
        <v>28</v>
      </c>
    </row>
    <row r="186" spans="1:10" x14ac:dyDescent="0.2">
      <c r="A186" s="8">
        <v>32</v>
      </c>
      <c r="B186" s="8" t="str">
        <f>T("0182")</f>
        <v>0182</v>
      </c>
      <c r="C186" s="9" t="s">
        <v>181</v>
      </c>
      <c r="D186" s="10" t="s">
        <v>748</v>
      </c>
      <c r="E186" s="11">
        <v>425</v>
      </c>
      <c r="F186" s="16">
        <v>9</v>
      </c>
      <c r="G186" s="16">
        <v>13</v>
      </c>
      <c r="H186" s="16">
        <v>27</v>
      </c>
      <c r="I186" s="16">
        <v>12</v>
      </c>
      <c r="J186" s="16">
        <v>14</v>
      </c>
    </row>
    <row r="187" spans="1:10" x14ac:dyDescent="0.2">
      <c r="A187" s="8">
        <v>33</v>
      </c>
      <c r="B187" s="8" t="str">
        <f>T("0183")</f>
        <v>0183</v>
      </c>
      <c r="C187" s="9" t="s">
        <v>182</v>
      </c>
      <c r="D187" s="10" t="s">
        <v>745</v>
      </c>
      <c r="E187" s="11">
        <v>425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</row>
    <row r="188" spans="1:10" x14ac:dyDescent="0.2">
      <c r="A188" s="8">
        <v>34</v>
      </c>
      <c r="B188" s="8" t="str">
        <f>T("0184")</f>
        <v>0184</v>
      </c>
      <c r="C188" s="9" t="s">
        <v>183</v>
      </c>
      <c r="D188" s="10" t="s">
        <v>745</v>
      </c>
      <c r="E188" s="11">
        <v>425</v>
      </c>
      <c r="F188" s="16">
        <v>20</v>
      </c>
      <c r="G188" s="16">
        <v>24</v>
      </c>
      <c r="H188" s="16">
        <v>29</v>
      </c>
      <c r="I188" s="16">
        <v>16</v>
      </c>
      <c r="J188" s="16">
        <v>27</v>
      </c>
    </row>
    <row r="189" spans="1:10" x14ac:dyDescent="0.2">
      <c r="A189" s="8">
        <v>35</v>
      </c>
      <c r="B189" s="8" t="str">
        <f>T("0185")</f>
        <v>0185</v>
      </c>
      <c r="C189" s="9" t="s">
        <v>184</v>
      </c>
      <c r="D189" s="10" t="s">
        <v>746</v>
      </c>
      <c r="E189" s="11">
        <v>425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</row>
    <row r="190" spans="1:10" x14ac:dyDescent="0.2">
      <c r="A190" s="8">
        <v>1</v>
      </c>
      <c r="B190" s="8" t="str">
        <f>T("0186")</f>
        <v>0186</v>
      </c>
      <c r="C190" s="9" t="s">
        <v>185</v>
      </c>
      <c r="D190" s="10" t="s">
        <v>750</v>
      </c>
      <c r="E190" s="11">
        <v>426</v>
      </c>
      <c r="F190" s="16">
        <v>11</v>
      </c>
      <c r="G190" s="16">
        <v>14</v>
      </c>
      <c r="H190" s="16">
        <v>28</v>
      </c>
      <c r="I190" s="16">
        <v>19</v>
      </c>
      <c r="J190" s="16">
        <v>20</v>
      </c>
    </row>
    <row r="191" spans="1:10" x14ac:dyDescent="0.2">
      <c r="A191" s="8">
        <v>2</v>
      </c>
      <c r="B191" s="8" t="str">
        <f>T("0187")</f>
        <v>0187</v>
      </c>
      <c r="C191" s="9" t="s">
        <v>186</v>
      </c>
      <c r="D191" s="10" t="s">
        <v>746</v>
      </c>
      <c r="E191" s="11">
        <v>426</v>
      </c>
      <c r="F191" s="16">
        <v>12</v>
      </c>
      <c r="G191" s="16">
        <v>8</v>
      </c>
      <c r="H191" s="16">
        <v>30</v>
      </c>
      <c r="I191" s="16">
        <v>18</v>
      </c>
      <c r="J191" s="16">
        <v>22</v>
      </c>
    </row>
    <row r="192" spans="1:10" x14ac:dyDescent="0.2">
      <c r="A192" s="8">
        <v>3</v>
      </c>
      <c r="B192" s="8" t="str">
        <f>T("0188")</f>
        <v>0188</v>
      </c>
      <c r="C192" s="9" t="s">
        <v>187</v>
      </c>
      <c r="D192" s="10" t="s">
        <v>746</v>
      </c>
      <c r="E192" s="11">
        <v>426</v>
      </c>
      <c r="F192" s="16">
        <v>6</v>
      </c>
      <c r="G192" s="16">
        <v>11</v>
      </c>
      <c r="H192" s="16">
        <v>24</v>
      </c>
      <c r="I192" s="16">
        <v>15</v>
      </c>
      <c r="J192" s="16">
        <v>20</v>
      </c>
    </row>
    <row r="193" spans="1:10" x14ac:dyDescent="0.2">
      <c r="A193" s="8">
        <v>4</v>
      </c>
      <c r="B193" s="8" t="str">
        <f>T("0189")</f>
        <v>0189</v>
      </c>
      <c r="C193" s="9" t="s">
        <v>188</v>
      </c>
      <c r="D193" s="10" t="s">
        <v>746</v>
      </c>
      <c r="E193" s="11">
        <v>426</v>
      </c>
      <c r="F193" s="16">
        <v>10</v>
      </c>
      <c r="G193" s="16">
        <v>14</v>
      </c>
      <c r="H193" s="16">
        <v>26</v>
      </c>
      <c r="I193" s="16">
        <v>12</v>
      </c>
      <c r="J193" s="16">
        <v>12</v>
      </c>
    </row>
    <row r="194" spans="1:10" x14ac:dyDescent="0.2">
      <c r="A194" s="8">
        <v>5</v>
      </c>
      <c r="B194" s="8" t="str">
        <f>T("0190")</f>
        <v>0190</v>
      </c>
      <c r="C194" s="9" t="s">
        <v>189</v>
      </c>
      <c r="D194" s="10" t="s">
        <v>747</v>
      </c>
      <c r="E194" s="11">
        <v>426</v>
      </c>
      <c r="F194" s="16">
        <v>26</v>
      </c>
      <c r="G194" s="16">
        <v>27</v>
      </c>
      <c r="H194" s="16">
        <v>41</v>
      </c>
      <c r="I194" s="16">
        <v>33</v>
      </c>
      <c r="J194" s="16">
        <v>35</v>
      </c>
    </row>
    <row r="195" spans="1:10" x14ac:dyDescent="0.2">
      <c r="A195" s="8">
        <v>6</v>
      </c>
      <c r="B195" s="8" t="str">
        <f>T("0191")</f>
        <v>0191</v>
      </c>
      <c r="C195" s="9" t="s">
        <v>190</v>
      </c>
      <c r="D195" s="10" t="s">
        <v>745</v>
      </c>
      <c r="E195" s="11">
        <v>426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</row>
    <row r="196" spans="1:10" x14ac:dyDescent="0.2">
      <c r="A196" s="8">
        <v>7</v>
      </c>
      <c r="B196" s="8" t="str">
        <f>T("0192")</f>
        <v>0192</v>
      </c>
      <c r="C196" s="9" t="s">
        <v>191</v>
      </c>
      <c r="D196" s="10" t="s">
        <v>750</v>
      </c>
      <c r="E196" s="11">
        <v>426</v>
      </c>
      <c r="F196" s="16">
        <v>16</v>
      </c>
      <c r="G196" s="16">
        <v>19</v>
      </c>
      <c r="H196" s="16">
        <v>32</v>
      </c>
      <c r="I196" s="16">
        <v>0</v>
      </c>
      <c r="J196" s="16">
        <v>21</v>
      </c>
    </row>
    <row r="197" spans="1:10" x14ac:dyDescent="0.2">
      <c r="A197" s="8">
        <v>8</v>
      </c>
      <c r="B197" s="8" t="str">
        <f>T("0193")</f>
        <v>0193</v>
      </c>
      <c r="C197" s="9" t="s">
        <v>192</v>
      </c>
      <c r="D197" s="10" t="s">
        <v>746</v>
      </c>
      <c r="E197" s="11">
        <v>426</v>
      </c>
      <c r="F197" s="16">
        <v>16</v>
      </c>
      <c r="G197" s="16">
        <v>15</v>
      </c>
      <c r="H197" s="16">
        <v>25</v>
      </c>
      <c r="I197" s="16">
        <v>20</v>
      </c>
      <c r="J197" s="16">
        <v>19</v>
      </c>
    </row>
    <row r="198" spans="1:10" x14ac:dyDescent="0.2">
      <c r="A198" s="8">
        <v>9</v>
      </c>
      <c r="B198" s="8" t="str">
        <f>T("0194")</f>
        <v>0194</v>
      </c>
      <c r="C198" s="9" t="s">
        <v>193</v>
      </c>
      <c r="D198" s="10" t="s">
        <v>746</v>
      </c>
      <c r="E198" s="11">
        <v>426</v>
      </c>
      <c r="F198" s="16">
        <v>15</v>
      </c>
      <c r="G198" s="16">
        <v>10</v>
      </c>
      <c r="H198" s="16">
        <v>26</v>
      </c>
      <c r="I198" s="16">
        <v>28</v>
      </c>
      <c r="J198" s="16">
        <v>24</v>
      </c>
    </row>
    <row r="199" spans="1:10" x14ac:dyDescent="0.2">
      <c r="A199" s="8">
        <v>10</v>
      </c>
      <c r="B199" s="8" t="str">
        <f>T("0195")</f>
        <v>0195</v>
      </c>
      <c r="C199" s="9" t="s">
        <v>194</v>
      </c>
      <c r="D199" s="10" t="s">
        <v>745</v>
      </c>
      <c r="E199" s="11">
        <v>426</v>
      </c>
      <c r="F199" s="16">
        <v>10</v>
      </c>
      <c r="G199" s="16">
        <v>14</v>
      </c>
      <c r="H199" s="16">
        <v>28</v>
      </c>
      <c r="I199" s="16">
        <v>16</v>
      </c>
      <c r="J199" s="16">
        <v>27</v>
      </c>
    </row>
    <row r="200" spans="1:10" x14ac:dyDescent="0.2">
      <c r="A200" s="8">
        <v>11</v>
      </c>
      <c r="B200" s="8" t="str">
        <f>T("0196")</f>
        <v>0196</v>
      </c>
      <c r="C200" s="9" t="s">
        <v>195</v>
      </c>
      <c r="D200" s="10" t="s">
        <v>744</v>
      </c>
      <c r="E200" s="11">
        <v>426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</row>
    <row r="201" spans="1:10" x14ac:dyDescent="0.2">
      <c r="A201" s="8">
        <v>12</v>
      </c>
      <c r="B201" s="8" t="str">
        <f>T("0197")</f>
        <v>0197</v>
      </c>
      <c r="C201" s="9" t="s">
        <v>196</v>
      </c>
      <c r="D201" s="10" t="s">
        <v>744</v>
      </c>
      <c r="E201" s="11">
        <v>426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</row>
    <row r="202" spans="1:10" x14ac:dyDescent="0.2">
      <c r="A202" s="8">
        <v>13</v>
      </c>
      <c r="B202" s="8" t="str">
        <f>T("0198")</f>
        <v>0198</v>
      </c>
      <c r="C202" s="9" t="s">
        <v>197</v>
      </c>
      <c r="D202" s="10" t="s">
        <v>746</v>
      </c>
      <c r="E202" s="11">
        <v>426</v>
      </c>
      <c r="F202" s="16">
        <v>12</v>
      </c>
      <c r="G202" s="16">
        <v>14</v>
      </c>
      <c r="H202" s="16">
        <v>26</v>
      </c>
      <c r="I202" s="16">
        <v>19</v>
      </c>
      <c r="J202" s="16">
        <v>17</v>
      </c>
    </row>
    <row r="203" spans="1:10" x14ac:dyDescent="0.2">
      <c r="A203" s="8">
        <v>14</v>
      </c>
      <c r="B203" s="8" t="str">
        <f>T("0199")</f>
        <v>0199</v>
      </c>
      <c r="C203" s="9" t="s">
        <v>198</v>
      </c>
      <c r="D203" s="10" t="s">
        <v>745</v>
      </c>
      <c r="E203" s="11">
        <v>426</v>
      </c>
      <c r="F203" s="16">
        <v>18</v>
      </c>
      <c r="G203" s="16">
        <v>20</v>
      </c>
      <c r="H203" s="16">
        <v>27</v>
      </c>
      <c r="I203" s="16">
        <v>23</v>
      </c>
      <c r="J203" s="16">
        <v>32</v>
      </c>
    </row>
    <row r="204" spans="1:10" x14ac:dyDescent="0.2">
      <c r="A204" s="8">
        <v>15</v>
      </c>
      <c r="B204" s="8" t="str">
        <f>T("0200")</f>
        <v>0200</v>
      </c>
      <c r="C204" s="9" t="s">
        <v>199</v>
      </c>
      <c r="D204" s="10" t="s">
        <v>744</v>
      </c>
      <c r="E204" s="11">
        <v>426</v>
      </c>
      <c r="F204" s="16">
        <v>8</v>
      </c>
      <c r="G204" s="16">
        <v>12</v>
      </c>
      <c r="H204" s="16">
        <v>23</v>
      </c>
      <c r="I204" s="16">
        <v>19</v>
      </c>
      <c r="J204" s="16">
        <v>20</v>
      </c>
    </row>
    <row r="205" spans="1:10" x14ac:dyDescent="0.2">
      <c r="A205" s="8">
        <v>16</v>
      </c>
      <c r="B205" s="8" t="str">
        <f>T("0201")</f>
        <v>0201</v>
      </c>
      <c r="C205" s="9" t="s">
        <v>771</v>
      </c>
      <c r="D205" s="10" t="s">
        <v>744</v>
      </c>
      <c r="E205" s="11">
        <v>426</v>
      </c>
      <c r="F205" s="16">
        <v>16</v>
      </c>
      <c r="G205" s="16">
        <v>14</v>
      </c>
      <c r="H205" s="16">
        <v>34</v>
      </c>
      <c r="I205" s="16">
        <v>21</v>
      </c>
      <c r="J205" s="16">
        <v>21</v>
      </c>
    </row>
    <row r="206" spans="1:10" x14ac:dyDescent="0.2">
      <c r="A206" s="8">
        <v>17</v>
      </c>
      <c r="B206" s="8" t="str">
        <f>T("0202")</f>
        <v>0202</v>
      </c>
      <c r="C206" s="9" t="s">
        <v>201</v>
      </c>
      <c r="D206" s="10" t="s">
        <v>747</v>
      </c>
      <c r="E206" s="11">
        <v>426</v>
      </c>
      <c r="F206" s="16">
        <v>17</v>
      </c>
      <c r="G206" s="16">
        <v>21</v>
      </c>
      <c r="H206" s="16">
        <v>39</v>
      </c>
      <c r="I206" s="16">
        <v>30</v>
      </c>
      <c r="J206" s="16">
        <v>30</v>
      </c>
    </row>
    <row r="207" spans="1:10" x14ac:dyDescent="0.2">
      <c r="A207" s="8">
        <v>18</v>
      </c>
      <c r="B207" s="8" t="str">
        <f>T("0203")</f>
        <v>0203</v>
      </c>
      <c r="C207" s="9" t="s">
        <v>202</v>
      </c>
      <c r="D207" s="10" t="s">
        <v>744</v>
      </c>
      <c r="E207" s="11">
        <v>426</v>
      </c>
      <c r="F207" s="16">
        <v>11</v>
      </c>
      <c r="G207" s="16">
        <v>15</v>
      </c>
      <c r="H207" s="16">
        <v>25</v>
      </c>
      <c r="I207" s="16">
        <v>16</v>
      </c>
      <c r="J207" s="16">
        <v>21</v>
      </c>
    </row>
    <row r="208" spans="1:10" x14ac:dyDescent="0.2">
      <c r="A208" s="8">
        <v>19</v>
      </c>
      <c r="B208" s="8" t="str">
        <f>T("0204")</f>
        <v>0204</v>
      </c>
      <c r="C208" s="9" t="s">
        <v>772</v>
      </c>
      <c r="D208" s="10" t="s">
        <v>746</v>
      </c>
      <c r="E208" s="11">
        <v>426</v>
      </c>
      <c r="F208" s="16">
        <v>11</v>
      </c>
      <c r="G208" s="16">
        <v>14</v>
      </c>
      <c r="H208" s="16">
        <v>27</v>
      </c>
      <c r="I208" s="16">
        <v>14</v>
      </c>
      <c r="J208" s="16">
        <v>22</v>
      </c>
    </row>
    <row r="209" spans="1:10" x14ac:dyDescent="0.2">
      <c r="A209" s="8">
        <v>20</v>
      </c>
      <c r="B209" s="8" t="str">
        <f>T("0205")</f>
        <v>0205</v>
      </c>
      <c r="C209" s="9" t="s">
        <v>204</v>
      </c>
      <c r="D209" s="10" t="s">
        <v>747</v>
      </c>
      <c r="E209" s="11">
        <v>426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</row>
    <row r="210" spans="1:10" x14ac:dyDescent="0.2">
      <c r="A210" s="8">
        <v>21</v>
      </c>
      <c r="B210" s="8" t="str">
        <f>T("0206")</f>
        <v>0206</v>
      </c>
      <c r="C210" s="9" t="s">
        <v>205</v>
      </c>
      <c r="D210" s="10" t="s">
        <v>746</v>
      </c>
      <c r="E210" s="11">
        <v>426</v>
      </c>
      <c r="F210" s="16">
        <v>0</v>
      </c>
      <c r="G210" s="16">
        <v>9</v>
      </c>
      <c r="H210" s="16">
        <v>0</v>
      </c>
      <c r="I210" s="16">
        <v>9</v>
      </c>
      <c r="J210" s="16">
        <v>11</v>
      </c>
    </row>
    <row r="211" spans="1:10" x14ac:dyDescent="0.2">
      <c r="A211" s="8">
        <v>22</v>
      </c>
      <c r="B211" s="8" t="str">
        <f>T("0207")</f>
        <v>0207</v>
      </c>
      <c r="C211" s="9" t="s">
        <v>206</v>
      </c>
      <c r="D211" s="10" t="s">
        <v>745</v>
      </c>
      <c r="E211" s="11">
        <v>426</v>
      </c>
      <c r="F211" s="16">
        <v>19</v>
      </c>
      <c r="G211" s="16">
        <v>20</v>
      </c>
      <c r="H211" s="16">
        <v>33</v>
      </c>
      <c r="I211" s="16">
        <v>17</v>
      </c>
      <c r="J211" s="16">
        <v>23</v>
      </c>
    </row>
    <row r="212" spans="1:10" x14ac:dyDescent="0.2">
      <c r="A212" s="8">
        <v>23</v>
      </c>
      <c r="B212" s="8" t="str">
        <f>T("0208")</f>
        <v>0208</v>
      </c>
      <c r="C212" s="9" t="s">
        <v>207</v>
      </c>
      <c r="D212" s="10" t="s">
        <v>745</v>
      </c>
      <c r="E212" s="11">
        <v>426</v>
      </c>
      <c r="F212" s="16">
        <v>11</v>
      </c>
      <c r="G212" s="16">
        <v>12</v>
      </c>
      <c r="H212" s="16">
        <v>26</v>
      </c>
      <c r="I212" s="16">
        <v>22</v>
      </c>
      <c r="J212" s="16">
        <v>17</v>
      </c>
    </row>
    <row r="213" spans="1:10" x14ac:dyDescent="0.2">
      <c r="A213" s="8">
        <v>24</v>
      </c>
      <c r="B213" s="8" t="str">
        <f>T("0209")</f>
        <v>0209</v>
      </c>
      <c r="C213" s="9" t="s">
        <v>208</v>
      </c>
      <c r="D213" s="10" t="s">
        <v>745</v>
      </c>
      <c r="E213" s="11">
        <v>426</v>
      </c>
      <c r="F213" s="16">
        <v>9</v>
      </c>
      <c r="G213" s="16">
        <v>11</v>
      </c>
      <c r="H213" s="16">
        <v>27</v>
      </c>
      <c r="I213" s="16">
        <v>18</v>
      </c>
      <c r="J213" s="16">
        <v>21</v>
      </c>
    </row>
    <row r="214" spans="1:10" x14ac:dyDescent="0.2">
      <c r="A214" s="8">
        <v>25</v>
      </c>
      <c r="B214" s="8" t="str">
        <f>T("0210")</f>
        <v>0210</v>
      </c>
      <c r="C214" s="9" t="s">
        <v>209</v>
      </c>
      <c r="D214" s="10" t="s">
        <v>745</v>
      </c>
      <c r="E214" s="11">
        <v>426</v>
      </c>
      <c r="F214" s="16">
        <v>12</v>
      </c>
      <c r="G214" s="16">
        <v>15</v>
      </c>
      <c r="H214" s="16">
        <v>26</v>
      </c>
      <c r="I214" s="16">
        <v>19</v>
      </c>
      <c r="J214" s="16">
        <v>16</v>
      </c>
    </row>
    <row r="215" spans="1:10" x14ac:dyDescent="0.2">
      <c r="A215" s="8">
        <v>26</v>
      </c>
      <c r="B215" s="8" t="str">
        <f>T("0211")</f>
        <v>0211</v>
      </c>
      <c r="C215" s="9" t="s">
        <v>210</v>
      </c>
      <c r="D215" s="10" t="s">
        <v>745</v>
      </c>
      <c r="E215" s="11">
        <v>426</v>
      </c>
      <c r="F215" s="16">
        <v>10</v>
      </c>
      <c r="G215" s="16">
        <v>11</v>
      </c>
      <c r="H215" s="16">
        <v>23</v>
      </c>
      <c r="I215" s="16">
        <v>18</v>
      </c>
      <c r="J215" s="16">
        <v>27</v>
      </c>
    </row>
    <row r="216" spans="1:10" x14ac:dyDescent="0.2">
      <c r="A216" s="8">
        <v>27</v>
      </c>
      <c r="B216" s="8" t="str">
        <f>T("0212")</f>
        <v>0212</v>
      </c>
      <c r="C216" s="9" t="s">
        <v>211</v>
      </c>
      <c r="D216" s="10" t="s">
        <v>749</v>
      </c>
      <c r="E216" s="11">
        <v>426</v>
      </c>
      <c r="F216" s="16">
        <v>11</v>
      </c>
      <c r="G216" s="16">
        <v>12</v>
      </c>
      <c r="H216" s="16">
        <v>28</v>
      </c>
      <c r="I216" s="16">
        <v>19</v>
      </c>
      <c r="J216" s="16">
        <v>24</v>
      </c>
    </row>
    <row r="217" spans="1:10" x14ac:dyDescent="0.2">
      <c r="A217" s="8">
        <v>28</v>
      </c>
      <c r="B217" s="8" t="str">
        <f>T("0213")</f>
        <v>0213</v>
      </c>
      <c r="C217" s="9" t="s">
        <v>212</v>
      </c>
      <c r="D217" s="10" t="s">
        <v>750</v>
      </c>
      <c r="E217" s="11">
        <v>426</v>
      </c>
      <c r="F217" s="16">
        <v>13</v>
      </c>
      <c r="G217" s="16">
        <v>15</v>
      </c>
      <c r="H217" s="16">
        <v>26</v>
      </c>
      <c r="I217" s="16">
        <v>18</v>
      </c>
      <c r="J217" s="16">
        <v>21</v>
      </c>
    </row>
    <row r="218" spans="1:10" x14ac:dyDescent="0.2">
      <c r="A218" s="8">
        <v>29</v>
      </c>
      <c r="B218" s="8" t="str">
        <f>T("0214")</f>
        <v>0214</v>
      </c>
      <c r="C218" s="9" t="s">
        <v>213</v>
      </c>
      <c r="D218" s="10" t="s">
        <v>745</v>
      </c>
      <c r="E218" s="11">
        <v>426</v>
      </c>
      <c r="F218" s="16">
        <v>10</v>
      </c>
      <c r="G218" s="16">
        <v>17</v>
      </c>
      <c r="H218" s="16">
        <v>37</v>
      </c>
      <c r="I218" s="16">
        <v>25</v>
      </c>
      <c r="J218" s="16">
        <v>26</v>
      </c>
    </row>
    <row r="219" spans="1:10" x14ac:dyDescent="0.2">
      <c r="A219" s="8">
        <v>30</v>
      </c>
      <c r="B219" s="8" t="str">
        <f>T("0215")</f>
        <v>0215</v>
      </c>
      <c r="C219" s="9" t="s">
        <v>214</v>
      </c>
      <c r="D219" s="10" t="s">
        <v>745</v>
      </c>
      <c r="E219" s="11">
        <v>426</v>
      </c>
      <c r="F219" s="16">
        <v>15</v>
      </c>
      <c r="G219" s="16">
        <v>17</v>
      </c>
      <c r="H219" s="16">
        <v>24</v>
      </c>
      <c r="I219" s="16">
        <v>14</v>
      </c>
      <c r="J219" s="16">
        <v>20</v>
      </c>
    </row>
    <row r="220" spans="1:10" x14ac:dyDescent="0.2">
      <c r="A220" s="8">
        <v>31</v>
      </c>
      <c r="B220" s="8" t="str">
        <f>T("0216")</f>
        <v>0216</v>
      </c>
      <c r="C220" s="9" t="s">
        <v>215</v>
      </c>
      <c r="D220" s="10" t="s">
        <v>748</v>
      </c>
      <c r="E220" s="11">
        <v>426</v>
      </c>
      <c r="F220" s="16">
        <v>11</v>
      </c>
      <c r="G220" s="16">
        <v>20</v>
      </c>
      <c r="H220" s="16">
        <v>25</v>
      </c>
      <c r="I220" s="16">
        <v>24</v>
      </c>
      <c r="J220" s="16">
        <v>27</v>
      </c>
    </row>
    <row r="221" spans="1:10" x14ac:dyDescent="0.2">
      <c r="A221" s="8">
        <v>32</v>
      </c>
      <c r="B221" s="8" t="str">
        <f>T("0217")</f>
        <v>0217</v>
      </c>
      <c r="C221" s="9" t="s">
        <v>216</v>
      </c>
      <c r="D221" s="10" t="s">
        <v>745</v>
      </c>
      <c r="E221" s="11">
        <v>426</v>
      </c>
      <c r="F221" s="16">
        <v>11</v>
      </c>
      <c r="G221" s="16">
        <v>13</v>
      </c>
      <c r="H221" s="16">
        <v>21</v>
      </c>
      <c r="I221" s="16">
        <v>20</v>
      </c>
      <c r="J221" s="16">
        <v>29</v>
      </c>
    </row>
    <row r="222" spans="1:10" x14ac:dyDescent="0.2">
      <c r="A222" s="8">
        <v>33</v>
      </c>
      <c r="B222" s="8" t="str">
        <f>T("0218")</f>
        <v>0218</v>
      </c>
      <c r="C222" s="9" t="s">
        <v>217</v>
      </c>
      <c r="D222" s="10" t="s">
        <v>743</v>
      </c>
      <c r="E222" s="11">
        <v>426</v>
      </c>
      <c r="F222" s="16">
        <v>12</v>
      </c>
      <c r="G222" s="16">
        <v>19</v>
      </c>
      <c r="H222" s="16">
        <v>24</v>
      </c>
      <c r="I222" s="16">
        <v>21</v>
      </c>
      <c r="J222" s="16">
        <v>22</v>
      </c>
    </row>
    <row r="223" spans="1:10" x14ac:dyDescent="0.2">
      <c r="A223" s="8">
        <v>34</v>
      </c>
      <c r="B223" s="8" t="str">
        <f>T("0219")</f>
        <v>0219</v>
      </c>
      <c r="C223" s="9" t="s">
        <v>218</v>
      </c>
      <c r="D223" s="10" t="s">
        <v>746</v>
      </c>
      <c r="E223" s="11">
        <v>426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</row>
    <row r="224" spans="1:10" x14ac:dyDescent="0.2">
      <c r="A224" s="8">
        <v>35</v>
      </c>
      <c r="B224" s="8" t="str">
        <f>T("0220")</f>
        <v>0220</v>
      </c>
      <c r="C224" s="9" t="s">
        <v>219</v>
      </c>
      <c r="D224" s="10" t="s">
        <v>750</v>
      </c>
      <c r="E224" s="11">
        <v>426</v>
      </c>
      <c r="F224" s="16">
        <v>18</v>
      </c>
      <c r="G224" s="16">
        <v>25</v>
      </c>
      <c r="H224" s="16">
        <v>36</v>
      </c>
      <c r="I224" s="16">
        <v>30</v>
      </c>
      <c r="J224" s="16">
        <v>32</v>
      </c>
    </row>
    <row r="225" spans="1:10" x14ac:dyDescent="0.2">
      <c r="A225" s="8">
        <v>1</v>
      </c>
      <c r="B225" s="8" t="str">
        <f>T("0221")</f>
        <v>0221</v>
      </c>
      <c r="C225" s="9" t="s">
        <v>220</v>
      </c>
      <c r="D225" s="10" t="s">
        <v>748</v>
      </c>
      <c r="E225" s="11">
        <v>427</v>
      </c>
      <c r="F225" s="16">
        <v>19</v>
      </c>
      <c r="G225" s="16">
        <v>17</v>
      </c>
      <c r="H225" s="16">
        <v>36</v>
      </c>
      <c r="I225" s="16">
        <v>33</v>
      </c>
      <c r="J225" s="16">
        <v>22</v>
      </c>
    </row>
    <row r="226" spans="1:10" x14ac:dyDescent="0.2">
      <c r="A226" s="8">
        <v>2</v>
      </c>
      <c r="B226" s="8" t="str">
        <f>T("0222")</f>
        <v>0222</v>
      </c>
      <c r="C226" s="9" t="s">
        <v>221</v>
      </c>
      <c r="D226" s="10" t="s">
        <v>747</v>
      </c>
      <c r="E226" s="11">
        <v>427</v>
      </c>
      <c r="F226" s="16">
        <v>12</v>
      </c>
      <c r="G226" s="16">
        <v>17</v>
      </c>
      <c r="H226" s="16">
        <v>27</v>
      </c>
      <c r="I226" s="16">
        <v>17</v>
      </c>
      <c r="J226" s="16">
        <v>20</v>
      </c>
    </row>
    <row r="227" spans="1:10" x14ac:dyDescent="0.2">
      <c r="A227" s="8">
        <v>3</v>
      </c>
      <c r="B227" s="8" t="str">
        <f>T("0223")</f>
        <v>0223</v>
      </c>
      <c r="C227" s="9" t="s">
        <v>222</v>
      </c>
      <c r="D227" s="10" t="s">
        <v>744</v>
      </c>
      <c r="E227" s="11">
        <v>427</v>
      </c>
      <c r="F227" s="16">
        <v>12</v>
      </c>
      <c r="G227" s="16">
        <v>11</v>
      </c>
      <c r="H227" s="16">
        <v>27</v>
      </c>
      <c r="I227" s="16">
        <v>13</v>
      </c>
      <c r="J227" s="16">
        <v>20</v>
      </c>
    </row>
    <row r="228" spans="1:10" x14ac:dyDescent="0.2">
      <c r="A228" s="8">
        <v>4</v>
      </c>
      <c r="B228" s="8" t="str">
        <f>T("0224")</f>
        <v>0224</v>
      </c>
      <c r="C228" s="9" t="s">
        <v>223</v>
      </c>
      <c r="D228" s="10" t="s">
        <v>745</v>
      </c>
      <c r="E228" s="11">
        <v>427</v>
      </c>
      <c r="F228" s="16">
        <v>11</v>
      </c>
      <c r="G228" s="16">
        <v>15</v>
      </c>
      <c r="H228" s="16">
        <v>23</v>
      </c>
      <c r="I228" s="16">
        <v>17</v>
      </c>
      <c r="J228" s="16">
        <v>16</v>
      </c>
    </row>
    <row r="229" spans="1:10" x14ac:dyDescent="0.2">
      <c r="A229" s="8">
        <v>5</v>
      </c>
      <c r="B229" s="8" t="str">
        <f>T("0225")</f>
        <v>0225</v>
      </c>
      <c r="C229" s="9" t="s">
        <v>224</v>
      </c>
      <c r="D229" s="10" t="s">
        <v>743</v>
      </c>
      <c r="E229" s="11">
        <v>427</v>
      </c>
      <c r="F229" s="16">
        <v>8</v>
      </c>
      <c r="G229" s="16">
        <v>9</v>
      </c>
      <c r="H229" s="16">
        <v>26</v>
      </c>
      <c r="I229" s="16">
        <v>17</v>
      </c>
      <c r="J229" s="16">
        <v>18</v>
      </c>
    </row>
    <row r="230" spans="1:10" x14ac:dyDescent="0.2">
      <c r="A230" s="8">
        <v>6</v>
      </c>
      <c r="B230" s="8" t="str">
        <f>T("0226")</f>
        <v>0226</v>
      </c>
      <c r="C230" s="9" t="s">
        <v>225</v>
      </c>
      <c r="D230" s="10" t="s">
        <v>744</v>
      </c>
      <c r="E230" s="11">
        <v>427</v>
      </c>
      <c r="F230" s="16">
        <v>13</v>
      </c>
      <c r="G230" s="16">
        <v>20</v>
      </c>
      <c r="H230" s="16">
        <v>33</v>
      </c>
      <c r="I230" s="16">
        <v>20</v>
      </c>
      <c r="J230" s="16">
        <v>20</v>
      </c>
    </row>
    <row r="231" spans="1:10" x14ac:dyDescent="0.2">
      <c r="A231" s="8">
        <v>7</v>
      </c>
      <c r="B231" s="8" t="str">
        <f>T("0227")</f>
        <v>0227</v>
      </c>
      <c r="C231" s="9" t="s">
        <v>226</v>
      </c>
      <c r="D231" s="10" t="s">
        <v>747</v>
      </c>
      <c r="E231" s="11">
        <v>427</v>
      </c>
      <c r="F231" s="16">
        <v>17</v>
      </c>
      <c r="G231" s="16">
        <v>26</v>
      </c>
      <c r="H231" s="16">
        <v>28</v>
      </c>
      <c r="I231" s="16">
        <v>20</v>
      </c>
      <c r="J231" s="16">
        <v>20</v>
      </c>
    </row>
    <row r="232" spans="1:10" x14ac:dyDescent="0.2">
      <c r="A232" s="8">
        <v>8</v>
      </c>
      <c r="B232" s="8" t="str">
        <f>T("0228")</f>
        <v>0228</v>
      </c>
      <c r="C232" s="9" t="s">
        <v>227</v>
      </c>
      <c r="D232" s="10" t="s">
        <v>750</v>
      </c>
      <c r="E232" s="11">
        <v>427</v>
      </c>
      <c r="F232" s="16">
        <v>11</v>
      </c>
      <c r="G232" s="16">
        <v>12</v>
      </c>
      <c r="H232" s="16">
        <v>30</v>
      </c>
      <c r="I232" s="16">
        <v>16</v>
      </c>
      <c r="J232" s="16">
        <v>20</v>
      </c>
    </row>
    <row r="233" spans="1:10" x14ac:dyDescent="0.2">
      <c r="A233" s="8">
        <v>9</v>
      </c>
      <c r="B233" s="8" t="str">
        <f>T("0229")</f>
        <v>0229</v>
      </c>
      <c r="C233" s="9" t="s">
        <v>228</v>
      </c>
      <c r="D233" s="10" t="s">
        <v>748</v>
      </c>
      <c r="E233" s="11">
        <v>427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</row>
    <row r="234" spans="1:10" x14ac:dyDescent="0.2">
      <c r="A234" s="8">
        <v>10</v>
      </c>
      <c r="B234" s="8" t="str">
        <f>T("0230")</f>
        <v>0230</v>
      </c>
      <c r="C234" s="9" t="s">
        <v>229</v>
      </c>
      <c r="D234" s="10" t="s">
        <v>748</v>
      </c>
      <c r="E234" s="11">
        <v>427</v>
      </c>
      <c r="F234" s="16">
        <v>11</v>
      </c>
      <c r="G234" s="16">
        <v>13</v>
      </c>
      <c r="H234" s="16">
        <v>23</v>
      </c>
      <c r="I234" s="16">
        <v>7</v>
      </c>
      <c r="J234" s="16">
        <v>15</v>
      </c>
    </row>
    <row r="235" spans="1:10" x14ac:dyDescent="0.2">
      <c r="A235" s="8">
        <v>11</v>
      </c>
      <c r="B235" s="8" t="str">
        <f>T("0231")</f>
        <v>0231</v>
      </c>
      <c r="C235" s="9" t="s">
        <v>230</v>
      </c>
      <c r="D235" s="10" t="s">
        <v>750</v>
      </c>
      <c r="E235" s="11">
        <v>427</v>
      </c>
      <c r="F235" s="16">
        <v>7</v>
      </c>
      <c r="G235" s="16">
        <v>9</v>
      </c>
      <c r="H235" s="16">
        <v>24</v>
      </c>
      <c r="I235" s="16">
        <v>18</v>
      </c>
      <c r="J235" s="16">
        <v>15</v>
      </c>
    </row>
    <row r="236" spans="1:10" x14ac:dyDescent="0.2">
      <c r="A236" s="8">
        <v>12</v>
      </c>
      <c r="B236" s="8" t="str">
        <f>T("0232")</f>
        <v>0232</v>
      </c>
      <c r="C236" s="9" t="s">
        <v>231</v>
      </c>
      <c r="D236" s="10" t="s">
        <v>748</v>
      </c>
      <c r="E236" s="11">
        <v>427</v>
      </c>
      <c r="F236" s="16">
        <v>13</v>
      </c>
      <c r="G236" s="16">
        <v>14</v>
      </c>
      <c r="H236" s="16">
        <v>26</v>
      </c>
      <c r="I236" s="16">
        <v>18</v>
      </c>
      <c r="J236" s="16">
        <v>20</v>
      </c>
    </row>
    <row r="237" spans="1:10" x14ac:dyDescent="0.2">
      <c r="A237" s="8">
        <v>13</v>
      </c>
      <c r="B237" s="8" t="str">
        <f>T("0233")</f>
        <v>0233</v>
      </c>
      <c r="C237" s="9" t="s">
        <v>232</v>
      </c>
      <c r="D237" s="10" t="s">
        <v>745</v>
      </c>
      <c r="E237" s="11">
        <v>427</v>
      </c>
      <c r="F237" s="16">
        <v>13</v>
      </c>
      <c r="G237" s="16">
        <v>12</v>
      </c>
      <c r="H237" s="16">
        <v>27</v>
      </c>
      <c r="I237" s="16">
        <v>20</v>
      </c>
      <c r="J237" s="16">
        <v>20</v>
      </c>
    </row>
    <row r="238" spans="1:10" x14ac:dyDescent="0.2">
      <c r="A238" s="8">
        <v>14</v>
      </c>
      <c r="B238" s="8" t="str">
        <f>T("0234")</f>
        <v>0234</v>
      </c>
      <c r="C238" s="9" t="s">
        <v>233</v>
      </c>
      <c r="D238" s="10" t="s">
        <v>746</v>
      </c>
      <c r="E238" s="11">
        <v>427</v>
      </c>
      <c r="F238" s="16">
        <v>17</v>
      </c>
      <c r="G238" s="16">
        <v>23</v>
      </c>
      <c r="H238" s="16">
        <v>35</v>
      </c>
      <c r="I238" s="16">
        <v>34</v>
      </c>
      <c r="J238" s="16">
        <v>20</v>
      </c>
    </row>
    <row r="239" spans="1:10" x14ac:dyDescent="0.2">
      <c r="A239" s="8">
        <v>15</v>
      </c>
      <c r="B239" s="8" t="str">
        <f>T("0235")</f>
        <v>0235</v>
      </c>
      <c r="C239" s="9" t="s">
        <v>234</v>
      </c>
      <c r="D239" s="10" t="s">
        <v>745</v>
      </c>
      <c r="E239" s="11">
        <v>427</v>
      </c>
      <c r="F239" s="16">
        <v>14</v>
      </c>
      <c r="G239" s="16">
        <v>23</v>
      </c>
      <c r="H239" s="16">
        <v>30</v>
      </c>
      <c r="I239" s="16">
        <v>24</v>
      </c>
      <c r="J239" s="16">
        <v>25</v>
      </c>
    </row>
    <row r="240" spans="1:10" x14ac:dyDescent="0.2">
      <c r="A240" s="8">
        <v>16</v>
      </c>
      <c r="B240" s="8" t="str">
        <f>T("0236")</f>
        <v>0236</v>
      </c>
      <c r="C240" s="9" t="s">
        <v>235</v>
      </c>
      <c r="D240" s="10" t="s">
        <v>743</v>
      </c>
      <c r="E240" s="11">
        <v>427</v>
      </c>
      <c r="F240" s="16">
        <v>14</v>
      </c>
      <c r="G240" s="16">
        <v>21</v>
      </c>
      <c r="H240" s="16">
        <v>24</v>
      </c>
      <c r="I240" s="16">
        <v>18</v>
      </c>
      <c r="J240" s="16">
        <v>20</v>
      </c>
    </row>
    <row r="241" spans="1:10" x14ac:dyDescent="0.2">
      <c r="A241" s="8">
        <v>17</v>
      </c>
      <c r="B241" s="8" t="str">
        <f>T("0237")</f>
        <v>0237</v>
      </c>
      <c r="C241" s="9" t="s">
        <v>236</v>
      </c>
      <c r="D241" s="10" t="s">
        <v>743</v>
      </c>
      <c r="E241" s="11">
        <v>427</v>
      </c>
      <c r="F241" s="16">
        <v>14</v>
      </c>
      <c r="G241" s="16">
        <v>17</v>
      </c>
      <c r="H241" s="16">
        <v>24</v>
      </c>
      <c r="I241" s="16">
        <v>25</v>
      </c>
      <c r="J241" s="16">
        <v>20</v>
      </c>
    </row>
    <row r="242" spans="1:10" x14ac:dyDescent="0.2">
      <c r="A242" s="8">
        <v>18</v>
      </c>
      <c r="B242" s="8" t="str">
        <f>T("0238")</f>
        <v>0238</v>
      </c>
      <c r="C242" s="9" t="s">
        <v>237</v>
      </c>
      <c r="D242" s="10" t="s">
        <v>748</v>
      </c>
      <c r="E242" s="11">
        <v>427</v>
      </c>
      <c r="F242" s="16">
        <v>14</v>
      </c>
      <c r="G242" s="16">
        <v>18</v>
      </c>
      <c r="H242" s="16">
        <v>33</v>
      </c>
      <c r="I242" s="16">
        <v>21</v>
      </c>
      <c r="J242" s="16">
        <v>20</v>
      </c>
    </row>
    <row r="243" spans="1:10" x14ac:dyDescent="0.2">
      <c r="A243" s="8">
        <v>19</v>
      </c>
      <c r="B243" s="8" t="str">
        <f>T("0239")</f>
        <v>0239</v>
      </c>
      <c r="C243" s="9" t="s">
        <v>238</v>
      </c>
      <c r="D243" s="10" t="s">
        <v>750</v>
      </c>
      <c r="E243" s="11">
        <v>427</v>
      </c>
      <c r="F243" s="16">
        <v>13</v>
      </c>
      <c r="G243" s="16">
        <v>17</v>
      </c>
      <c r="H243" s="16">
        <v>26</v>
      </c>
      <c r="I243" s="16">
        <v>16</v>
      </c>
      <c r="J243" s="16">
        <v>20</v>
      </c>
    </row>
    <row r="244" spans="1:10" x14ac:dyDescent="0.2">
      <c r="A244" s="8">
        <v>20</v>
      </c>
      <c r="B244" s="8" t="str">
        <f>T("0240")</f>
        <v>0240</v>
      </c>
      <c r="C244" s="9" t="s">
        <v>239</v>
      </c>
      <c r="D244" s="10" t="s">
        <v>743</v>
      </c>
      <c r="E244" s="11">
        <v>427</v>
      </c>
      <c r="F244" s="16">
        <v>14</v>
      </c>
      <c r="G244" s="16">
        <v>24</v>
      </c>
      <c r="H244" s="16">
        <v>32</v>
      </c>
      <c r="I244" s="16">
        <v>20</v>
      </c>
      <c r="J244" s="16">
        <v>20</v>
      </c>
    </row>
    <row r="245" spans="1:10" x14ac:dyDescent="0.2">
      <c r="A245" s="8">
        <v>21</v>
      </c>
      <c r="B245" s="8" t="str">
        <f>T("0241")</f>
        <v>0241</v>
      </c>
      <c r="C245" s="9" t="s">
        <v>240</v>
      </c>
      <c r="D245" s="10" t="s">
        <v>746</v>
      </c>
      <c r="E245" s="11">
        <v>427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</row>
    <row r="246" spans="1:10" x14ac:dyDescent="0.2">
      <c r="A246" s="8">
        <v>22</v>
      </c>
      <c r="B246" s="8" t="str">
        <f>T("0242")</f>
        <v>0242</v>
      </c>
      <c r="C246" s="9" t="s">
        <v>241</v>
      </c>
      <c r="D246" s="10" t="s">
        <v>748</v>
      </c>
      <c r="E246" s="11">
        <v>427</v>
      </c>
      <c r="F246" s="16">
        <v>11</v>
      </c>
      <c r="G246" s="16">
        <v>12</v>
      </c>
      <c r="H246" s="16">
        <v>25</v>
      </c>
      <c r="I246" s="16">
        <v>15</v>
      </c>
      <c r="J246" s="16">
        <v>20</v>
      </c>
    </row>
    <row r="247" spans="1:10" x14ac:dyDescent="0.2">
      <c r="A247" s="8">
        <v>23</v>
      </c>
      <c r="B247" s="8" t="str">
        <f>T("0243")</f>
        <v>0243</v>
      </c>
      <c r="C247" s="9" t="s">
        <v>242</v>
      </c>
      <c r="D247" s="10" t="s">
        <v>746</v>
      </c>
      <c r="E247" s="11">
        <v>427</v>
      </c>
      <c r="F247" s="16">
        <v>12</v>
      </c>
      <c r="G247" s="16">
        <v>13</v>
      </c>
      <c r="H247" s="16">
        <v>34</v>
      </c>
      <c r="I247" s="16">
        <v>19</v>
      </c>
      <c r="J247" s="16">
        <v>22</v>
      </c>
    </row>
    <row r="248" spans="1:10" x14ac:dyDescent="0.2">
      <c r="A248" s="8">
        <v>24</v>
      </c>
      <c r="B248" s="8" t="str">
        <f>T("0244")</f>
        <v>0244</v>
      </c>
      <c r="C248" s="9" t="s">
        <v>243</v>
      </c>
      <c r="D248" s="10" t="s">
        <v>746</v>
      </c>
      <c r="E248" s="11">
        <v>427</v>
      </c>
      <c r="F248" s="16">
        <v>10</v>
      </c>
      <c r="G248" s="16">
        <v>20</v>
      </c>
      <c r="H248" s="16">
        <v>33</v>
      </c>
      <c r="I248" s="16">
        <v>21</v>
      </c>
      <c r="J248" s="16">
        <v>21</v>
      </c>
    </row>
    <row r="249" spans="1:10" x14ac:dyDescent="0.2">
      <c r="A249" s="8">
        <v>25</v>
      </c>
      <c r="B249" s="8" t="str">
        <f>T("0245")</f>
        <v>0245</v>
      </c>
      <c r="C249" s="9" t="s">
        <v>244</v>
      </c>
      <c r="D249" s="10" t="s">
        <v>750</v>
      </c>
      <c r="E249" s="11">
        <v>427</v>
      </c>
      <c r="F249" s="16">
        <v>9</v>
      </c>
      <c r="G249" s="16">
        <v>16</v>
      </c>
      <c r="H249" s="16">
        <v>24</v>
      </c>
      <c r="I249" s="16">
        <v>25</v>
      </c>
      <c r="J249" s="16">
        <v>25</v>
      </c>
    </row>
    <row r="250" spans="1:10" x14ac:dyDescent="0.2">
      <c r="A250" s="8">
        <v>26</v>
      </c>
      <c r="B250" s="8" t="str">
        <f>T("0246")</f>
        <v>0246</v>
      </c>
      <c r="C250" s="9" t="s">
        <v>245</v>
      </c>
      <c r="D250" s="10" t="s">
        <v>743</v>
      </c>
      <c r="E250" s="11">
        <v>427</v>
      </c>
      <c r="F250" s="16">
        <v>14</v>
      </c>
      <c r="G250" s="16">
        <v>18</v>
      </c>
      <c r="H250" s="16">
        <v>27</v>
      </c>
      <c r="I250" s="16">
        <v>17</v>
      </c>
      <c r="J250" s="16">
        <v>26</v>
      </c>
    </row>
    <row r="251" spans="1:10" x14ac:dyDescent="0.2">
      <c r="A251" s="8">
        <v>27</v>
      </c>
      <c r="B251" s="8" t="str">
        <f>T("0247")</f>
        <v>0247</v>
      </c>
      <c r="C251" s="9" t="s">
        <v>246</v>
      </c>
      <c r="D251" s="10" t="s">
        <v>743</v>
      </c>
      <c r="E251" s="11">
        <v>427</v>
      </c>
      <c r="F251" s="16">
        <v>14</v>
      </c>
      <c r="G251" s="16">
        <v>18</v>
      </c>
      <c r="H251" s="16">
        <v>20</v>
      </c>
      <c r="I251" s="16">
        <v>16</v>
      </c>
      <c r="J251" s="16">
        <v>24</v>
      </c>
    </row>
    <row r="252" spans="1:10" x14ac:dyDescent="0.2">
      <c r="A252" s="8">
        <v>28</v>
      </c>
      <c r="B252" s="8" t="str">
        <f>T("0248")</f>
        <v>0248</v>
      </c>
      <c r="C252" s="9" t="s">
        <v>247</v>
      </c>
      <c r="D252" s="10" t="s">
        <v>748</v>
      </c>
      <c r="E252" s="11">
        <v>427</v>
      </c>
      <c r="F252" s="16">
        <v>12</v>
      </c>
      <c r="G252" s="16">
        <v>12</v>
      </c>
      <c r="H252" s="16">
        <v>23</v>
      </c>
      <c r="I252" s="16">
        <v>16</v>
      </c>
      <c r="J252" s="16">
        <v>20</v>
      </c>
    </row>
    <row r="253" spans="1:10" x14ac:dyDescent="0.2">
      <c r="A253" s="8">
        <v>29</v>
      </c>
      <c r="B253" s="8" t="str">
        <f>T("0249")</f>
        <v>0249</v>
      </c>
      <c r="C253" s="9" t="s">
        <v>248</v>
      </c>
      <c r="D253" s="10" t="s">
        <v>748</v>
      </c>
      <c r="E253" s="11">
        <v>427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</row>
    <row r="254" spans="1:10" x14ac:dyDescent="0.2">
      <c r="A254" s="8">
        <v>30</v>
      </c>
      <c r="B254" s="8" t="str">
        <f>T("0250")</f>
        <v>0250</v>
      </c>
      <c r="C254" s="9" t="s">
        <v>249</v>
      </c>
      <c r="D254" s="10" t="s">
        <v>745</v>
      </c>
      <c r="E254" s="11">
        <v>427</v>
      </c>
      <c r="F254" s="16">
        <v>7</v>
      </c>
      <c r="G254" s="16">
        <v>22</v>
      </c>
      <c r="H254" s="16">
        <v>27</v>
      </c>
      <c r="I254" s="16">
        <v>22</v>
      </c>
      <c r="J254" s="16">
        <v>23</v>
      </c>
    </row>
    <row r="255" spans="1:10" x14ac:dyDescent="0.2">
      <c r="A255" s="8">
        <v>31</v>
      </c>
      <c r="B255" s="8" t="str">
        <f>T("0251")</f>
        <v>0251</v>
      </c>
      <c r="C255" s="9" t="s">
        <v>250</v>
      </c>
      <c r="D255" s="10" t="s">
        <v>747</v>
      </c>
      <c r="E255" s="11">
        <v>427</v>
      </c>
      <c r="F255" s="16">
        <v>21</v>
      </c>
      <c r="G255" s="16">
        <v>18</v>
      </c>
      <c r="H255" s="16">
        <v>31</v>
      </c>
      <c r="I255" s="16">
        <v>30</v>
      </c>
      <c r="J255" s="16">
        <v>22</v>
      </c>
    </row>
    <row r="256" spans="1:10" x14ac:dyDescent="0.2">
      <c r="A256" s="8">
        <v>32</v>
      </c>
      <c r="B256" s="8" t="str">
        <f>T("0252")</f>
        <v>0252</v>
      </c>
      <c r="C256" s="9" t="s">
        <v>251</v>
      </c>
      <c r="D256" s="10" t="s">
        <v>743</v>
      </c>
      <c r="E256" s="11">
        <v>427</v>
      </c>
      <c r="F256" s="16">
        <v>0</v>
      </c>
      <c r="G256" s="16">
        <v>15</v>
      </c>
      <c r="H256" s="16">
        <v>0</v>
      </c>
      <c r="I256" s="16">
        <v>7</v>
      </c>
      <c r="J256" s="16">
        <v>8</v>
      </c>
    </row>
    <row r="257" spans="1:10" x14ac:dyDescent="0.2">
      <c r="A257" s="8">
        <v>33</v>
      </c>
      <c r="B257" s="8" t="str">
        <f>T("0253")</f>
        <v>0253</v>
      </c>
      <c r="C257" s="9" t="s">
        <v>252</v>
      </c>
      <c r="D257" s="10" t="s">
        <v>745</v>
      </c>
      <c r="E257" s="11">
        <v>427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</row>
    <row r="258" spans="1:10" x14ac:dyDescent="0.2">
      <c r="A258" s="8">
        <v>34</v>
      </c>
      <c r="B258" s="8" t="str">
        <f>T("0254")</f>
        <v>0254</v>
      </c>
      <c r="C258" s="9" t="s">
        <v>253</v>
      </c>
      <c r="D258" s="10" t="s">
        <v>746</v>
      </c>
      <c r="E258" s="11">
        <v>427</v>
      </c>
      <c r="F258" s="16">
        <v>12</v>
      </c>
      <c r="G258" s="16">
        <v>15</v>
      </c>
      <c r="H258" s="16">
        <v>22</v>
      </c>
      <c r="I258" s="16">
        <v>11</v>
      </c>
      <c r="J258" s="16">
        <v>22</v>
      </c>
    </row>
    <row r="259" spans="1:10" x14ac:dyDescent="0.2">
      <c r="A259" s="8">
        <v>35</v>
      </c>
      <c r="B259" s="8" t="str">
        <f>T("0255")</f>
        <v>0255</v>
      </c>
      <c r="C259" s="9" t="s">
        <v>254</v>
      </c>
      <c r="D259" s="10" t="s">
        <v>748</v>
      </c>
      <c r="E259" s="11">
        <v>427</v>
      </c>
      <c r="F259" s="16">
        <v>13</v>
      </c>
      <c r="G259" s="16">
        <v>16</v>
      </c>
      <c r="H259" s="16">
        <v>27</v>
      </c>
      <c r="I259" s="16">
        <v>27</v>
      </c>
      <c r="J259" s="16">
        <v>23</v>
      </c>
    </row>
    <row r="260" spans="1:10" x14ac:dyDescent="0.2">
      <c r="A260" s="8">
        <v>36</v>
      </c>
      <c r="B260" s="8" t="str">
        <f>T("0256")</f>
        <v>0256</v>
      </c>
      <c r="C260" s="9" t="s">
        <v>255</v>
      </c>
      <c r="D260" s="10" t="s">
        <v>745</v>
      </c>
      <c r="E260" s="11">
        <v>427</v>
      </c>
      <c r="F260" s="16">
        <v>9</v>
      </c>
      <c r="G260" s="16">
        <v>14</v>
      </c>
      <c r="H260" s="16">
        <v>22</v>
      </c>
      <c r="I260" s="16">
        <v>17</v>
      </c>
      <c r="J260" s="16">
        <v>25</v>
      </c>
    </row>
    <row r="261" spans="1:10" x14ac:dyDescent="0.2">
      <c r="A261" s="8">
        <v>37</v>
      </c>
      <c r="B261" s="8" t="str">
        <f>T("0257")</f>
        <v>0257</v>
      </c>
      <c r="C261" s="9" t="s">
        <v>256</v>
      </c>
      <c r="D261" s="10" t="s">
        <v>745</v>
      </c>
      <c r="E261" s="11">
        <v>427</v>
      </c>
      <c r="F261" s="16">
        <v>12</v>
      </c>
      <c r="G261" s="16">
        <v>17</v>
      </c>
      <c r="H261" s="16">
        <v>23</v>
      </c>
      <c r="I261" s="16">
        <v>16</v>
      </c>
      <c r="J261" s="16">
        <v>26</v>
      </c>
    </row>
    <row r="262" spans="1:10" x14ac:dyDescent="0.2">
      <c r="A262" s="8">
        <v>38</v>
      </c>
      <c r="B262" s="8" t="str">
        <f>T("0258")</f>
        <v>0258</v>
      </c>
      <c r="C262" s="9" t="s">
        <v>257</v>
      </c>
      <c r="D262" s="10" t="s">
        <v>743</v>
      </c>
      <c r="E262" s="11">
        <v>427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</row>
    <row r="263" spans="1:10" x14ac:dyDescent="0.2">
      <c r="A263" s="8">
        <v>39</v>
      </c>
      <c r="B263" s="8" t="str">
        <f>T("0259")</f>
        <v>0259</v>
      </c>
      <c r="C263" s="9" t="s">
        <v>258</v>
      </c>
      <c r="D263" s="10" t="s">
        <v>744</v>
      </c>
      <c r="E263" s="11">
        <v>427</v>
      </c>
      <c r="F263" s="16">
        <v>10</v>
      </c>
      <c r="G263" s="16">
        <v>18</v>
      </c>
      <c r="H263" s="16">
        <v>22</v>
      </c>
      <c r="I263" s="16">
        <v>25</v>
      </c>
      <c r="J263" s="16">
        <v>21</v>
      </c>
    </row>
    <row r="264" spans="1:10" x14ac:dyDescent="0.2">
      <c r="A264" s="8">
        <v>40</v>
      </c>
      <c r="B264" s="8" t="str">
        <f>T("0260")</f>
        <v>0260</v>
      </c>
      <c r="C264" s="9" t="s">
        <v>259</v>
      </c>
      <c r="D264" s="10" t="s">
        <v>750</v>
      </c>
      <c r="E264" s="11">
        <v>427</v>
      </c>
      <c r="F264" s="16">
        <v>18</v>
      </c>
      <c r="G264" s="16">
        <v>20</v>
      </c>
      <c r="H264" s="16">
        <v>28</v>
      </c>
      <c r="I264" s="16">
        <v>16</v>
      </c>
      <c r="J264" s="16">
        <v>20</v>
      </c>
    </row>
    <row r="265" spans="1:10" x14ac:dyDescent="0.2">
      <c r="A265" s="8">
        <v>41</v>
      </c>
      <c r="B265" s="8" t="str">
        <f>T("0261")</f>
        <v>0261</v>
      </c>
      <c r="C265" s="9" t="s">
        <v>260</v>
      </c>
      <c r="D265" s="10" t="s">
        <v>746</v>
      </c>
      <c r="E265" s="11">
        <v>427</v>
      </c>
      <c r="F265" s="16">
        <v>11</v>
      </c>
      <c r="G265" s="16">
        <v>14</v>
      </c>
      <c r="H265" s="16">
        <v>19</v>
      </c>
      <c r="I265" s="16">
        <v>16</v>
      </c>
      <c r="J265" s="16">
        <v>22</v>
      </c>
    </row>
    <row r="266" spans="1:10" x14ac:dyDescent="0.2">
      <c r="A266" s="8">
        <v>42</v>
      </c>
      <c r="B266" s="8" t="str">
        <f>T("0262")</f>
        <v>0262</v>
      </c>
      <c r="C266" s="9" t="s">
        <v>261</v>
      </c>
      <c r="D266" s="10" t="s">
        <v>744</v>
      </c>
      <c r="E266" s="11">
        <v>427</v>
      </c>
      <c r="F266" s="16">
        <v>12</v>
      </c>
      <c r="G266" s="16">
        <v>20</v>
      </c>
      <c r="H266" s="16">
        <v>30</v>
      </c>
      <c r="I266" s="16">
        <v>17</v>
      </c>
      <c r="J266" s="16">
        <v>26</v>
      </c>
    </row>
    <row r="267" spans="1:10" x14ac:dyDescent="0.2">
      <c r="A267" s="8">
        <v>43</v>
      </c>
      <c r="B267" s="8" t="str">
        <f>T("0263")</f>
        <v>0263</v>
      </c>
      <c r="C267" s="9" t="s">
        <v>262</v>
      </c>
      <c r="D267" s="10" t="s">
        <v>745</v>
      </c>
      <c r="E267" s="11">
        <v>427</v>
      </c>
      <c r="F267" s="16">
        <v>18</v>
      </c>
      <c r="G267" s="16">
        <v>13</v>
      </c>
      <c r="H267" s="16">
        <v>23</v>
      </c>
      <c r="I267" s="16">
        <v>14</v>
      </c>
      <c r="J267" s="16">
        <v>25</v>
      </c>
    </row>
    <row r="268" spans="1:10" x14ac:dyDescent="0.2">
      <c r="A268" s="8">
        <v>44</v>
      </c>
      <c r="B268" s="8" t="str">
        <f>T("0264")</f>
        <v>0264</v>
      </c>
      <c r="C268" s="9" t="s">
        <v>263</v>
      </c>
      <c r="D268" s="10" t="s">
        <v>744</v>
      </c>
      <c r="E268" s="11">
        <v>427</v>
      </c>
      <c r="F268" s="16">
        <v>0</v>
      </c>
      <c r="G268" s="16">
        <v>11</v>
      </c>
      <c r="H268" s="16">
        <v>22</v>
      </c>
      <c r="I268" s="16">
        <v>17</v>
      </c>
      <c r="J268" s="16">
        <v>23</v>
      </c>
    </row>
    <row r="269" spans="1:10" x14ac:dyDescent="0.2">
      <c r="A269" s="8">
        <v>45</v>
      </c>
      <c r="B269" s="8" t="str">
        <f>T("0265")</f>
        <v>0265</v>
      </c>
      <c r="C269" s="9" t="s">
        <v>264</v>
      </c>
      <c r="D269" s="10" t="s">
        <v>745</v>
      </c>
      <c r="E269" s="11">
        <v>427</v>
      </c>
      <c r="F269" s="16">
        <v>3</v>
      </c>
      <c r="G269" s="16">
        <v>12</v>
      </c>
      <c r="H269" s="16">
        <v>20</v>
      </c>
      <c r="I269" s="16">
        <v>22</v>
      </c>
      <c r="J269" s="16">
        <v>22</v>
      </c>
    </row>
    <row r="270" spans="1:10" x14ac:dyDescent="0.2">
      <c r="A270" s="8">
        <v>1</v>
      </c>
      <c r="B270" s="8" t="str">
        <f>T("0266")</f>
        <v>0266</v>
      </c>
      <c r="C270" s="9" t="s">
        <v>265</v>
      </c>
      <c r="D270" s="10" t="s">
        <v>745</v>
      </c>
      <c r="E270" s="11">
        <v>431</v>
      </c>
      <c r="F270" s="16">
        <v>15</v>
      </c>
      <c r="G270" s="16">
        <v>20</v>
      </c>
      <c r="H270" s="16">
        <v>31</v>
      </c>
      <c r="I270" s="16">
        <v>19</v>
      </c>
      <c r="J270" s="16">
        <v>22</v>
      </c>
    </row>
    <row r="271" spans="1:10" x14ac:dyDescent="0.2">
      <c r="A271" s="8">
        <v>2</v>
      </c>
      <c r="B271" s="8" t="str">
        <f>T("0267")</f>
        <v>0267</v>
      </c>
      <c r="C271" s="9" t="s">
        <v>266</v>
      </c>
      <c r="D271" s="10" t="s">
        <v>745</v>
      </c>
      <c r="E271" s="11">
        <v>431</v>
      </c>
      <c r="F271" s="16">
        <v>11</v>
      </c>
      <c r="G271" s="16">
        <v>15</v>
      </c>
      <c r="H271" s="16">
        <v>33</v>
      </c>
      <c r="I271" s="16">
        <v>17</v>
      </c>
      <c r="J271" s="16">
        <v>18</v>
      </c>
    </row>
    <row r="272" spans="1:10" x14ac:dyDescent="0.2">
      <c r="A272" s="8">
        <v>3</v>
      </c>
      <c r="B272" s="8" t="str">
        <f>T("0268")</f>
        <v>0268</v>
      </c>
      <c r="C272" s="9" t="s">
        <v>267</v>
      </c>
      <c r="D272" s="10" t="s">
        <v>747</v>
      </c>
      <c r="E272" s="11">
        <v>431</v>
      </c>
      <c r="F272" s="16">
        <v>19</v>
      </c>
      <c r="G272" s="16">
        <v>25</v>
      </c>
      <c r="H272" s="16">
        <v>36</v>
      </c>
      <c r="I272" s="16">
        <v>20</v>
      </c>
      <c r="J272" s="16">
        <v>28</v>
      </c>
    </row>
    <row r="273" spans="1:10" x14ac:dyDescent="0.2">
      <c r="A273" s="8">
        <v>4</v>
      </c>
      <c r="B273" s="8" t="str">
        <f>T("0269")</f>
        <v>0269</v>
      </c>
      <c r="C273" s="9" t="s">
        <v>268</v>
      </c>
      <c r="D273" s="10" t="s">
        <v>746</v>
      </c>
      <c r="E273" s="11">
        <v>431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</row>
    <row r="274" spans="1:10" x14ac:dyDescent="0.2">
      <c r="A274" s="8">
        <v>5</v>
      </c>
      <c r="B274" s="8" t="str">
        <f>T("0270")</f>
        <v>0270</v>
      </c>
      <c r="C274" s="9" t="s">
        <v>269</v>
      </c>
      <c r="D274" s="10" t="s">
        <v>746</v>
      </c>
      <c r="E274" s="11">
        <v>431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</row>
    <row r="275" spans="1:10" x14ac:dyDescent="0.2">
      <c r="A275" s="8">
        <v>6</v>
      </c>
      <c r="B275" s="8" t="str">
        <f>T("0271")</f>
        <v>0271</v>
      </c>
      <c r="C275" s="9" t="s">
        <v>270</v>
      </c>
      <c r="D275" s="10" t="s">
        <v>746</v>
      </c>
      <c r="E275" s="11">
        <v>431</v>
      </c>
      <c r="F275" s="16">
        <v>21</v>
      </c>
      <c r="G275" s="16">
        <v>19</v>
      </c>
      <c r="H275" s="16">
        <v>35</v>
      </c>
      <c r="I275" s="16">
        <v>20</v>
      </c>
      <c r="J275" s="16">
        <v>27</v>
      </c>
    </row>
    <row r="276" spans="1:10" x14ac:dyDescent="0.2">
      <c r="A276" s="8">
        <v>7</v>
      </c>
      <c r="B276" s="8" t="str">
        <f>T("0272")</f>
        <v>0272</v>
      </c>
      <c r="C276" s="9" t="s">
        <v>271</v>
      </c>
      <c r="D276" s="10" t="s">
        <v>745</v>
      </c>
      <c r="E276" s="11">
        <v>431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</row>
    <row r="277" spans="1:10" x14ac:dyDescent="0.2">
      <c r="A277" s="8">
        <v>8</v>
      </c>
      <c r="B277" s="8" t="str">
        <f>T("0273")</f>
        <v>0273</v>
      </c>
      <c r="C277" s="9" t="s">
        <v>272</v>
      </c>
      <c r="D277" s="10" t="s">
        <v>747</v>
      </c>
      <c r="E277" s="11">
        <v>431</v>
      </c>
      <c r="F277" s="16">
        <v>7</v>
      </c>
      <c r="G277" s="16">
        <v>15</v>
      </c>
      <c r="H277" s="16">
        <v>20</v>
      </c>
      <c r="I277" s="16">
        <v>14</v>
      </c>
      <c r="J277" s="16">
        <v>27</v>
      </c>
    </row>
    <row r="278" spans="1:10" x14ac:dyDescent="0.2">
      <c r="A278" s="8">
        <v>9</v>
      </c>
      <c r="B278" s="8" t="str">
        <f>T("0274")</f>
        <v>0274</v>
      </c>
      <c r="C278" s="9" t="s">
        <v>273</v>
      </c>
      <c r="D278" s="10" t="s">
        <v>746</v>
      </c>
      <c r="E278" s="11">
        <v>431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</row>
    <row r="279" spans="1:10" x14ac:dyDescent="0.2">
      <c r="A279" s="8">
        <v>10</v>
      </c>
      <c r="B279" s="8" t="str">
        <f>T("0275")</f>
        <v>0275</v>
      </c>
      <c r="C279" s="9" t="s">
        <v>274</v>
      </c>
      <c r="D279" s="10" t="s">
        <v>744</v>
      </c>
      <c r="E279" s="11">
        <v>431</v>
      </c>
      <c r="F279" s="16">
        <v>12</v>
      </c>
      <c r="G279" s="16">
        <v>14</v>
      </c>
      <c r="H279" s="16">
        <v>25</v>
      </c>
      <c r="I279" s="16">
        <v>19</v>
      </c>
      <c r="J279" s="16">
        <v>25</v>
      </c>
    </row>
    <row r="280" spans="1:10" x14ac:dyDescent="0.2">
      <c r="A280" s="8">
        <v>11</v>
      </c>
      <c r="B280" s="8" t="str">
        <f>T("0276")</f>
        <v>0276</v>
      </c>
      <c r="C280" s="9" t="s">
        <v>275</v>
      </c>
      <c r="D280" s="10" t="s">
        <v>744</v>
      </c>
      <c r="E280" s="11">
        <v>431</v>
      </c>
      <c r="F280" s="16">
        <v>15</v>
      </c>
      <c r="G280" s="16">
        <v>13</v>
      </c>
      <c r="H280" s="16">
        <v>27</v>
      </c>
      <c r="I280" s="16">
        <v>18</v>
      </c>
      <c r="J280" s="16">
        <v>22</v>
      </c>
    </row>
    <row r="281" spans="1:10" x14ac:dyDescent="0.2">
      <c r="A281" s="8">
        <v>12</v>
      </c>
      <c r="B281" s="8" t="str">
        <f>T("0277")</f>
        <v>0277</v>
      </c>
      <c r="C281" s="9" t="s">
        <v>276</v>
      </c>
      <c r="D281" s="10" t="s">
        <v>744</v>
      </c>
      <c r="E281" s="11">
        <v>431</v>
      </c>
      <c r="F281" s="16">
        <v>7</v>
      </c>
      <c r="G281" s="16">
        <v>11</v>
      </c>
      <c r="H281" s="16">
        <v>28</v>
      </c>
      <c r="I281" s="16">
        <v>19</v>
      </c>
      <c r="J281" s="16">
        <v>21</v>
      </c>
    </row>
    <row r="282" spans="1:10" x14ac:dyDescent="0.2">
      <c r="A282" s="8">
        <v>13</v>
      </c>
      <c r="B282" s="8" t="str">
        <f>T("0278")</f>
        <v>0278</v>
      </c>
      <c r="C282" s="9" t="s">
        <v>277</v>
      </c>
      <c r="D282" s="10" t="s">
        <v>745</v>
      </c>
      <c r="E282" s="11">
        <v>431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</row>
    <row r="283" spans="1:10" x14ac:dyDescent="0.2">
      <c r="A283" s="8">
        <v>14</v>
      </c>
      <c r="B283" s="8" t="str">
        <f>T("0279")</f>
        <v>0279</v>
      </c>
      <c r="C283" s="9" t="s">
        <v>278</v>
      </c>
      <c r="D283" s="10" t="s">
        <v>745</v>
      </c>
      <c r="E283" s="11">
        <v>431</v>
      </c>
      <c r="F283" s="16">
        <v>22</v>
      </c>
      <c r="G283" s="16">
        <v>22</v>
      </c>
      <c r="H283" s="16">
        <v>38</v>
      </c>
      <c r="I283" s="16">
        <v>26</v>
      </c>
      <c r="J283" s="16">
        <v>31</v>
      </c>
    </row>
    <row r="284" spans="1:10" x14ac:dyDescent="0.2">
      <c r="A284" s="8">
        <v>15</v>
      </c>
      <c r="B284" s="8" t="str">
        <f>T("0280")</f>
        <v>0280</v>
      </c>
      <c r="C284" s="9" t="s">
        <v>279</v>
      </c>
      <c r="D284" s="10" t="s">
        <v>750</v>
      </c>
      <c r="E284" s="11">
        <v>431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</row>
    <row r="285" spans="1:10" x14ac:dyDescent="0.2">
      <c r="A285" s="8">
        <v>16</v>
      </c>
      <c r="B285" s="8" t="str">
        <f>T("0281")</f>
        <v>0281</v>
      </c>
      <c r="C285" s="9" t="s">
        <v>280</v>
      </c>
      <c r="D285" s="10" t="s">
        <v>745</v>
      </c>
      <c r="E285" s="11">
        <v>431</v>
      </c>
      <c r="F285" s="16">
        <v>8</v>
      </c>
      <c r="G285" s="16">
        <v>11</v>
      </c>
      <c r="H285" s="16">
        <v>25</v>
      </c>
      <c r="I285" s="16">
        <v>12</v>
      </c>
      <c r="J285" s="16">
        <v>13</v>
      </c>
    </row>
    <row r="286" spans="1:10" x14ac:dyDescent="0.2">
      <c r="A286" s="8">
        <v>17</v>
      </c>
      <c r="B286" s="8" t="str">
        <f>T("0282")</f>
        <v>0282</v>
      </c>
      <c r="C286" s="9" t="s">
        <v>281</v>
      </c>
      <c r="D286" s="10" t="s">
        <v>748</v>
      </c>
      <c r="E286" s="11">
        <v>431</v>
      </c>
      <c r="F286" s="16">
        <v>0</v>
      </c>
      <c r="G286" s="16">
        <v>15</v>
      </c>
      <c r="H286" s="16">
        <v>28</v>
      </c>
      <c r="I286" s="16">
        <v>14</v>
      </c>
      <c r="J286" s="16">
        <v>23</v>
      </c>
    </row>
    <row r="287" spans="1:10" x14ac:dyDescent="0.2">
      <c r="A287" s="8">
        <v>18</v>
      </c>
      <c r="B287" s="8" t="str">
        <f>T("0283")</f>
        <v>0283</v>
      </c>
      <c r="C287" s="9" t="s">
        <v>282</v>
      </c>
      <c r="D287" s="10" t="s">
        <v>746</v>
      </c>
      <c r="E287" s="11">
        <v>431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</row>
    <row r="288" spans="1:10" x14ac:dyDescent="0.2">
      <c r="A288" s="8">
        <v>19</v>
      </c>
      <c r="B288" s="8" t="str">
        <f>T("0284")</f>
        <v>0284</v>
      </c>
      <c r="C288" s="9" t="s">
        <v>283</v>
      </c>
      <c r="D288" s="10" t="s">
        <v>746</v>
      </c>
      <c r="E288" s="11">
        <v>431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</row>
    <row r="289" spans="1:10" x14ac:dyDescent="0.2">
      <c r="A289" s="8">
        <v>20</v>
      </c>
      <c r="B289" s="8" t="str">
        <f>T("0285")</f>
        <v>0285</v>
      </c>
      <c r="C289" s="9" t="s">
        <v>284</v>
      </c>
      <c r="D289" s="10" t="s">
        <v>746</v>
      </c>
      <c r="E289" s="11">
        <v>431</v>
      </c>
      <c r="F289" s="16">
        <v>13</v>
      </c>
      <c r="G289" s="16">
        <v>9</v>
      </c>
      <c r="H289" s="16">
        <v>24</v>
      </c>
      <c r="I289" s="16">
        <v>17</v>
      </c>
      <c r="J289" s="16">
        <v>19</v>
      </c>
    </row>
    <row r="290" spans="1:10" x14ac:dyDescent="0.2">
      <c r="A290" s="8">
        <v>21</v>
      </c>
      <c r="B290" s="8" t="str">
        <f>T("0286")</f>
        <v>0286</v>
      </c>
      <c r="C290" s="9" t="s">
        <v>285</v>
      </c>
      <c r="D290" s="10" t="s">
        <v>743</v>
      </c>
      <c r="E290" s="11">
        <v>431</v>
      </c>
      <c r="F290" s="16">
        <v>11</v>
      </c>
      <c r="G290" s="16">
        <v>11</v>
      </c>
      <c r="H290" s="16">
        <v>25</v>
      </c>
      <c r="I290" s="16">
        <v>19</v>
      </c>
      <c r="J290" s="16">
        <v>23</v>
      </c>
    </row>
    <row r="291" spans="1:10" x14ac:dyDescent="0.2">
      <c r="A291" s="8">
        <v>22</v>
      </c>
      <c r="B291" s="8" t="str">
        <f>T("0287")</f>
        <v>0287</v>
      </c>
      <c r="C291" s="9" t="s">
        <v>286</v>
      </c>
      <c r="D291" s="10" t="s">
        <v>745</v>
      </c>
      <c r="E291" s="11">
        <v>431</v>
      </c>
      <c r="F291" s="16">
        <v>12</v>
      </c>
      <c r="G291" s="16">
        <v>12</v>
      </c>
      <c r="H291" s="16">
        <v>30</v>
      </c>
      <c r="I291" s="16">
        <v>25</v>
      </c>
      <c r="J291" s="16">
        <v>21</v>
      </c>
    </row>
    <row r="292" spans="1:10" x14ac:dyDescent="0.2">
      <c r="A292" s="8">
        <v>23</v>
      </c>
      <c r="B292" s="8" t="str">
        <f>T("0288")</f>
        <v>0288</v>
      </c>
      <c r="C292" s="9" t="s">
        <v>287</v>
      </c>
      <c r="D292" s="10" t="s">
        <v>747</v>
      </c>
      <c r="E292" s="11">
        <v>431</v>
      </c>
      <c r="F292" s="16">
        <v>14</v>
      </c>
      <c r="G292" s="16">
        <v>13</v>
      </c>
      <c r="H292" s="16">
        <v>23</v>
      </c>
      <c r="I292" s="16">
        <v>23</v>
      </c>
      <c r="J292" s="16">
        <v>29</v>
      </c>
    </row>
    <row r="293" spans="1:10" x14ac:dyDescent="0.2">
      <c r="A293" s="8">
        <v>24</v>
      </c>
      <c r="B293" s="8" t="str">
        <f>T("0289")</f>
        <v>0289</v>
      </c>
      <c r="C293" s="9" t="s">
        <v>288</v>
      </c>
      <c r="D293" s="10" t="s">
        <v>747</v>
      </c>
      <c r="E293" s="11">
        <v>431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</row>
    <row r="294" spans="1:10" x14ac:dyDescent="0.2">
      <c r="A294" s="8">
        <v>25</v>
      </c>
      <c r="B294" s="8" t="str">
        <f>T("0290")</f>
        <v>0290</v>
      </c>
      <c r="C294" s="9" t="s">
        <v>289</v>
      </c>
      <c r="D294" s="10" t="s">
        <v>743</v>
      </c>
      <c r="E294" s="11">
        <v>431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</row>
    <row r="295" spans="1:10" x14ac:dyDescent="0.2">
      <c r="A295" s="8">
        <v>26</v>
      </c>
      <c r="B295" s="8" t="str">
        <f>T("0291")</f>
        <v>0291</v>
      </c>
      <c r="C295" s="9" t="s">
        <v>290</v>
      </c>
      <c r="D295" s="10" t="s">
        <v>744</v>
      </c>
      <c r="E295" s="11">
        <v>431</v>
      </c>
      <c r="F295" s="16">
        <v>8</v>
      </c>
      <c r="G295" s="16">
        <v>13</v>
      </c>
      <c r="H295" s="16">
        <v>26</v>
      </c>
      <c r="I295" s="16">
        <v>14</v>
      </c>
      <c r="J295" s="16">
        <v>25</v>
      </c>
    </row>
    <row r="296" spans="1:10" x14ac:dyDescent="0.2">
      <c r="A296" s="8">
        <v>27</v>
      </c>
      <c r="B296" s="8" t="str">
        <f>T("0292")</f>
        <v>0292</v>
      </c>
      <c r="C296" s="9" t="s">
        <v>291</v>
      </c>
      <c r="D296" s="10" t="s">
        <v>744</v>
      </c>
      <c r="E296" s="11">
        <v>431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</row>
    <row r="297" spans="1:10" x14ac:dyDescent="0.2">
      <c r="A297" s="8">
        <v>28</v>
      </c>
      <c r="B297" s="8" t="str">
        <f>T("0293")</f>
        <v>0293</v>
      </c>
      <c r="C297" s="9" t="s">
        <v>292</v>
      </c>
      <c r="D297" s="10" t="s">
        <v>744</v>
      </c>
      <c r="E297" s="11">
        <v>431</v>
      </c>
      <c r="F297" s="16">
        <v>18</v>
      </c>
      <c r="G297" s="16">
        <v>24</v>
      </c>
      <c r="H297" s="16">
        <v>31</v>
      </c>
      <c r="I297" s="16">
        <v>19</v>
      </c>
      <c r="J297" s="16">
        <v>28</v>
      </c>
    </row>
    <row r="298" spans="1:10" x14ac:dyDescent="0.2">
      <c r="A298" s="8">
        <v>29</v>
      </c>
      <c r="B298" s="8" t="str">
        <f>T("0294")</f>
        <v>0294</v>
      </c>
      <c r="C298" s="9" t="s">
        <v>293</v>
      </c>
      <c r="D298" s="10" t="s">
        <v>750</v>
      </c>
      <c r="E298" s="11">
        <v>431</v>
      </c>
      <c r="F298" s="16">
        <v>19</v>
      </c>
      <c r="G298" s="16">
        <v>24</v>
      </c>
      <c r="H298" s="16">
        <v>33</v>
      </c>
      <c r="I298" s="16">
        <v>18</v>
      </c>
      <c r="J298" s="16">
        <v>26</v>
      </c>
    </row>
    <row r="299" spans="1:10" x14ac:dyDescent="0.2">
      <c r="A299" s="8">
        <v>30</v>
      </c>
      <c r="B299" s="8" t="str">
        <f>T("0295")</f>
        <v>0295</v>
      </c>
      <c r="C299" s="9" t="s">
        <v>294</v>
      </c>
      <c r="D299" s="10" t="s">
        <v>743</v>
      </c>
      <c r="E299" s="11">
        <v>431</v>
      </c>
      <c r="F299" s="16">
        <v>15</v>
      </c>
      <c r="G299" s="16">
        <v>21</v>
      </c>
      <c r="H299" s="16">
        <v>42</v>
      </c>
      <c r="I299" s="16">
        <v>19</v>
      </c>
      <c r="J299" s="16">
        <v>18</v>
      </c>
    </row>
    <row r="300" spans="1:10" x14ac:dyDescent="0.2">
      <c r="A300" s="8">
        <v>31</v>
      </c>
      <c r="B300" s="8" t="str">
        <f>T("0296")</f>
        <v>0296</v>
      </c>
      <c r="C300" s="9" t="s">
        <v>295</v>
      </c>
      <c r="D300" s="10" t="s">
        <v>744</v>
      </c>
      <c r="E300" s="11">
        <v>431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</row>
    <row r="301" spans="1:10" x14ac:dyDescent="0.2">
      <c r="A301" s="8">
        <v>32</v>
      </c>
      <c r="B301" s="8" t="str">
        <f>T("0297")</f>
        <v>0297</v>
      </c>
      <c r="C301" s="9" t="s">
        <v>296</v>
      </c>
      <c r="D301" s="10" t="s">
        <v>746</v>
      </c>
      <c r="E301" s="11">
        <v>431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</row>
    <row r="302" spans="1:10" x14ac:dyDescent="0.2">
      <c r="A302" s="8">
        <v>33</v>
      </c>
      <c r="B302" s="8" t="str">
        <f>T("0298")</f>
        <v>0298</v>
      </c>
      <c r="C302" s="9" t="s">
        <v>297</v>
      </c>
      <c r="D302" s="10" t="s">
        <v>746</v>
      </c>
      <c r="E302" s="11">
        <v>431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</row>
    <row r="303" spans="1:10" x14ac:dyDescent="0.2">
      <c r="A303" s="8">
        <v>34</v>
      </c>
      <c r="B303" s="8" t="str">
        <f>T("0299")</f>
        <v>0299</v>
      </c>
      <c r="C303" s="9" t="s">
        <v>298</v>
      </c>
      <c r="D303" s="10" t="s">
        <v>746</v>
      </c>
      <c r="E303" s="11">
        <v>431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</row>
    <row r="304" spans="1:10" x14ac:dyDescent="0.2">
      <c r="A304" s="8">
        <v>35</v>
      </c>
      <c r="B304" s="8" t="str">
        <f>T("0300")</f>
        <v>0300</v>
      </c>
      <c r="C304" s="9" t="s">
        <v>299</v>
      </c>
      <c r="D304" s="10" t="s">
        <v>750</v>
      </c>
      <c r="E304" s="11">
        <v>431</v>
      </c>
      <c r="F304" s="16">
        <v>15</v>
      </c>
      <c r="G304" s="16">
        <v>23</v>
      </c>
      <c r="H304" s="16">
        <v>31</v>
      </c>
      <c r="I304" s="16">
        <v>16</v>
      </c>
      <c r="J304" s="16">
        <v>22</v>
      </c>
    </row>
    <row r="305" spans="1:10" x14ac:dyDescent="0.2">
      <c r="A305" s="8">
        <v>36</v>
      </c>
      <c r="B305" s="8" t="str">
        <f>T("0301")</f>
        <v>0301</v>
      </c>
      <c r="C305" s="9" t="s">
        <v>300</v>
      </c>
      <c r="D305" s="10" t="s">
        <v>744</v>
      </c>
      <c r="E305" s="11">
        <v>431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</row>
    <row r="306" spans="1:10" x14ac:dyDescent="0.2">
      <c r="A306" s="8">
        <v>37</v>
      </c>
      <c r="B306" s="8" t="str">
        <f>T("0302")</f>
        <v>0302</v>
      </c>
      <c r="C306" s="9" t="s">
        <v>301</v>
      </c>
      <c r="D306" s="10" t="s">
        <v>743</v>
      </c>
      <c r="E306" s="11">
        <v>431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</row>
    <row r="307" spans="1:10" x14ac:dyDescent="0.2">
      <c r="A307" s="8">
        <v>38</v>
      </c>
      <c r="B307" s="8" t="str">
        <f>T("0303")</f>
        <v>0303</v>
      </c>
      <c r="C307" s="9" t="s">
        <v>302</v>
      </c>
      <c r="D307" s="10" t="s">
        <v>750</v>
      </c>
      <c r="E307" s="11">
        <v>431</v>
      </c>
      <c r="F307" s="16">
        <v>13</v>
      </c>
      <c r="G307" s="16">
        <v>23</v>
      </c>
      <c r="H307" s="16">
        <v>32</v>
      </c>
      <c r="I307" s="16">
        <v>16</v>
      </c>
      <c r="J307" s="16">
        <v>20</v>
      </c>
    </row>
    <row r="308" spans="1:10" x14ac:dyDescent="0.2">
      <c r="A308" s="8">
        <v>39</v>
      </c>
      <c r="B308" s="8" t="str">
        <f>T("0304")</f>
        <v>0304</v>
      </c>
      <c r="C308" s="9" t="s">
        <v>303</v>
      </c>
      <c r="D308" s="10" t="s">
        <v>746</v>
      </c>
      <c r="E308" s="11">
        <v>431</v>
      </c>
      <c r="F308" s="16">
        <v>12</v>
      </c>
      <c r="G308" s="16">
        <v>22</v>
      </c>
      <c r="H308" s="16">
        <v>22</v>
      </c>
      <c r="I308" s="16">
        <v>12</v>
      </c>
      <c r="J308" s="16">
        <v>24</v>
      </c>
    </row>
    <row r="309" spans="1:10" x14ac:dyDescent="0.2">
      <c r="A309" s="8">
        <v>40</v>
      </c>
      <c r="B309" s="8" t="str">
        <f>T("0305")</f>
        <v>0305</v>
      </c>
      <c r="C309" s="9" t="s">
        <v>304</v>
      </c>
      <c r="D309" s="10" t="s">
        <v>746</v>
      </c>
      <c r="E309" s="11">
        <v>431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</row>
    <row r="310" spans="1:10" x14ac:dyDescent="0.2">
      <c r="A310" s="8">
        <v>41</v>
      </c>
      <c r="B310" s="8" t="str">
        <f>T("0306")</f>
        <v>0306</v>
      </c>
      <c r="C310" s="9" t="s">
        <v>305</v>
      </c>
      <c r="D310" s="10" t="s">
        <v>750</v>
      </c>
      <c r="E310" s="11">
        <v>431</v>
      </c>
      <c r="F310" s="16">
        <v>12</v>
      </c>
      <c r="G310" s="16">
        <v>12</v>
      </c>
      <c r="H310" s="16">
        <v>20</v>
      </c>
      <c r="I310" s="16">
        <v>16</v>
      </c>
      <c r="J310" s="16">
        <v>18</v>
      </c>
    </row>
    <row r="311" spans="1:10" x14ac:dyDescent="0.2">
      <c r="A311" s="8">
        <v>42</v>
      </c>
      <c r="B311" s="8" t="str">
        <f>T("0307")</f>
        <v>0307</v>
      </c>
      <c r="C311" s="9" t="s">
        <v>306</v>
      </c>
      <c r="D311" s="10" t="s">
        <v>750</v>
      </c>
      <c r="E311" s="11">
        <v>431</v>
      </c>
      <c r="F311" s="16">
        <v>15</v>
      </c>
      <c r="G311" s="16">
        <v>23</v>
      </c>
      <c r="H311" s="16">
        <v>25</v>
      </c>
      <c r="I311" s="16">
        <v>14</v>
      </c>
      <c r="J311" s="16">
        <v>26</v>
      </c>
    </row>
    <row r="312" spans="1:10" x14ac:dyDescent="0.2">
      <c r="A312" s="8">
        <v>43</v>
      </c>
      <c r="B312" s="8" t="str">
        <f>T("0308")</f>
        <v>0308</v>
      </c>
      <c r="C312" s="9" t="s">
        <v>307</v>
      </c>
      <c r="D312" s="10" t="s">
        <v>746</v>
      </c>
      <c r="E312" s="11">
        <v>431</v>
      </c>
      <c r="F312" s="16">
        <v>11</v>
      </c>
      <c r="G312" s="16">
        <v>16</v>
      </c>
      <c r="H312" s="16">
        <v>25</v>
      </c>
      <c r="I312" s="16">
        <v>13</v>
      </c>
      <c r="J312" s="16">
        <v>19</v>
      </c>
    </row>
    <row r="313" spans="1:10" x14ac:dyDescent="0.2">
      <c r="A313" s="8">
        <v>44</v>
      </c>
      <c r="B313" s="8" t="str">
        <f>T("0309")</f>
        <v>0309</v>
      </c>
      <c r="C313" s="9" t="s">
        <v>308</v>
      </c>
      <c r="D313" s="10" t="s">
        <v>746</v>
      </c>
      <c r="E313" s="11">
        <v>431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</row>
    <row r="314" spans="1:10" x14ac:dyDescent="0.2">
      <c r="A314" s="8">
        <v>45</v>
      </c>
      <c r="B314" s="8" t="str">
        <f>T("0310")</f>
        <v>0310</v>
      </c>
      <c r="C314" s="9" t="s">
        <v>309</v>
      </c>
      <c r="D314" s="10" t="s">
        <v>746</v>
      </c>
      <c r="E314" s="11">
        <v>431</v>
      </c>
      <c r="F314" s="16">
        <v>17</v>
      </c>
      <c r="G314" s="16">
        <v>16</v>
      </c>
      <c r="H314" s="16">
        <v>38</v>
      </c>
      <c r="I314" s="16">
        <v>23</v>
      </c>
      <c r="J314" s="16">
        <v>26</v>
      </c>
    </row>
    <row r="315" spans="1:10" x14ac:dyDescent="0.2">
      <c r="A315" s="8">
        <v>1</v>
      </c>
      <c r="B315" s="8" t="str">
        <f>T("0311")</f>
        <v>0311</v>
      </c>
      <c r="C315" s="9" t="s">
        <v>310</v>
      </c>
      <c r="D315" s="10" t="s">
        <v>750</v>
      </c>
      <c r="E315" s="11">
        <v>432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</row>
    <row r="316" spans="1:10" x14ac:dyDescent="0.2">
      <c r="A316" s="8">
        <v>2</v>
      </c>
      <c r="B316" s="8" t="str">
        <f>T("0312")</f>
        <v>0312</v>
      </c>
      <c r="C316" s="9" t="s">
        <v>311</v>
      </c>
      <c r="D316" s="10" t="s">
        <v>744</v>
      </c>
      <c r="E316" s="11">
        <v>432</v>
      </c>
      <c r="F316" s="16">
        <v>8</v>
      </c>
      <c r="G316" s="16">
        <v>12</v>
      </c>
      <c r="H316" s="16">
        <v>21</v>
      </c>
      <c r="I316" s="16">
        <v>8</v>
      </c>
      <c r="J316" s="16">
        <v>16</v>
      </c>
    </row>
    <row r="317" spans="1:10" x14ac:dyDescent="0.2">
      <c r="A317" s="8">
        <v>3</v>
      </c>
      <c r="B317" s="8" t="str">
        <f>T("0313")</f>
        <v>0313</v>
      </c>
      <c r="C317" s="9" t="s">
        <v>312</v>
      </c>
      <c r="D317" s="10" t="s">
        <v>744</v>
      </c>
      <c r="E317" s="11">
        <v>432</v>
      </c>
      <c r="F317" s="16">
        <v>15</v>
      </c>
      <c r="G317" s="16">
        <v>18</v>
      </c>
      <c r="H317" s="16">
        <v>36</v>
      </c>
      <c r="I317" s="16">
        <v>10</v>
      </c>
      <c r="J317" s="16">
        <v>26</v>
      </c>
    </row>
    <row r="318" spans="1:10" x14ac:dyDescent="0.2">
      <c r="A318" s="8">
        <v>4</v>
      </c>
      <c r="B318" s="8" t="str">
        <f>T("0314")</f>
        <v>0314</v>
      </c>
      <c r="C318" s="9" t="s">
        <v>313</v>
      </c>
      <c r="D318" s="10" t="s">
        <v>744</v>
      </c>
      <c r="E318" s="11">
        <v>432</v>
      </c>
      <c r="F318" s="16">
        <v>17</v>
      </c>
      <c r="G318" s="16">
        <v>20</v>
      </c>
      <c r="H318" s="16">
        <v>33</v>
      </c>
      <c r="I318" s="16">
        <v>18</v>
      </c>
      <c r="J318" s="16">
        <v>31</v>
      </c>
    </row>
    <row r="319" spans="1:10" x14ac:dyDescent="0.2">
      <c r="A319" s="8">
        <v>5</v>
      </c>
      <c r="B319" s="8" t="str">
        <f>T("0315")</f>
        <v>0315</v>
      </c>
      <c r="C319" s="9" t="s">
        <v>314</v>
      </c>
      <c r="D319" s="10" t="s">
        <v>744</v>
      </c>
      <c r="E319" s="11">
        <v>432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</row>
    <row r="320" spans="1:10" x14ac:dyDescent="0.2">
      <c r="A320" s="8">
        <v>6</v>
      </c>
      <c r="B320" s="8" t="str">
        <f>T("0316")</f>
        <v>0316</v>
      </c>
      <c r="C320" s="9" t="s">
        <v>315</v>
      </c>
      <c r="D320" s="10" t="s">
        <v>748</v>
      </c>
      <c r="E320" s="11">
        <v>432</v>
      </c>
      <c r="F320" s="16">
        <v>13</v>
      </c>
      <c r="G320" s="16">
        <v>18</v>
      </c>
      <c r="H320" s="16">
        <v>37</v>
      </c>
      <c r="I320" s="16">
        <v>17</v>
      </c>
      <c r="J320" s="16">
        <v>23</v>
      </c>
    </row>
    <row r="321" spans="1:10" x14ac:dyDescent="0.2">
      <c r="A321" s="8">
        <v>7</v>
      </c>
      <c r="B321" s="8" t="str">
        <f>T("0317")</f>
        <v>0317</v>
      </c>
      <c r="C321" s="9" t="s">
        <v>316</v>
      </c>
      <c r="D321" s="10" t="s">
        <v>746</v>
      </c>
      <c r="E321" s="11">
        <v>432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</row>
    <row r="322" spans="1:10" x14ac:dyDescent="0.2">
      <c r="A322" s="8">
        <v>8</v>
      </c>
      <c r="B322" s="8" t="str">
        <f>T("0318")</f>
        <v>0318</v>
      </c>
      <c r="C322" s="9" t="s">
        <v>317</v>
      </c>
      <c r="D322" s="10" t="s">
        <v>743</v>
      </c>
      <c r="E322" s="11">
        <v>432</v>
      </c>
      <c r="F322" s="16">
        <v>15</v>
      </c>
      <c r="G322" s="16">
        <v>18</v>
      </c>
      <c r="H322" s="16">
        <v>25</v>
      </c>
      <c r="I322" s="16">
        <v>16</v>
      </c>
      <c r="J322" s="16">
        <v>28</v>
      </c>
    </row>
    <row r="323" spans="1:10" x14ac:dyDescent="0.2">
      <c r="A323" s="8">
        <v>9</v>
      </c>
      <c r="B323" s="8" t="str">
        <f>T("0319")</f>
        <v>0319</v>
      </c>
      <c r="C323" s="9" t="s">
        <v>318</v>
      </c>
      <c r="D323" s="10" t="s">
        <v>743</v>
      </c>
      <c r="E323" s="11">
        <v>432</v>
      </c>
      <c r="F323" s="16">
        <v>15</v>
      </c>
      <c r="G323" s="16">
        <v>20</v>
      </c>
      <c r="H323" s="16">
        <v>39</v>
      </c>
      <c r="I323" s="16">
        <v>21</v>
      </c>
      <c r="J323" s="16">
        <v>36</v>
      </c>
    </row>
    <row r="324" spans="1:10" x14ac:dyDescent="0.2">
      <c r="A324" s="8">
        <v>10</v>
      </c>
      <c r="B324" s="8" t="str">
        <f>T("0320")</f>
        <v>0320</v>
      </c>
      <c r="C324" s="9" t="s">
        <v>319</v>
      </c>
      <c r="D324" s="10" t="s">
        <v>745</v>
      </c>
      <c r="E324" s="11">
        <v>432</v>
      </c>
      <c r="F324" s="16">
        <v>15</v>
      </c>
      <c r="G324" s="16">
        <v>16</v>
      </c>
      <c r="H324" s="16">
        <v>30</v>
      </c>
      <c r="I324" s="16">
        <v>19</v>
      </c>
      <c r="J324" s="16">
        <v>31</v>
      </c>
    </row>
    <row r="325" spans="1:10" x14ac:dyDescent="0.2">
      <c r="A325" s="8">
        <v>11</v>
      </c>
      <c r="B325" s="8" t="str">
        <f>T("0321")</f>
        <v>0321</v>
      </c>
      <c r="C325" s="9" t="s">
        <v>320</v>
      </c>
      <c r="D325" s="10" t="s">
        <v>743</v>
      </c>
      <c r="E325" s="11">
        <v>432</v>
      </c>
      <c r="F325" s="16">
        <v>15</v>
      </c>
      <c r="G325" s="16">
        <v>18</v>
      </c>
      <c r="H325" s="16">
        <v>33</v>
      </c>
      <c r="I325" s="16">
        <v>21</v>
      </c>
      <c r="J325" s="16">
        <v>27</v>
      </c>
    </row>
    <row r="326" spans="1:10" x14ac:dyDescent="0.2">
      <c r="A326" s="8">
        <v>12</v>
      </c>
      <c r="B326" s="8" t="str">
        <f>T("0322")</f>
        <v>0322</v>
      </c>
      <c r="C326" s="9" t="s">
        <v>321</v>
      </c>
      <c r="D326" s="10" t="s">
        <v>745</v>
      </c>
      <c r="E326" s="11">
        <v>432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</row>
    <row r="327" spans="1:10" x14ac:dyDescent="0.2">
      <c r="A327" s="8">
        <v>13</v>
      </c>
      <c r="B327" s="8" t="str">
        <f>T("0323")</f>
        <v>0323</v>
      </c>
      <c r="C327" s="9" t="s">
        <v>322</v>
      </c>
      <c r="D327" s="10" t="s">
        <v>745</v>
      </c>
      <c r="E327" s="11">
        <v>432</v>
      </c>
      <c r="F327" s="16">
        <v>11</v>
      </c>
      <c r="G327" s="16">
        <v>13</v>
      </c>
      <c r="H327" s="16">
        <v>26</v>
      </c>
      <c r="I327" s="16">
        <v>20</v>
      </c>
      <c r="J327" s="16">
        <v>26</v>
      </c>
    </row>
    <row r="328" spans="1:10" x14ac:dyDescent="0.2">
      <c r="A328" s="8">
        <v>14</v>
      </c>
      <c r="B328" s="8" t="str">
        <f>T("0324")</f>
        <v>0324</v>
      </c>
      <c r="C328" s="9" t="s">
        <v>323</v>
      </c>
      <c r="D328" s="10" t="s">
        <v>745</v>
      </c>
      <c r="E328" s="11">
        <v>432</v>
      </c>
      <c r="F328" s="16">
        <v>10</v>
      </c>
      <c r="G328" s="16">
        <v>6</v>
      </c>
      <c r="H328" s="16">
        <v>25</v>
      </c>
      <c r="I328" s="16">
        <v>15</v>
      </c>
      <c r="J328" s="16">
        <v>20</v>
      </c>
    </row>
    <row r="329" spans="1:10" x14ac:dyDescent="0.2">
      <c r="A329" s="8">
        <v>15</v>
      </c>
      <c r="B329" s="8" t="str">
        <f>T("0325")</f>
        <v>0325</v>
      </c>
      <c r="C329" s="9" t="s">
        <v>324</v>
      </c>
      <c r="D329" s="10" t="s">
        <v>746</v>
      </c>
      <c r="E329" s="11">
        <v>432</v>
      </c>
      <c r="F329" s="16">
        <v>15</v>
      </c>
      <c r="G329" s="16">
        <v>18</v>
      </c>
      <c r="H329" s="16">
        <v>27</v>
      </c>
      <c r="I329" s="16">
        <v>17</v>
      </c>
      <c r="J329" s="16">
        <v>20</v>
      </c>
    </row>
    <row r="330" spans="1:10" x14ac:dyDescent="0.2">
      <c r="A330" s="8">
        <v>16</v>
      </c>
      <c r="B330" s="8" t="str">
        <f>T("0326")</f>
        <v>0326</v>
      </c>
      <c r="C330" s="9" t="s">
        <v>325</v>
      </c>
      <c r="D330" s="10" t="s">
        <v>746</v>
      </c>
      <c r="E330" s="11">
        <v>432</v>
      </c>
      <c r="F330" s="16">
        <v>15</v>
      </c>
      <c r="G330" s="16">
        <v>21</v>
      </c>
      <c r="H330" s="16">
        <v>28</v>
      </c>
      <c r="I330" s="16">
        <v>20</v>
      </c>
      <c r="J330" s="16">
        <v>25</v>
      </c>
    </row>
    <row r="331" spans="1:10" x14ac:dyDescent="0.2">
      <c r="A331" s="8">
        <v>17</v>
      </c>
      <c r="B331" s="8" t="str">
        <f>T("0327")</f>
        <v>0327</v>
      </c>
      <c r="C331" s="9" t="s">
        <v>326</v>
      </c>
      <c r="D331" s="10" t="s">
        <v>747</v>
      </c>
      <c r="E331" s="11">
        <v>432</v>
      </c>
      <c r="F331" s="16">
        <v>23</v>
      </c>
      <c r="G331" s="16">
        <v>19</v>
      </c>
      <c r="H331" s="16">
        <v>28</v>
      </c>
      <c r="I331" s="16">
        <v>17</v>
      </c>
      <c r="J331" s="16">
        <v>26</v>
      </c>
    </row>
    <row r="332" spans="1:10" x14ac:dyDescent="0.2">
      <c r="A332" s="8">
        <v>18</v>
      </c>
      <c r="B332" s="8" t="str">
        <f>T("0328")</f>
        <v>0328</v>
      </c>
      <c r="C332" s="9" t="s">
        <v>327</v>
      </c>
      <c r="D332" s="10" t="s">
        <v>744</v>
      </c>
      <c r="E332" s="11">
        <v>432</v>
      </c>
      <c r="F332" s="16">
        <v>15</v>
      </c>
      <c r="G332" s="16">
        <v>12</v>
      </c>
      <c r="H332" s="16">
        <v>30</v>
      </c>
      <c r="I332" s="16">
        <v>9</v>
      </c>
      <c r="J332" s="16">
        <v>30</v>
      </c>
    </row>
    <row r="333" spans="1:10" x14ac:dyDescent="0.2">
      <c r="A333" s="8">
        <v>19</v>
      </c>
      <c r="B333" s="8" t="str">
        <f>T("0329")</f>
        <v>0329</v>
      </c>
      <c r="C333" s="9" t="s">
        <v>328</v>
      </c>
      <c r="D333" s="10" t="s">
        <v>747</v>
      </c>
      <c r="E333" s="11">
        <v>432</v>
      </c>
      <c r="F333" s="16">
        <v>12</v>
      </c>
      <c r="G333" s="16">
        <v>19</v>
      </c>
      <c r="H333" s="16">
        <v>19</v>
      </c>
      <c r="I333" s="16">
        <v>8</v>
      </c>
      <c r="J333" s="16">
        <v>20</v>
      </c>
    </row>
    <row r="334" spans="1:10" x14ac:dyDescent="0.2">
      <c r="A334" s="8">
        <v>20</v>
      </c>
      <c r="B334" s="8" t="str">
        <f>T("0330")</f>
        <v>0330</v>
      </c>
      <c r="C334" s="9" t="s">
        <v>329</v>
      </c>
      <c r="D334" s="10" t="s">
        <v>743</v>
      </c>
      <c r="E334" s="11">
        <v>432</v>
      </c>
      <c r="F334" s="16">
        <v>11</v>
      </c>
      <c r="G334" s="16">
        <v>15</v>
      </c>
      <c r="H334" s="16">
        <v>26</v>
      </c>
      <c r="I334" s="16">
        <v>17</v>
      </c>
      <c r="J334" s="16">
        <v>23</v>
      </c>
    </row>
    <row r="335" spans="1:10" x14ac:dyDescent="0.2">
      <c r="A335" s="8">
        <v>21</v>
      </c>
      <c r="B335" s="17" t="s">
        <v>766</v>
      </c>
      <c r="C335" s="9" t="s">
        <v>768</v>
      </c>
      <c r="D335" s="10" t="s">
        <v>744</v>
      </c>
      <c r="E335" s="11">
        <v>432</v>
      </c>
      <c r="F335" s="16">
        <v>10</v>
      </c>
      <c r="G335" s="16">
        <v>18</v>
      </c>
      <c r="H335" s="16">
        <v>34</v>
      </c>
      <c r="I335" s="16">
        <v>21</v>
      </c>
      <c r="J335" s="16">
        <v>25</v>
      </c>
    </row>
    <row r="336" spans="1:10" x14ac:dyDescent="0.2">
      <c r="A336" s="8">
        <v>22</v>
      </c>
      <c r="B336" s="17" t="s">
        <v>767</v>
      </c>
      <c r="C336" s="9" t="s">
        <v>769</v>
      </c>
      <c r="D336" s="10" t="s">
        <v>744</v>
      </c>
      <c r="E336" s="11">
        <v>432</v>
      </c>
      <c r="F336" s="16">
        <v>15</v>
      </c>
      <c r="G336" s="16">
        <v>24</v>
      </c>
      <c r="H336" s="16">
        <v>31</v>
      </c>
      <c r="I336" s="16">
        <v>23</v>
      </c>
      <c r="J336" s="16">
        <v>25</v>
      </c>
    </row>
    <row r="337" spans="1:10" x14ac:dyDescent="0.2">
      <c r="A337" s="8">
        <v>23</v>
      </c>
      <c r="B337" s="8" t="str">
        <f>T("0333")</f>
        <v>0333</v>
      </c>
      <c r="C337" s="9" t="s">
        <v>330</v>
      </c>
      <c r="D337" s="10" t="s">
        <v>743</v>
      </c>
      <c r="E337" s="11">
        <v>432</v>
      </c>
      <c r="F337" s="16">
        <v>15</v>
      </c>
      <c r="G337" s="16">
        <v>18</v>
      </c>
      <c r="H337" s="16">
        <v>30</v>
      </c>
      <c r="I337" s="16">
        <v>19</v>
      </c>
      <c r="J337" s="16">
        <v>23</v>
      </c>
    </row>
    <row r="338" spans="1:10" x14ac:dyDescent="0.2">
      <c r="A338" s="8">
        <v>24</v>
      </c>
      <c r="B338" s="8" t="str">
        <f>T("0334")</f>
        <v>0334</v>
      </c>
      <c r="C338" s="9" t="s">
        <v>331</v>
      </c>
      <c r="D338" s="10" t="s">
        <v>748</v>
      </c>
      <c r="E338" s="11">
        <v>432</v>
      </c>
      <c r="F338" s="16">
        <v>15</v>
      </c>
      <c r="G338" s="16">
        <v>17</v>
      </c>
      <c r="H338" s="16">
        <v>30</v>
      </c>
      <c r="I338" s="16">
        <v>19</v>
      </c>
      <c r="J338" s="16">
        <v>30</v>
      </c>
    </row>
    <row r="339" spans="1:10" x14ac:dyDescent="0.2">
      <c r="A339" s="8">
        <v>25</v>
      </c>
      <c r="B339" s="8" t="str">
        <f>T("0335")</f>
        <v>0335</v>
      </c>
      <c r="C339" s="9" t="s">
        <v>332</v>
      </c>
      <c r="D339" s="10" t="s">
        <v>745</v>
      </c>
      <c r="E339" s="11">
        <v>432</v>
      </c>
      <c r="F339" s="16">
        <v>9</v>
      </c>
      <c r="G339" s="16">
        <v>14</v>
      </c>
      <c r="H339" s="16">
        <v>27</v>
      </c>
      <c r="I339" s="16">
        <v>16</v>
      </c>
      <c r="J339" s="16">
        <v>16</v>
      </c>
    </row>
    <row r="340" spans="1:10" x14ac:dyDescent="0.2">
      <c r="A340" s="8">
        <v>26</v>
      </c>
      <c r="B340" s="8" t="str">
        <f>T("0336")</f>
        <v>0336</v>
      </c>
      <c r="C340" s="9" t="s">
        <v>333</v>
      </c>
      <c r="D340" s="10" t="s">
        <v>745</v>
      </c>
      <c r="E340" s="11">
        <v>432</v>
      </c>
      <c r="F340" s="16">
        <v>10</v>
      </c>
      <c r="G340" s="16">
        <v>20</v>
      </c>
      <c r="H340" s="16">
        <v>22</v>
      </c>
      <c r="I340" s="16">
        <v>14</v>
      </c>
      <c r="J340" s="16">
        <v>13</v>
      </c>
    </row>
    <row r="341" spans="1:10" x14ac:dyDescent="0.2">
      <c r="A341" s="8">
        <v>27</v>
      </c>
      <c r="B341" s="8" t="str">
        <f>T("0337")</f>
        <v>0337</v>
      </c>
      <c r="C341" s="9" t="s">
        <v>334</v>
      </c>
      <c r="D341" s="10" t="s">
        <v>744</v>
      </c>
      <c r="E341" s="11">
        <v>432</v>
      </c>
      <c r="F341" s="16">
        <v>21</v>
      </c>
      <c r="G341" s="16">
        <v>23</v>
      </c>
      <c r="H341" s="16">
        <v>39</v>
      </c>
      <c r="I341" s="16">
        <v>26</v>
      </c>
      <c r="J341" s="16">
        <v>33</v>
      </c>
    </row>
    <row r="342" spans="1:10" x14ac:dyDescent="0.2">
      <c r="A342" s="8">
        <v>28</v>
      </c>
      <c r="B342" s="8" t="str">
        <f>T("0338")</f>
        <v>0338</v>
      </c>
      <c r="C342" s="9" t="s">
        <v>335</v>
      </c>
      <c r="D342" s="10" t="s">
        <v>746</v>
      </c>
      <c r="E342" s="11">
        <v>432</v>
      </c>
      <c r="F342" s="16">
        <v>16</v>
      </c>
      <c r="G342" s="16">
        <v>15</v>
      </c>
      <c r="H342" s="16">
        <v>29</v>
      </c>
      <c r="I342" s="16">
        <v>22</v>
      </c>
      <c r="J342" s="16">
        <v>30</v>
      </c>
    </row>
    <row r="343" spans="1:10" x14ac:dyDescent="0.2">
      <c r="A343" s="8">
        <v>29</v>
      </c>
      <c r="B343" s="8" t="str">
        <f>T("0339")</f>
        <v>0339</v>
      </c>
      <c r="C343" s="9" t="s">
        <v>336</v>
      </c>
      <c r="D343" s="10" t="s">
        <v>745</v>
      </c>
      <c r="E343" s="11">
        <v>432</v>
      </c>
      <c r="F343" s="16">
        <v>12</v>
      </c>
      <c r="G343" s="16">
        <v>15</v>
      </c>
      <c r="H343" s="16">
        <v>34</v>
      </c>
      <c r="I343" s="16">
        <v>19</v>
      </c>
      <c r="J343" s="16">
        <v>28</v>
      </c>
    </row>
    <row r="344" spans="1:10" x14ac:dyDescent="0.2">
      <c r="A344" s="8">
        <v>30</v>
      </c>
      <c r="B344" s="8" t="str">
        <f>T("0340")</f>
        <v>0340</v>
      </c>
      <c r="C344" s="9" t="s">
        <v>337</v>
      </c>
      <c r="D344" s="10" t="s">
        <v>746</v>
      </c>
      <c r="E344" s="11">
        <v>432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</row>
    <row r="345" spans="1:10" x14ac:dyDescent="0.2">
      <c r="A345" s="8">
        <v>31</v>
      </c>
      <c r="B345" s="8" t="str">
        <f>T("0341")</f>
        <v>0341</v>
      </c>
      <c r="C345" s="9" t="s">
        <v>338</v>
      </c>
      <c r="D345" s="10" t="s">
        <v>744</v>
      </c>
      <c r="E345" s="11">
        <v>432</v>
      </c>
      <c r="F345" s="16">
        <v>15</v>
      </c>
      <c r="G345" s="16">
        <v>11</v>
      </c>
      <c r="H345" s="16">
        <v>25</v>
      </c>
      <c r="I345" s="16">
        <v>10</v>
      </c>
      <c r="J345" s="16">
        <v>17</v>
      </c>
    </row>
    <row r="346" spans="1:10" x14ac:dyDescent="0.2">
      <c r="A346" s="8">
        <v>32</v>
      </c>
      <c r="B346" s="8" t="str">
        <f>T("0342")</f>
        <v>0342</v>
      </c>
      <c r="C346" s="9" t="s">
        <v>339</v>
      </c>
      <c r="D346" s="10" t="s">
        <v>743</v>
      </c>
      <c r="E346" s="11">
        <v>432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</row>
    <row r="347" spans="1:10" x14ac:dyDescent="0.2">
      <c r="A347" s="8">
        <v>33</v>
      </c>
      <c r="B347" s="8" t="str">
        <f>T("0343")</f>
        <v>0343</v>
      </c>
      <c r="C347" s="9" t="s">
        <v>340</v>
      </c>
      <c r="D347" s="10" t="s">
        <v>746</v>
      </c>
      <c r="E347" s="11">
        <v>432</v>
      </c>
      <c r="F347" s="16">
        <v>11</v>
      </c>
      <c r="G347" s="16">
        <v>16</v>
      </c>
      <c r="H347" s="16">
        <v>33</v>
      </c>
      <c r="I347" s="16">
        <v>13</v>
      </c>
      <c r="J347" s="16">
        <v>21</v>
      </c>
    </row>
    <row r="348" spans="1:10" x14ac:dyDescent="0.2">
      <c r="A348" s="8">
        <v>34</v>
      </c>
      <c r="B348" s="8" t="str">
        <f>T("0344")</f>
        <v>0344</v>
      </c>
      <c r="C348" s="9" t="s">
        <v>341</v>
      </c>
      <c r="D348" s="10" t="s">
        <v>748</v>
      </c>
      <c r="E348" s="11">
        <v>432</v>
      </c>
      <c r="F348" s="16">
        <v>16</v>
      </c>
      <c r="G348" s="16">
        <v>15</v>
      </c>
      <c r="H348" s="16">
        <v>20</v>
      </c>
      <c r="I348" s="16">
        <v>15</v>
      </c>
      <c r="J348" s="16">
        <v>28</v>
      </c>
    </row>
    <row r="349" spans="1:10" x14ac:dyDescent="0.2">
      <c r="A349" s="8">
        <v>35</v>
      </c>
      <c r="B349" s="8" t="str">
        <f>T("0345")</f>
        <v>0345</v>
      </c>
      <c r="C349" s="9" t="s">
        <v>342</v>
      </c>
      <c r="D349" s="10" t="s">
        <v>745</v>
      </c>
      <c r="E349" s="11">
        <v>432</v>
      </c>
      <c r="F349" s="16">
        <v>16</v>
      </c>
      <c r="G349" s="16">
        <v>20</v>
      </c>
      <c r="H349" s="16">
        <v>28</v>
      </c>
      <c r="I349" s="16">
        <v>20</v>
      </c>
      <c r="J349" s="16">
        <v>33</v>
      </c>
    </row>
    <row r="350" spans="1:10" x14ac:dyDescent="0.2">
      <c r="A350" s="8">
        <v>36</v>
      </c>
      <c r="B350" s="8" t="str">
        <f>T("0346")</f>
        <v>0346</v>
      </c>
      <c r="C350" s="9" t="s">
        <v>343</v>
      </c>
      <c r="D350" s="10" t="s">
        <v>745</v>
      </c>
      <c r="E350" s="11">
        <v>432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</row>
    <row r="351" spans="1:10" x14ac:dyDescent="0.2">
      <c r="A351" s="8">
        <v>37</v>
      </c>
      <c r="B351" s="8" t="str">
        <f>T("0347")</f>
        <v>0347</v>
      </c>
      <c r="C351" s="9" t="s">
        <v>344</v>
      </c>
      <c r="D351" s="10" t="s">
        <v>750</v>
      </c>
      <c r="E351" s="11">
        <v>432</v>
      </c>
      <c r="F351" s="16">
        <v>10</v>
      </c>
      <c r="G351" s="16">
        <v>15</v>
      </c>
      <c r="H351" s="16">
        <v>15</v>
      </c>
      <c r="I351" s="16">
        <v>15</v>
      </c>
      <c r="J351" s="16">
        <v>19</v>
      </c>
    </row>
    <row r="352" spans="1:10" x14ac:dyDescent="0.2">
      <c r="A352" s="8">
        <v>1</v>
      </c>
      <c r="B352" s="8" t="str">
        <f>T("0348")</f>
        <v>0348</v>
      </c>
      <c r="C352" s="9" t="s">
        <v>345</v>
      </c>
      <c r="D352" s="10" t="s">
        <v>750</v>
      </c>
      <c r="E352" s="11">
        <v>433</v>
      </c>
      <c r="F352" s="16">
        <v>17</v>
      </c>
      <c r="G352" s="16">
        <v>20</v>
      </c>
      <c r="H352" s="16">
        <v>34</v>
      </c>
      <c r="I352" s="16">
        <v>15</v>
      </c>
      <c r="J352" s="16">
        <v>26</v>
      </c>
    </row>
    <row r="353" spans="1:10" x14ac:dyDescent="0.2">
      <c r="A353" s="8">
        <v>2</v>
      </c>
      <c r="B353" s="8" t="str">
        <f>T("0349")</f>
        <v>0349</v>
      </c>
      <c r="C353" s="9" t="s">
        <v>346</v>
      </c>
      <c r="D353" s="10" t="s">
        <v>746</v>
      </c>
      <c r="E353" s="11">
        <v>433</v>
      </c>
      <c r="F353" s="16">
        <v>11</v>
      </c>
      <c r="G353" s="16">
        <v>17</v>
      </c>
      <c r="H353" s="16">
        <v>35</v>
      </c>
      <c r="I353" s="16">
        <v>14</v>
      </c>
      <c r="J353" s="16">
        <v>27</v>
      </c>
    </row>
    <row r="354" spans="1:10" x14ac:dyDescent="0.2">
      <c r="A354" s="8">
        <v>3</v>
      </c>
      <c r="B354" s="8" t="str">
        <f>T("0350")</f>
        <v>0350</v>
      </c>
      <c r="C354" s="9" t="s">
        <v>347</v>
      </c>
      <c r="D354" s="10" t="s">
        <v>746</v>
      </c>
      <c r="E354" s="11">
        <v>433</v>
      </c>
      <c r="F354" s="16">
        <v>20</v>
      </c>
      <c r="G354" s="16">
        <v>23</v>
      </c>
      <c r="H354" s="16">
        <v>32</v>
      </c>
      <c r="I354" s="16">
        <v>25</v>
      </c>
      <c r="J354" s="16">
        <v>28</v>
      </c>
    </row>
    <row r="355" spans="1:10" x14ac:dyDescent="0.2">
      <c r="A355" s="8">
        <v>4</v>
      </c>
      <c r="B355" s="8" t="str">
        <f>T("0351")</f>
        <v>0351</v>
      </c>
      <c r="C355" s="9" t="s">
        <v>348</v>
      </c>
      <c r="D355" s="10" t="s">
        <v>746</v>
      </c>
      <c r="E355" s="11">
        <v>433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</row>
    <row r="356" spans="1:10" x14ac:dyDescent="0.2">
      <c r="A356" s="8">
        <v>5</v>
      </c>
      <c r="B356" s="8" t="str">
        <f>T("0352")</f>
        <v>0352</v>
      </c>
      <c r="C356" s="9" t="s">
        <v>349</v>
      </c>
      <c r="D356" s="10" t="s">
        <v>746</v>
      </c>
      <c r="E356" s="11">
        <v>433</v>
      </c>
      <c r="F356" s="16">
        <v>14</v>
      </c>
      <c r="G356" s="16">
        <v>16</v>
      </c>
      <c r="H356" s="16">
        <v>29</v>
      </c>
      <c r="I356" s="16">
        <v>14</v>
      </c>
      <c r="J356" s="16">
        <v>27</v>
      </c>
    </row>
    <row r="357" spans="1:10" x14ac:dyDescent="0.2">
      <c r="A357" s="8">
        <v>6</v>
      </c>
      <c r="B357" s="8" t="str">
        <f>T("0353")</f>
        <v>0353</v>
      </c>
      <c r="C357" s="9" t="s">
        <v>350</v>
      </c>
      <c r="D357" s="10" t="s">
        <v>746</v>
      </c>
      <c r="E357" s="11">
        <v>433</v>
      </c>
      <c r="F357" s="16">
        <v>15</v>
      </c>
      <c r="G357" s="16">
        <v>19</v>
      </c>
      <c r="H357" s="16">
        <v>33</v>
      </c>
      <c r="I357" s="16">
        <v>16</v>
      </c>
      <c r="J357" s="16">
        <v>26</v>
      </c>
    </row>
    <row r="358" spans="1:10" x14ac:dyDescent="0.2">
      <c r="A358" s="8">
        <v>7</v>
      </c>
      <c r="B358" s="8" t="str">
        <f>T("0354")</f>
        <v>0354</v>
      </c>
      <c r="C358" s="9" t="s">
        <v>351</v>
      </c>
      <c r="D358" s="10" t="s">
        <v>743</v>
      </c>
      <c r="E358" s="11">
        <v>433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</row>
    <row r="359" spans="1:10" x14ac:dyDescent="0.2">
      <c r="A359" s="8">
        <v>8</v>
      </c>
      <c r="B359" s="8" t="str">
        <f>T("0355")</f>
        <v>0355</v>
      </c>
      <c r="C359" s="9" t="s">
        <v>352</v>
      </c>
      <c r="D359" s="10" t="s">
        <v>743</v>
      </c>
      <c r="E359" s="11">
        <v>433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</row>
    <row r="360" spans="1:10" x14ac:dyDescent="0.2">
      <c r="A360" s="8">
        <v>9</v>
      </c>
      <c r="B360" s="8" t="str">
        <f>T("0356")</f>
        <v>0356</v>
      </c>
      <c r="C360" s="9" t="s">
        <v>353</v>
      </c>
      <c r="D360" s="10" t="s">
        <v>747</v>
      </c>
      <c r="E360" s="11">
        <v>433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</row>
    <row r="361" spans="1:10" x14ac:dyDescent="0.2">
      <c r="A361" s="8">
        <v>10</v>
      </c>
      <c r="B361" s="8" t="str">
        <f>T("0357")</f>
        <v>0357</v>
      </c>
      <c r="C361" s="9" t="s">
        <v>354</v>
      </c>
      <c r="D361" s="10" t="s">
        <v>744</v>
      </c>
      <c r="E361" s="11">
        <v>433</v>
      </c>
      <c r="F361" s="16">
        <v>6</v>
      </c>
      <c r="G361" s="16">
        <v>9</v>
      </c>
      <c r="H361" s="16">
        <v>16</v>
      </c>
      <c r="I361" s="16">
        <v>13</v>
      </c>
      <c r="J361" s="16">
        <v>20</v>
      </c>
    </row>
    <row r="362" spans="1:10" x14ac:dyDescent="0.2">
      <c r="A362" s="8">
        <v>11</v>
      </c>
      <c r="B362" s="8" t="str">
        <f>T("0358")</f>
        <v>0358</v>
      </c>
      <c r="C362" s="9" t="s">
        <v>355</v>
      </c>
      <c r="D362" s="10" t="s">
        <v>746</v>
      </c>
      <c r="E362" s="11">
        <v>433</v>
      </c>
      <c r="F362" s="16">
        <v>13</v>
      </c>
      <c r="G362" s="16">
        <v>21</v>
      </c>
      <c r="H362" s="16">
        <v>27</v>
      </c>
      <c r="I362" s="16">
        <v>16</v>
      </c>
      <c r="J362" s="16">
        <v>21</v>
      </c>
    </row>
    <row r="363" spans="1:10" x14ac:dyDescent="0.2">
      <c r="A363" s="8">
        <v>12</v>
      </c>
      <c r="B363" s="8" t="str">
        <f>T("0359")</f>
        <v>0359</v>
      </c>
      <c r="C363" s="9" t="s">
        <v>356</v>
      </c>
      <c r="D363" s="10" t="s">
        <v>746</v>
      </c>
      <c r="E363" s="11">
        <v>433</v>
      </c>
      <c r="F363" s="16">
        <v>18</v>
      </c>
      <c r="G363" s="16">
        <v>16</v>
      </c>
      <c r="H363" s="16">
        <v>33</v>
      </c>
      <c r="I363" s="16">
        <v>22</v>
      </c>
      <c r="J363" s="16">
        <v>23</v>
      </c>
    </row>
    <row r="364" spans="1:10" x14ac:dyDescent="0.2">
      <c r="A364" s="8">
        <v>13</v>
      </c>
      <c r="B364" s="8" t="str">
        <f>T("0360")</f>
        <v>0360</v>
      </c>
      <c r="C364" s="9" t="s">
        <v>357</v>
      </c>
      <c r="D364" s="10" t="s">
        <v>744</v>
      </c>
      <c r="E364" s="11">
        <v>433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</row>
    <row r="365" spans="1:10" x14ac:dyDescent="0.2">
      <c r="A365" s="8">
        <v>14</v>
      </c>
      <c r="B365" s="8" t="str">
        <f>T("0361")</f>
        <v>0361</v>
      </c>
      <c r="C365" s="9" t="s">
        <v>358</v>
      </c>
      <c r="D365" s="10" t="s">
        <v>750</v>
      </c>
      <c r="E365" s="11">
        <v>433</v>
      </c>
      <c r="F365" s="16">
        <v>15</v>
      </c>
      <c r="G365" s="16">
        <v>17</v>
      </c>
      <c r="H365" s="16">
        <v>30</v>
      </c>
      <c r="I365" s="16">
        <v>8</v>
      </c>
      <c r="J365" s="16">
        <v>23</v>
      </c>
    </row>
    <row r="366" spans="1:10" x14ac:dyDescent="0.2">
      <c r="A366" s="8">
        <v>15</v>
      </c>
      <c r="B366" s="8" t="str">
        <f>T("0362")</f>
        <v>0362</v>
      </c>
      <c r="C366" s="9" t="s">
        <v>359</v>
      </c>
      <c r="D366" s="10" t="s">
        <v>746</v>
      </c>
      <c r="E366" s="11">
        <v>433</v>
      </c>
      <c r="F366" s="16">
        <v>11</v>
      </c>
      <c r="G366" s="16">
        <v>17</v>
      </c>
      <c r="H366" s="16">
        <v>36</v>
      </c>
      <c r="I366" s="16">
        <v>14</v>
      </c>
      <c r="J366" s="16">
        <v>26</v>
      </c>
    </row>
    <row r="367" spans="1:10" x14ac:dyDescent="0.2">
      <c r="A367" s="8">
        <v>16</v>
      </c>
      <c r="B367" s="8" t="str">
        <f>T("0363")</f>
        <v>0363</v>
      </c>
      <c r="C367" s="9" t="s">
        <v>360</v>
      </c>
      <c r="D367" s="10" t="s">
        <v>749</v>
      </c>
      <c r="E367" s="11">
        <v>433</v>
      </c>
      <c r="F367" s="16">
        <v>14</v>
      </c>
      <c r="G367" s="16">
        <v>11</v>
      </c>
      <c r="H367" s="16">
        <v>26</v>
      </c>
      <c r="I367" s="16">
        <v>12</v>
      </c>
      <c r="J367" s="16">
        <v>23</v>
      </c>
    </row>
    <row r="368" spans="1:10" x14ac:dyDescent="0.2">
      <c r="A368" s="8">
        <v>17</v>
      </c>
      <c r="B368" s="8" t="str">
        <f>T("0364")</f>
        <v>0364</v>
      </c>
      <c r="C368" s="9" t="s">
        <v>361</v>
      </c>
      <c r="D368" s="10" t="s">
        <v>749</v>
      </c>
      <c r="E368" s="11">
        <v>433</v>
      </c>
      <c r="F368" s="16">
        <v>21</v>
      </c>
      <c r="G368" s="16">
        <v>21</v>
      </c>
      <c r="H368" s="16">
        <v>30</v>
      </c>
      <c r="I368" s="16">
        <v>23</v>
      </c>
      <c r="J368" s="16">
        <v>34</v>
      </c>
    </row>
    <row r="369" spans="1:10" x14ac:dyDescent="0.2">
      <c r="A369" s="8">
        <v>18</v>
      </c>
      <c r="B369" s="8" t="str">
        <f>T("0365")</f>
        <v>0365</v>
      </c>
      <c r="C369" s="9" t="s">
        <v>362</v>
      </c>
      <c r="D369" s="10" t="s">
        <v>749</v>
      </c>
      <c r="E369" s="11">
        <v>433</v>
      </c>
      <c r="F369" s="16">
        <v>16</v>
      </c>
      <c r="G369" s="16">
        <v>18</v>
      </c>
      <c r="H369" s="16">
        <v>37</v>
      </c>
      <c r="I369" s="16">
        <v>26</v>
      </c>
      <c r="J369" s="16">
        <v>23</v>
      </c>
    </row>
    <row r="370" spans="1:10" x14ac:dyDescent="0.2">
      <c r="A370" s="8">
        <v>19</v>
      </c>
      <c r="B370" s="8" t="str">
        <f>T("0366")</f>
        <v>0366</v>
      </c>
      <c r="C370" s="9" t="s">
        <v>363</v>
      </c>
      <c r="D370" s="10" t="s">
        <v>749</v>
      </c>
      <c r="E370" s="11">
        <v>433</v>
      </c>
      <c r="F370" s="16">
        <v>8</v>
      </c>
      <c r="G370" s="16">
        <v>20</v>
      </c>
      <c r="H370" s="16">
        <v>31</v>
      </c>
      <c r="I370" s="16">
        <v>18</v>
      </c>
      <c r="J370" s="16">
        <v>29</v>
      </c>
    </row>
    <row r="371" spans="1:10" x14ac:dyDescent="0.2">
      <c r="A371" s="8">
        <v>20</v>
      </c>
      <c r="B371" s="8" t="str">
        <f>T("0367")</f>
        <v>0367</v>
      </c>
      <c r="C371" s="9" t="s">
        <v>364</v>
      </c>
      <c r="D371" s="10" t="s">
        <v>745</v>
      </c>
      <c r="E371" s="11">
        <v>433</v>
      </c>
      <c r="F371" s="16">
        <v>16</v>
      </c>
      <c r="G371" s="16">
        <v>16</v>
      </c>
      <c r="H371" s="16">
        <v>19</v>
      </c>
      <c r="I371" s="16">
        <v>20</v>
      </c>
      <c r="J371" s="16">
        <v>22</v>
      </c>
    </row>
    <row r="372" spans="1:10" x14ac:dyDescent="0.2">
      <c r="A372" s="8">
        <v>21</v>
      </c>
      <c r="B372" s="8" t="str">
        <f>T("0368")</f>
        <v>0368</v>
      </c>
      <c r="C372" s="9" t="s">
        <v>365</v>
      </c>
      <c r="D372" s="10" t="s">
        <v>748</v>
      </c>
      <c r="E372" s="11">
        <v>433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</row>
    <row r="373" spans="1:10" x14ac:dyDescent="0.2">
      <c r="A373" s="8">
        <v>22</v>
      </c>
      <c r="B373" s="8" t="str">
        <f>T("0369")</f>
        <v>0369</v>
      </c>
      <c r="C373" s="9" t="s">
        <v>366</v>
      </c>
      <c r="D373" s="10" t="s">
        <v>748</v>
      </c>
      <c r="E373" s="11">
        <v>433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</row>
    <row r="374" spans="1:10" x14ac:dyDescent="0.2">
      <c r="A374" s="8">
        <v>23</v>
      </c>
      <c r="B374" s="8" t="str">
        <f>T("0370")</f>
        <v>0370</v>
      </c>
      <c r="C374" s="9" t="s">
        <v>367</v>
      </c>
      <c r="D374" s="10" t="s">
        <v>745</v>
      </c>
      <c r="E374" s="11">
        <v>433</v>
      </c>
      <c r="F374" s="16">
        <v>12</v>
      </c>
      <c r="G374" s="16">
        <v>17</v>
      </c>
      <c r="H374" s="16">
        <v>26</v>
      </c>
      <c r="I374" s="16">
        <v>16</v>
      </c>
      <c r="J374" s="16">
        <v>25</v>
      </c>
    </row>
    <row r="375" spans="1:10" x14ac:dyDescent="0.2">
      <c r="A375" s="8">
        <v>24</v>
      </c>
      <c r="B375" s="8" t="str">
        <f>T("0371")</f>
        <v>0371</v>
      </c>
      <c r="C375" s="9" t="s">
        <v>368</v>
      </c>
      <c r="D375" s="10" t="s">
        <v>745</v>
      </c>
      <c r="E375" s="11">
        <v>433</v>
      </c>
      <c r="F375" s="16">
        <v>17</v>
      </c>
      <c r="G375" s="16">
        <v>24</v>
      </c>
      <c r="H375" s="16">
        <v>33</v>
      </c>
      <c r="I375" s="16">
        <v>20</v>
      </c>
      <c r="J375" s="16">
        <v>27</v>
      </c>
    </row>
    <row r="376" spans="1:10" x14ac:dyDescent="0.2">
      <c r="A376" s="8">
        <v>25</v>
      </c>
      <c r="B376" s="8" t="str">
        <f>T("0372")</f>
        <v>0372</v>
      </c>
      <c r="C376" s="9" t="s">
        <v>369</v>
      </c>
      <c r="D376" s="10" t="s">
        <v>746</v>
      </c>
      <c r="E376" s="11">
        <v>433</v>
      </c>
      <c r="F376" s="16">
        <v>12</v>
      </c>
      <c r="G376" s="16">
        <v>13</v>
      </c>
      <c r="H376" s="16">
        <v>22</v>
      </c>
      <c r="I376" s="16">
        <v>11</v>
      </c>
      <c r="J376" s="16">
        <v>23</v>
      </c>
    </row>
    <row r="377" spans="1:10" x14ac:dyDescent="0.2">
      <c r="A377" s="8">
        <v>26</v>
      </c>
      <c r="B377" s="8" t="str">
        <f>T("0373")</f>
        <v>0373</v>
      </c>
      <c r="C377" s="9" t="s">
        <v>370</v>
      </c>
      <c r="D377" s="10" t="s">
        <v>746</v>
      </c>
      <c r="E377" s="11">
        <v>433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</row>
    <row r="378" spans="1:10" x14ac:dyDescent="0.2">
      <c r="A378" s="8">
        <v>27</v>
      </c>
      <c r="B378" s="8" t="str">
        <f>T("0374")</f>
        <v>0374</v>
      </c>
      <c r="C378" s="9" t="s">
        <v>371</v>
      </c>
      <c r="D378" s="10" t="s">
        <v>746</v>
      </c>
      <c r="E378" s="11">
        <v>433</v>
      </c>
      <c r="F378" s="16">
        <v>10</v>
      </c>
      <c r="G378" s="16">
        <v>14</v>
      </c>
      <c r="H378" s="16">
        <v>30</v>
      </c>
      <c r="I378" s="16">
        <v>18</v>
      </c>
      <c r="J378" s="16">
        <v>22</v>
      </c>
    </row>
    <row r="379" spans="1:10" x14ac:dyDescent="0.2">
      <c r="A379" s="8">
        <v>28</v>
      </c>
      <c r="B379" s="8" t="str">
        <f>T("0375")</f>
        <v>0375</v>
      </c>
      <c r="C379" s="9" t="s">
        <v>372</v>
      </c>
      <c r="D379" s="10" t="s">
        <v>746</v>
      </c>
      <c r="E379" s="11">
        <v>433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</row>
    <row r="380" spans="1:10" x14ac:dyDescent="0.2">
      <c r="A380" s="8">
        <v>29</v>
      </c>
      <c r="B380" s="8" t="str">
        <f>T("0376")</f>
        <v>0376</v>
      </c>
      <c r="C380" s="9" t="s">
        <v>373</v>
      </c>
      <c r="D380" s="10" t="s">
        <v>745</v>
      </c>
      <c r="E380" s="11">
        <v>433</v>
      </c>
      <c r="F380" s="16">
        <v>18</v>
      </c>
      <c r="G380" s="16">
        <v>16</v>
      </c>
      <c r="H380" s="16">
        <v>26</v>
      </c>
      <c r="I380" s="16">
        <v>15</v>
      </c>
      <c r="J380" s="16">
        <v>28</v>
      </c>
    </row>
    <row r="381" spans="1:10" x14ac:dyDescent="0.2">
      <c r="A381" s="8">
        <v>30</v>
      </c>
      <c r="B381" s="8" t="str">
        <f>T("0377")</f>
        <v>0377</v>
      </c>
      <c r="C381" s="9" t="s">
        <v>374</v>
      </c>
      <c r="D381" s="10" t="s">
        <v>745</v>
      </c>
      <c r="E381" s="11">
        <v>433</v>
      </c>
      <c r="F381" s="16">
        <v>13</v>
      </c>
      <c r="G381" s="16">
        <v>12</v>
      </c>
      <c r="H381" s="16">
        <v>26</v>
      </c>
      <c r="I381" s="16">
        <v>17</v>
      </c>
      <c r="J381" s="16">
        <v>16</v>
      </c>
    </row>
    <row r="382" spans="1:10" x14ac:dyDescent="0.2">
      <c r="A382" s="8">
        <v>31</v>
      </c>
      <c r="B382" s="8" t="str">
        <f>T("0378")</f>
        <v>0378</v>
      </c>
      <c r="C382" s="9" t="s">
        <v>375</v>
      </c>
      <c r="D382" s="10" t="s">
        <v>743</v>
      </c>
      <c r="E382" s="11">
        <v>433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</row>
    <row r="383" spans="1:10" x14ac:dyDescent="0.2">
      <c r="A383" s="8">
        <v>32</v>
      </c>
      <c r="B383" s="8" t="str">
        <f>T("0379")</f>
        <v>0379</v>
      </c>
      <c r="C383" s="9" t="s">
        <v>376</v>
      </c>
      <c r="D383" s="10" t="s">
        <v>744</v>
      </c>
      <c r="E383" s="11">
        <v>433</v>
      </c>
      <c r="F383" s="16">
        <v>19</v>
      </c>
      <c r="G383" s="16">
        <v>0</v>
      </c>
      <c r="H383" s="16">
        <v>37</v>
      </c>
      <c r="I383" s="16">
        <v>0</v>
      </c>
      <c r="J383" s="16">
        <v>28</v>
      </c>
    </row>
    <row r="384" spans="1:10" x14ac:dyDescent="0.2">
      <c r="A384" s="8">
        <v>33</v>
      </c>
      <c r="B384" s="8" t="str">
        <f>T("0380")</f>
        <v>0380</v>
      </c>
      <c r="C384" s="9" t="s">
        <v>377</v>
      </c>
      <c r="D384" s="10" t="s">
        <v>745</v>
      </c>
      <c r="E384" s="11">
        <v>433</v>
      </c>
      <c r="F384" s="16">
        <v>12</v>
      </c>
      <c r="G384" s="16">
        <v>10</v>
      </c>
      <c r="H384" s="16">
        <v>27</v>
      </c>
      <c r="I384" s="16">
        <v>16</v>
      </c>
      <c r="J384" s="16">
        <v>19</v>
      </c>
    </row>
    <row r="385" spans="1:10" x14ac:dyDescent="0.2">
      <c r="A385" s="8">
        <v>34</v>
      </c>
      <c r="B385" s="8" t="str">
        <f>T("0381")</f>
        <v>0381</v>
      </c>
      <c r="C385" s="9" t="s">
        <v>378</v>
      </c>
      <c r="D385" s="10" t="s">
        <v>745</v>
      </c>
      <c r="E385" s="11">
        <v>433</v>
      </c>
      <c r="F385" s="16">
        <v>10</v>
      </c>
      <c r="G385" s="16">
        <v>9</v>
      </c>
      <c r="H385" s="16">
        <v>21</v>
      </c>
      <c r="I385" s="16">
        <v>18</v>
      </c>
      <c r="J385" s="16">
        <v>19</v>
      </c>
    </row>
    <row r="386" spans="1:10" x14ac:dyDescent="0.2">
      <c r="A386" s="8">
        <v>35</v>
      </c>
      <c r="B386" s="8" t="str">
        <f>T("0382")</f>
        <v>0382</v>
      </c>
      <c r="C386" s="9" t="s">
        <v>379</v>
      </c>
      <c r="D386" s="10" t="s">
        <v>745</v>
      </c>
      <c r="E386" s="11">
        <v>433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</row>
    <row r="387" spans="1:10" x14ac:dyDescent="0.2">
      <c r="A387" s="8">
        <v>1</v>
      </c>
      <c r="B387" s="8" t="str">
        <f>T("0383")</f>
        <v>0383</v>
      </c>
      <c r="C387" s="9" t="s">
        <v>380</v>
      </c>
      <c r="D387" s="10" t="s">
        <v>743</v>
      </c>
      <c r="E387" s="11">
        <v>434</v>
      </c>
      <c r="F387" s="16">
        <v>16</v>
      </c>
      <c r="G387" s="16">
        <v>15</v>
      </c>
      <c r="H387" s="16">
        <v>26</v>
      </c>
      <c r="I387" s="16">
        <v>14</v>
      </c>
      <c r="J387" s="16">
        <v>22</v>
      </c>
    </row>
    <row r="388" spans="1:10" x14ac:dyDescent="0.2">
      <c r="A388" s="8">
        <v>2</v>
      </c>
      <c r="B388" s="8" t="str">
        <f>T("0384")</f>
        <v>0384</v>
      </c>
      <c r="C388" s="9" t="s">
        <v>381</v>
      </c>
      <c r="D388" s="10" t="s">
        <v>743</v>
      </c>
      <c r="E388" s="11">
        <v>434</v>
      </c>
      <c r="F388" s="16">
        <v>0</v>
      </c>
      <c r="G388" s="16">
        <v>22</v>
      </c>
      <c r="H388" s="16">
        <v>0</v>
      </c>
      <c r="I388" s="16">
        <v>22</v>
      </c>
      <c r="J388" s="16">
        <v>0</v>
      </c>
    </row>
    <row r="389" spans="1:10" x14ac:dyDescent="0.2">
      <c r="A389" s="8">
        <v>3</v>
      </c>
      <c r="B389" s="8" t="str">
        <f>T("0385")</f>
        <v>0385</v>
      </c>
      <c r="C389" s="9" t="s">
        <v>382</v>
      </c>
      <c r="D389" s="10" t="s">
        <v>746</v>
      </c>
      <c r="E389" s="11">
        <v>434</v>
      </c>
      <c r="F389" s="16">
        <v>13</v>
      </c>
      <c r="G389" s="16">
        <v>16</v>
      </c>
      <c r="H389" s="16">
        <v>27</v>
      </c>
      <c r="I389" s="16">
        <v>17</v>
      </c>
      <c r="J389" s="16">
        <v>16</v>
      </c>
    </row>
    <row r="390" spans="1:10" x14ac:dyDescent="0.2">
      <c r="A390" s="8">
        <v>4</v>
      </c>
      <c r="B390" s="8" t="str">
        <f>T("0386")</f>
        <v>0386</v>
      </c>
      <c r="C390" s="9" t="s">
        <v>383</v>
      </c>
      <c r="D390" s="10" t="s">
        <v>746</v>
      </c>
      <c r="E390" s="11">
        <v>434</v>
      </c>
      <c r="F390" s="16">
        <v>13</v>
      </c>
      <c r="G390" s="16">
        <v>16</v>
      </c>
      <c r="H390" s="16">
        <v>22</v>
      </c>
      <c r="I390" s="16">
        <v>11</v>
      </c>
      <c r="J390" s="16">
        <v>19</v>
      </c>
    </row>
    <row r="391" spans="1:10" x14ac:dyDescent="0.2">
      <c r="A391" s="8">
        <v>5</v>
      </c>
      <c r="B391" s="8" t="str">
        <f>T("0387")</f>
        <v>0387</v>
      </c>
      <c r="C391" s="9" t="s">
        <v>384</v>
      </c>
      <c r="D391" s="10" t="s">
        <v>743</v>
      </c>
      <c r="E391" s="11">
        <v>434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</row>
    <row r="392" spans="1:10" x14ac:dyDescent="0.2">
      <c r="A392" s="8">
        <v>6</v>
      </c>
      <c r="B392" s="8" t="str">
        <f>T("0388")</f>
        <v>0388</v>
      </c>
      <c r="C392" s="9" t="s">
        <v>385</v>
      </c>
      <c r="D392" s="10" t="s">
        <v>743</v>
      </c>
      <c r="E392" s="11">
        <v>434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</row>
    <row r="393" spans="1:10" x14ac:dyDescent="0.2">
      <c r="A393" s="8">
        <v>7</v>
      </c>
      <c r="B393" s="8" t="str">
        <f>T("0389")</f>
        <v>0389</v>
      </c>
      <c r="C393" s="9" t="s">
        <v>386</v>
      </c>
      <c r="D393" s="10" t="s">
        <v>746</v>
      </c>
      <c r="E393" s="11">
        <v>434</v>
      </c>
      <c r="F393" s="16">
        <v>8</v>
      </c>
      <c r="G393" s="16">
        <v>13</v>
      </c>
      <c r="H393" s="16">
        <v>28</v>
      </c>
      <c r="I393" s="16">
        <v>10</v>
      </c>
      <c r="J393" s="16">
        <v>19</v>
      </c>
    </row>
    <row r="394" spans="1:10" x14ac:dyDescent="0.2">
      <c r="A394" s="8">
        <v>8</v>
      </c>
      <c r="B394" s="8" t="str">
        <f>T("0390")</f>
        <v>0390</v>
      </c>
      <c r="C394" s="9" t="s">
        <v>387</v>
      </c>
      <c r="D394" s="10" t="s">
        <v>746</v>
      </c>
      <c r="E394" s="11">
        <v>434</v>
      </c>
      <c r="F394" s="16">
        <v>13</v>
      </c>
      <c r="G394" s="16">
        <v>20</v>
      </c>
      <c r="H394" s="16">
        <v>30</v>
      </c>
      <c r="I394" s="16">
        <v>27</v>
      </c>
      <c r="J394" s="16">
        <v>29</v>
      </c>
    </row>
    <row r="395" spans="1:10" x14ac:dyDescent="0.2">
      <c r="A395" s="8">
        <v>9</v>
      </c>
      <c r="B395" s="8" t="str">
        <f>T("0391")</f>
        <v>0391</v>
      </c>
      <c r="C395" s="9" t="s">
        <v>388</v>
      </c>
      <c r="D395" s="10" t="s">
        <v>748</v>
      </c>
      <c r="E395" s="11">
        <v>434</v>
      </c>
      <c r="F395" s="16">
        <v>13</v>
      </c>
      <c r="G395" s="16">
        <v>12</v>
      </c>
      <c r="H395" s="16">
        <v>22</v>
      </c>
      <c r="I395" s="16">
        <v>12</v>
      </c>
      <c r="J395" s="16">
        <v>23</v>
      </c>
    </row>
    <row r="396" spans="1:10" x14ac:dyDescent="0.2">
      <c r="A396" s="8">
        <v>10</v>
      </c>
      <c r="B396" s="8" t="str">
        <f>T("0392")</f>
        <v>0392</v>
      </c>
      <c r="C396" s="9" t="s">
        <v>389</v>
      </c>
      <c r="D396" s="10" t="s">
        <v>748</v>
      </c>
      <c r="E396" s="11">
        <v>434</v>
      </c>
      <c r="F396" s="16">
        <v>21</v>
      </c>
      <c r="G396" s="16">
        <v>16</v>
      </c>
      <c r="H396" s="16">
        <v>30</v>
      </c>
      <c r="I396" s="16">
        <v>15</v>
      </c>
      <c r="J396" s="16">
        <v>21</v>
      </c>
    </row>
    <row r="397" spans="1:10" x14ac:dyDescent="0.2">
      <c r="A397" s="8">
        <v>11</v>
      </c>
      <c r="B397" s="8" t="str">
        <f>T("0393")</f>
        <v>0393</v>
      </c>
      <c r="C397" s="9" t="s">
        <v>390</v>
      </c>
      <c r="D397" s="10" t="s">
        <v>746</v>
      </c>
      <c r="E397" s="11">
        <v>434</v>
      </c>
      <c r="F397" s="16">
        <v>15</v>
      </c>
      <c r="G397" s="16">
        <v>12</v>
      </c>
      <c r="H397" s="16">
        <v>27</v>
      </c>
      <c r="I397" s="16">
        <v>16</v>
      </c>
      <c r="J397" s="16">
        <v>23</v>
      </c>
    </row>
    <row r="398" spans="1:10" x14ac:dyDescent="0.2">
      <c r="A398" s="8">
        <v>12</v>
      </c>
      <c r="B398" s="8" t="str">
        <f>T("0394")</f>
        <v>0394</v>
      </c>
      <c r="C398" s="9" t="s">
        <v>391</v>
      </c>
      <c r="D398" s="10" t="s">
        <v>745</v>
      </c>
      <c r="E398" s="11">
        <v>434</v>
      </c>
      <c r="F398" s="16">
        <v>18</v>
      </c>
      <c r="G398" s="16">
        <v>17</v>
      </c>
      <c r="H398" s="16">
        <v>39</v>
      </c>
      <c r="I398" s="16">
        <v>16</v>
      </c>
      <c r="J398" s="16">
        <v>25</v>
      </c>
    </row>
    <row r="399" spans="1:10" x14ac:dyDescent="0.2">
      <c r="A399" s="8">
        <v>13</v>
      </c>
      <c r="B399" s="8" t="str">
        <f>T("0395")</f>
        <v>0395</v>
      </c>
      <c r="C399" s="9" t="s">
        <v>392</v>
      </c>
      <c r="D399" s="10" t="s">
        <v>747</v>
      </c>
      <c r="E399" s="11">
        <v>434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</row>
    <row r="400" spans="1:10" x14ac:dyDescent="0.2">
      <c r="A400" s="8">
        <v>14</v>
      </c>
      <c r="B400" s="8" t="str">
        <f>T("0396")</f>
        <v>0396</v>
      </c>
      <c r="C400" s="9" t="s">
        <v>393</v>
      </c>
      <c r="D400" s="10" t="s">
        <v>747</v>
      </c>
      <c r="E400" s="11">
        <v>434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</row>
    <row r="401" spans="1:10" x14ac:dyDescent="0.2">
      <c r="A401" s="8">
        <v>15</v>
      </c>
      <c r="B401" s="8" t="str">
        <f>T("0397")</f>
        <v>0397</v>
      </c>
      <c r="C401" s="9" t="s">
        <v>394</v>
      </c>
      <c r="D401" s="10" t="s">
        <v>747</v>
      </c>
      <c r="E401" s="11">
        <v>434</v>
      </c>
      <c r="F401" s="16">
        <v>11</v>
      </c>
      <c r="G401" s="16">
        <v>16</v>
      </c>
      <c r="H401" s="16">
        <v>30</v>
      </c>
      <c r="I401" s="16">
        <v>16</v>
      </c>
      <c r="J401" s="16">
        <v>28</v>
      </c>
    </row>
    <row r="402" spans="1:10" x14ac:dyDescent="0.2">
      <c r="A402" s="8">
        <v>16</v>
      </c>
      <c r="B402" s="8" t="str">
        <f>T("0398")</f>
        <v>0398</v>
      </c>
      <c r="C402" s="9" t="s">
        <v>395</v>
      </c>
      <c r="D402" s="10" t="s">
        <v>747</v>
      </c>
      <c r="E402" s="11">
        <v>434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</row>
    <row r="403" spans="1:10" x14ac:dyDescent="0.2">
      <c r="A403" s="8">
        <v>17</v>
      </c>
      <c r="B403" s="8" t="str">
        <f>T("0399")</f>
        <v>0399</v>
      </c>
      <c r="C403" s="9" t="s">
        <v>396</v>
      </c>
      <c r="D403" s="10" t="s">
        <v>750</v>
      </c>
      <c r="E403" s="11">
        <v>434</v>
      </c>
      <c r="F403" s="16">
        <v>18</v>
      </c>
      <c r="G403" s="16">
        <v>15</v>
      </c>
      <c r="H403" s="16">
        <v>27</v>
      </c>
      <c r="I403" s="16">
        <v>15</v>
      </c>
      <c r="J403" s="16">
        <v>28</v>
      </c>
    </row>
    <row r="404" spans="1:10" x14ac:dyDescent="0.2">
      <c r="A404" s="8">
        <v>18</v>
      </c>
      <c r="B404" s="8" t="str">
        <f>T("0400")</f>
        <v>0400</v>
      </c>
      <c r="C404" s="9" t="s">
        <v>397</v>
      </c>
      <c r="D404" s="10" t="s">
        <v>750</v>
      </c>
      <c r="E404" s="11">
        <v>434</v>
      </c>
      <c r="F404" s="16">
        <v>11</v>
      </c>
      <c r="G404" s="16">
        <v>15</v>
      </c>
      <c r="H404" s="16">
        <v>27</v>
      </c>
      <c r="I404" s="16">
        <v>18</v>
      </c>
      <c r="J404" s="16">
        <v>28</v>
      </c>
    </row>
    <row r="405" spans="1:10" x14ac:dyDescent="0.2">
      <c r="A405" s="8">
        <v>19</v>
      </c>
      <c r="B405" s="8" t="str">
        <f>T("0401")</f>
        <v>0401</v>
      </c>
      <c r="C405" s="9" t="s">
        <v>398</v>
      </c>
      <c r="D405" s="10" t="s">
        <v>746</v>
      </c>
      <c r="E405" s="11">
        <v>434</v>
      </c>
      <c r="F405" s="16">
        <v>19</v>
      </c>
      <c r="G405" s="16">
        <v>26</v>
      </c>
      <c r="H405" s="16">
        <v>39</v>
      </c>
      <c r="I405" s="16">
        <v>28</v>
      </c>
      <c r="J405" s="16">
        <v>36</v>
      </c>
    </row>
    <row r="406" spans="1:10" x14ac:dyDescent="0.2">
      <c r="A406" s="8">
        <v>20</v>
      </c>
      <c r="B406" s="8" t="str">
        <f>T("0402")</f>
        <v>0402</v>
      </c>
      <c r="C406" s="9" t="s">
        <v>399</v>
      </c>
      <c r="D406" s="10" t="s">
        <v>745</v>
      </c>
      <c r="E406" s="11">
        <v>434</v>
      </c>
      <c r="F406" s="16">
        <v>13</v>
      </c>
      <c r="G406" s="16">
        <v>12</v>
      </c>
      <c r="H406" s="16">
        <v>22</v>
      </c>
      <c r="I406" s="16">
        <v>13</v>
      </c>
      <c r="J406" s="16">
        <v>23</v>
      </c>
    </row>
    <row r="407" spans="1:10" x14ac:dyDescent="0.2">
      <c r="A407" s="8">
        <v>21</v>
      </c>
      <c r="B407" s="8" t="str">
        <f>T("0403")</f>
        <v>0403</v>
      </c>
      <c r="C407" s="9" t="s">
        <v>400</v>
      </c>
      <c r="D407" s="10" t="s">
        <v>745</v>
      </c>
      <c r="E407" s="11">
        <v>434</v>
      </c>
      <c r="F407" s="16">
        <v>10</v>
      </c>
      <c r="G407" s="16">
        <v>11</v>
      </c>
      <c r="H407" s="16">
        <v>17</v>
      </c>
      <c r="I407" s="16">
        <v>9</v>
      </c>
      <c r="J407" s="16">
        <v>24</v>
      </c>
    </row>
    <row r="408" spans="1:10" x14ac:dyDescent="0.2">
      <c r="A408" s="8">
        <v>22</v>
      </c>
      <c r="B408" s="8" t="str">
        <f>T("0404")</f>
        <v>0404</v>
      </c>
      <c r="C408" s="9" t="s">
        <v>401</v>
      </c>
      <c r="D408" s="10" t="s">
        <v>745</v>
      </c>
      <c r="E408" s="11">
        <v>434</v>
      </c>
      <c r="F408" s="16">
        <v>15</v>
      </c>
      <c r="G408" s="16">
        <v>9</v>
      </c>
      <c r="H408" s="16">
        <v>20</v>
      </c>
      <c r="I408" s="16">
        <v>15</v>
      </c>
      <c r="J408" s="16">
        <v>24</v>
      </c>
    </row>
    <row r="409" spans="1:10" x14ac:dyDescent="0.2">
      <c r="A409" s="8">
        <v>23</v>
      </c>
      <c r="B409" s="8" t="str">
        <f>T("0405")</f>
        <v>0405</v>
      </c>
      <c r="C409" s="9" t="s">
        <v>402</v>
      </c>
      <c r="D409" s="10" t="s">
        <v>745</v>
      </c>
      <c r="E409" s="11">
        <v>434</v>
      </c>
      <c r="F409" s="16">
        <v>6</v>
      </c>
      <c r="G409" s="16">
        <v>3</v>
      </c>
      <c r="H409" s="16">
        <v>15</v>
      </c>
      <c r="I409" s="16">
        <v>12</v>
      </c>
      <c r="J409" s="16">
        <v>21</v>
      </c>
    </row>
    <row r="410" spans="1:10" x14ac:dyDescent="0.2">
      <c r="A410" s="8">
        <v>24</v>
      </c>
      <c r="B410" s="8" t="str">
        <f>T("0406")</f>
        <v>0406</v>
      </c>
      <c r="C410" s="9" t="s">
        <v>403</v>
      </c>
      <c r="D410" s="10" t="s">
        <v>746</v>
      </c>
      <c r="E410" s="11">
        <v>434</v>
      </c>
      <c r="F410" s="16">
        <v>11</v>
      </c>
      <c r="G410" s="16">
        <v>15</v>
      </c>
      <c r="H410" s="16">
        <v>30</v>
      </c>
      <c r="I410" s="16">
        <v>17</v>
      </c>
      <c r="J410" s="16">
        <v>26</v>
      </c>
    </row>
    <row r="411" spans="1:10" x14ac:dyDescent="0.2">
      <c r="A411" s="8">
        <v>25</v>
      </c>
      <c r="B411" s="8" t="str">
        <f>T("0407")</f>
        <v>0407</v>
      </c>
      <c r="C411" s="9" t="s">
        <v>404</v>
      </c>
      <c r="D411" s="10" t="s">
        <v>746</v>
      </c>
      <c r="E411" s="11">
        <v>434</v>
      </c>
      <c r="F411" s="16">
        <v>10</v>
      </c>
      <c r="G411" s="16">
        <v>17</v>
      </c>
      <c r="H411" s="16">
        <v>25</v>
      </c>
      <c r="I411" s="16">
        <v>12</v>
      </c>
      <c r="J411" s="16">
        <v>20</v>
      </c>
    </row>
    <row r="412" spans="1:10" x14ac:dyDescent="0.2">
      <c r="A412" s="8">
        <v>26</v>
      </c>
      <c r="B412" s="8" t="str">
        <f>T("0408")</f>
        <v>0408</v>
      </c>
      <c r="C412" s="9" t="s">
        <v>405</v>
      </c>
      <c r="D412" s="10" t="s">
        <v>748</v>
      </c>
      <c r="E412" s="11">
        <v>434</v>
      </c>
      <c r="F412" s="16">
        <v>7</v>
      </c>
      <c r="G412" s="16">
        <v>14</v>
      </c>
      <c r="H412" s="16">
        <v>25</v>
      </c>
      <c r="I412" s="16">
        <v>12</v>
      </c>
      <c r="J412" s="16">
        <v>22</v>
      </c>
    </row>
    <row r="413" spans="1:10" x14ac:dyDescent="0.2">
      <c r="A413" s="8">
        <v>27</v>
      </c>
      <c r="B413" s="8" t="str">
        <f>T("0409")</f>
        <v>0409</v>
      </c>
      <c r="C413" s="9" t="s">
        <v>406</v>
      </c>
      <c r="D413" s="10" t="s">
        <v>748</v>
      </c>
      <c r="E413" s="11">
        <v>434</v>
      </c>
      <c r="F413" s="16">
        <v>26</v>
      </c>
      <c r="G413" s="16">
        <v>21</v>
      </c>
      <c r="H413" s="16">
        <v>30</v>
      </c>
      <c r="I413" s="16">
        <v>28</v>
      </c>
      <c r="J413" s="16">
        <v>29</v>
      </c>
    </row>
    <row r="414" spans="1:10" x14ac:dyDescent="0.2">
      <c r="A414" s="8">
        <v>28</v>
      </c>
      <c r="B414" s="8" t="str">
        <f>T("0410")</f>
        <v>0410</v>
      </c>
      <c r="C414" s="9" t="s">
        <v>407</v>
      </c>
      <c r="D414" s="10" t="s">
        <v>750</v>
      </c>
      <c r="E414" s="11">
        <v>434</v>
      </c>
      <c r="F414" s="16">
        <v>17</v>
      </c>
      <c r="G414" s="16">
        <v>20</v>
      </c>
      <c r="H414" s="16">
        <v>31</v>
      </c>
      <c r="I414" s="16">
        <v>15</v>
      </c>
      <c r="J414" s="16">
        <v>24</v>
      </c>
    </row>
    <row r="415" spans="1:10" x14ac:dyDescent="0.2">
      <c r="A415" s="8">
        <v>29</v>
      </c>
      <c r="B415" s="8" t="str">
        <f>T("0411")</f>
        <v>0411</v>
      </c>
      <c r="C415" s="9" t="s">
        <v>408</v>
      </c>
      <c r="D415" s="10" t="s">
        <v>750</v>
      </c>
      <c r="E415" s="11">
        <v>434</v>
      </c>
      <c r="F415" s="16">
        <v>18</v>
      </c>
      <c r="G415" s="16">
        <v>17</v>
      </c>
      <c r="H415" s="16">
        <v>32</v>
      </c>
      <c r="I415" s="16">
        <v>22</v>
      </c>
      <c r="J415" s="16">
        <v>18</v>
      </c>
    </row>
    <row r="416" spans="1:10" x14ac:dyDescent="0.2">
      <c r="A416" s="8">
        <v>30</v>
      </c>
      <c r="B416" s="8" t="str">
        <f>T("0412")</f>
        <v>0412</v>
      </c>
      <c r="C416" s="9" t="s">
        <v>409</v>
      </c>
      <c r="D416" s="10" t="s">
        <v>746</v>
      </c>
      <c r="E416" s="11">
        <v>434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</row>
    <row r="417" spans="1:10" x14ac:dyDescent="0.2">
      <c r="A417" s="8">
        <v>31</v>
      </c>
      <c r="B417" s="8" t="str">
        <f>T("0413")</f>
        <v>0413</v>
      </c>
      <c r="C417" s="9" t="s">
        <v>410</v>
      </c>
      <c r="D417" s="10" t="s">
        <v>746</v>
      </c>
      <c r="E417" s="11">
        <v>434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</row>
    <row r="418" spans="1:10" x14ac:dyDescent="0.2">
      <c r="A418" s="8">
        <v>32</v>
      </c>
      <c r="B418" s="8" t="str">
        <f>T("0414")</f>
        <v>0414</v>
      </c>
      <c r="C418" s="9" t="s">
        <v>411</v>
      </c>
      <c r="D418" s="10" t="s">
        <v>745</v>
      </c>
      <c r="E418" s="11">
        <v>434</v>
      </c>
      <c r="F418" s="16">
        <v>8</v>
      </c>
      <c r="G418" s="16">
        <v>11</v>
      </c>
      <c r="H418" s="16">
        <v>20</v>
      </c>
      <c r="I418" s="16">
        <v>17</v>
      </c>
      <c r="J418" s="16">
        <v>13</v>
      </c>
    </row>
    <row r="419" spans="1:10" x14ac:dyDescent="0.2">
      <c r="A419" s="8">
        <v>33</v>
      </c>
      <c r="B419" s="8" t="str">
        <f>T("0415")</f>
        <v>0415</v>
      </c>
      <c r="C419" s="9" t="s">
        <v>412</v>
      </c>
      <c r="D419" s="10" t="s">
        <v>745</v>
      </c>
      <c r="E419" s="11">
        <v>434</v>
      </c>
      <c r="F419" s="16">
        <v>15</v>
      </c>
      <c r="G419" s="16">
        <v>15</v>
      </c>
      <c r="H419" s="16">
        <v>22</v>
      </c>
      <c r="I419" s="16">
        <v>16</v>
      </c>
      <c r="J419" s="16">
        <v>19</v>
      </c>
    </row>
    <row r="420" spans="1:10" x14ac:dyDescent="0.2">
      <c r="A420" s="8">
        <v>34</v>
      </c>
      <c r="B420" s="8" t="str">
        <f>T("0416")</f>
        <v>0416</v>
      </c>
      <c r="C420" s="9" t="s">
        <v>413</v>
      </c>
      <c r="D420" s="10" t="s">
        <v>748</v>
      </c>
      <c r="E420" s="11">
        <v>434</v>
      </c>
      <c r="F420" s="16">
        <v>15</v>
      </c>
      <c r="G420" s="16">
        <v>14</v>
      </c>
      <c r="H420" s="16">
        <v>28</v>
      </c>
      <c r="I420" s="16">
        <v>21</v>
      </c>
      <c r="J420" s="16">
        <v>22</v>
      </c>
    </row>
    <row r="421" spans="1:10" x14ac:dyDescent="0.2">
      <c r="A421" s="8">
        <v>35</v>
      </c>
      <c r="B421" s="8" t="str">
        <f>T("0417")</f>
        <v>0417</v>
      </c>
      <c r="C421" s="9" t="s">
        <v>414</v>
      </c>
      <c r="D421" s="10" t="s">
        <v>744</v>
      </c>
      <c r="E421" s="11">
        <v>434</v>
      </c>
      <c r="F421" s="16">
        <v>0</v>
      </c>
      <c r="G421" s="16">
        <v>21</v>
      </c>
      <c r="H421" s="16">
        <v>29</v>
      </c>
      <c r="I421" s="16">
        <v>10</v>
      </c>
      <c r="J421" s="16">
        <v>33</v>
      </c>
    </row>
    <row r="422" spans="1:10" x14ac:dyDescent="0.2">
      <c r="A422" s="8">
        <v>1</v>
      </c>
      <c r="B422" s="8" t="str">
        <f>T("0418")</f>
        <v>0418</v>
      </c>
      <c r="C422" s="9" t="s">
        <v>415</v>
      </c>
      <c r="D422" s="10" t="s">
        <v>744</v>
      </c>
      <c r="E422" s="11">
        <v>435</v>
      </c>
      <c r="F422" s="16">
        <v>13</v>
      </c>
      <c r="G422" s="16">
        <v>21</v>
      </c>
      <c r="H422" s="16">
        <v>34</v>
      </c>
      <c r="I422" s="16">
        <v>23</v>
      </c>
      <c r="J422" s="16">
        <v>20</v>
      </c>
    </row>
    <row r="423" spans="1:10" x14ac:dyDescent="0.2">
      <c r="A423" s="8">
        <v>2</v>
      </c>
      <c r="B423" s="8" t="str">
        <f>T("0419")</f>
        <v>0419</v>
      </c>
      <c r="C423" s="9" t="s">
        <v>416</v>
      </c>
      <c r="D423" s="10" t="s">
        <v>744</v>
      </c>
      <c r="E423" s="11">
        <v>435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</row>
    <row r="424" spans="1:10" x14ac:dyDescent="0.2">
      <c r="A424" s="8">
        <v>3</v>
      </c>
      <c r="B424" s="8" t="str">
        <f>T("0420")</f>
        <v>0420</v>
      </c>
      <c r="C424" s="9" t="s">
        <v>417</v>
      </c>
      <c r="D424" s="10" t="s">
        <v>745</v>
      </c>
      <c r="E424" s="11">
        <v>435</v>
      </c>
      <c r="F424" s="16">
        <v>0</v>
      </c>
      <c r="G424" s="16">
        <v>11</v>
      </c>
      <c r="H424" s="16">
        <v>0</v>
      </c>
      <c r="I424" s="16">
        <v>14</v>
      </c>
      <c r="J424" s="16">
        <v>0</v>
      </c>
    </row>
    <row r="425" spans="1:10" x14ac:dyDescent="0.2">
      <c r="A425" s="8">
        <v>4</v>
      </c>
      <c r="B425" s="8" t="str">
        <f>T("0421")</f>
        <v>0421</v>
      </c>
      <c r="C425" s="9" t="s">
        <v>418</v>
      </c>
      <c r="D425" s="10" t="s">
        <v>746</v>
      </c>
      <c r="E425" s="11">
        <v>435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</row>
    <row r="426" spans="1:10" x14ac:dyDescent="0.2">
      <c r="A426" s="8">
        <v>5</v>
      </c>
      <c r="B426" s="8" t="str">
        <f>T("0422")</f>
        <v>0422</v>
      </c>
      <c r="C426" s="9" t="s">
        <v>419</v>
      </c>
      <c r="D426" s="10" t="s">
        <v>743</v>
      </c>
      <c r="E426" s="11">
        <v>435</v>
      </c>
      <c r="F426" s="16">
        <v>8</v>
      </c>
      <c r="G426" s="16">
        <v>8</v>
      </c>
      <c r="H426" s="16">
        <v>21</v>
      </c>
      <c r="I426" s="16">
        <v>14</v>
      </c>
      <c r="J426" s="16">
        <v>17</v>
      </c>
    </row>
    <row r="427" spans="1:10" x14ac:dyDescent="0.2">
      <c r="A427" s="8">
        <v>6</v>
      </c>
      <c r="B427" s="8" t="str">
        <f>T("0423")</f>
        <v>0423</v>
      </c>
      <c r="C427" s="9" t="s">
        <v>420</v>
      </c>
      <c r="D427" s="10" t="s">
        <v>743</v>
      </c>
      <c r="E427" s="11">
        <v>435</v>
      </c>
      <c r="F427" s="16">
        <v>9</v>
      </c>
      <c r="G427" s="16">
        <v>18</v>
      </c>
      <c r="H427" s="16">
        <v>21</v>
      </c>
      <c r="I427" s="16">
        <v>8</v>
      </c>
      <c r="J427" s="16">
        <v>13</v>
      </c>
    </row>
    <row r="428" spans="1:10" x14ac:dyDescent="0.2">
      <c r="A428" s="8">
        <v>7</v>
      </c>
      <c r="B428" s="8" t="str">
        <f>T("0424")</f>
        <v>0424</v>
      </c>
      <c r="C428" s="9" t="s">
        <v>421</v>
      </c>
      <c r="D428" s="10" t="s">
        <v>745</v>
      </c>
      <c r="E428" s="11">
        <v>435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</row>
    <row r="429" spans="1:10" x14ac:dyDescent="0.2">
      <c r="A429" s="8">
        <v>8</v>
      </c>
      <c r="B429" s="8" t="str">
        <f>T("0425")</f>
        <v>0425</v>
      </c>
      <c r="C429" s="9" t="s">
        <v>422</v>
      </c>
      <c r="D429" s="10" t="s">
        <v>745</v>
      </c>
      <c r="E429" s="11">
        <v>435</v>
      </c>
      <c r="F429" s="16">
        <v>7</v>
      </c>
      <c r="G429" s="16">
        <v>16</v>
      </c>
      <c r="H429" s="16">
        <v>19</v>
      </c>
      <c r="I429" s="16">
        <v>22</v>
      </c>
      <c r="J429" s="16">
        <v>20</v>
      </c>
    </row>
    <row r="430" spans="1:10" x14ac:dyDescent="0.2">
      <c r="A430" s="8">
        <v>9</v>
      </c>
      <c r="B430" s="8" t="str">
        <f>T("0426")</f>
        <v>0426</v>
      </c>
      <c r="C430" s="9" t="s">
        <v>423</v>
      </c>
      <c r="D430" s="10" t="s">
        <v>745</v>
      </c>
      <c r="E430" s="11">
        <v>435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</row>
    <row r="431" spans="1:10" x14ac:dyDescent="0.2">
      <c r="A431" s="8">
        <v>10</v>
      </c>
      <c r="B431" s="8" t="str">
        <f>T("0427")</f>
        <v>0427</v>
      </c>
      <c r="C431" s="9" t="s">
        <v>424</v>
      </c>
      <c r="D431" s="10" t="s">
        <v>748</v>
      </c>
      <c r="E431" s="11">
        <v>435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</row>
    <row r="432" spans="1:10" x14ac:dyDescent="0.2">
      <c r="A432" s="8">
        <v>11</v>
      </c>
      <c r="B432" s="8" t="str">
        <f>T("0428")</f>
        <v>0428</v>
      </c>
      <c r="C432" s="9" t="s">
        <v>425</v>
      </c>
      <c r="D432" s="10" t="s">
        <v>747</v>
      </c>
      <c r="E432" s="11">
        <v>435</v>
      </c>
      <c r="F432" s="16">
        <v>18</v>
      </c>
      <c r="G432" s="16">
        <v>22</v>
      </c>
      <c r="H432" s="16">
        <v>31</v>
      </c>
      <c r="I432" s="16">
        <v>12</v>
      </c>
      <c r="J432" s="16">
        <v>26</v>
      </c>
    </row>
    <row r="433" spans="1:10" x14ac:dyDescent="0.2">
      <c r="A433" s="8">
        <v>12</v>
      </c>
      <c r="B433" s="8" t="str">
        <f>T("0429")</f>
        <v>0429</v>
      </c>
      <c r="C433" s="9" t="s">
        <v>426</v>
      </c>
      <c r="D433" s="10" t="s">
        <v>746</v>
      </c>
      <c r="E433" s="11">
        <v>435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</row>
    <row r="434" spans="1:10" x14ac:dyDescent="0.2">
      <c r="A434" s="8">
        <v>13</v>
      </c>
      <c r="B434" s="8" t="str">
        <f>T("0430")</f>
        <v>0430</v>
      </c>
      <c r="C434" s="9" t="s">
        <v>427</v>
      </c>
      <c r="D434" s="10" t="s">
        <v>745</v>
      </c>
      <c r="E434" s="11">
        <v>435</v>
      </c>
      <c r="F434" s="16">
        <v>8</v>
      </c>
      <c r="G434" s="16">
        <v>10</v>
      </c>
      <c r="H434" s="16">
        <v>25</v>
      </c>
      <c r="I434" s="16">
        <v>16</v>
      </c>
      <c r="J434" s="16">
        <v>29</v>
      </c>
    </row>
    <row r="435" spans="1:10" x14ac:dyDescent="0.2">
      <c r="A435" s="8">
        <v>14</v>
      </c>
      <c r="B435" s="8" t="str">
        <f>T("0431")</f>
        <v>0431</v>
      </c>
      <c r="C435" s="9" t="s">
        <v>428</v>
      </c>
      <c r="D435" s="10" t="s">
        <v>743</v>
      </c>
      <c r="E435" s="11">
        <v>435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</row>
    <row r="436" spans="1:10" x14ac:dyDescent="0.2">
      <c r="A436" s="8">
        <v>15</v>
      </c>
      <c r="B436" s="8" t="str">
        <f>T("0432")</f>
        <v>0432</v>
      </c>
      <c r="C436" s="9" t="s">
        <v>429</v>
      </c>
      <c r="D436" s="10" t="s">
        <v>743</v>
      </c>
      <c r="E436" s="11">
        <v>435</v>
      </c>
      <c r="F436" s="16">
        <v>9</v>
      </c>
      <c r="G436" s="16">
        <v>21</v>
      </c>
      <c r="H436" s="16">
        <v>23</v>
      </c>
      <c r="I436" s="16">
        <v>13</v>
      </c>
      <c r="J436" s="16">
        <v>21</v>
      </c>
    </row>
    <row r="437" spans="1:10" x14ac:dyDescent="0.2">
      <c r="A437" s="8">
        <v>16</v>
      </c>
      <c r="B437" s="8" t="str">
        <f>T("0433")</f>
        <v>0433</v>
      </c>
      <c r="C437" s="9" t="s">
        <v>430</v>
      </c>
      <c r="D437" s="10" t="s">
        <v>743</v>
      </c>
      <c r="E437" s="11">
        <v>435</v>
      </c>
      <c r="F437" s="16">
        <v>13</v>
      </c>
      <c r="G437" s="16">
        <v>15</v>
      </c>
      <c r="H437" s="16">
        <v>18</v>
      </c>
      <c r="I437" s="16">
        <v>11</v>
      </c>
      <c r="J437" s="16">
        <v>14</v>
      </c>
    </row>
    <row r="438" spans="1:10" x14ac:dyDescent="0.2">
      <c r="A438" s="8">
        <v>17</v>
      </c>
      <c r="B438" s="8" t="str">
        <f>T("0434")</f>
        <v>0434</v>
      </c>
      <c r="C438" s="9" t="s">
        <v>431</v>
      </c>
      <c r="D438" s="10" t="s">
        <v>743</v>
      </c>
      <c r="E438" s="11">
        <v>435</v>
      </c>
      <c r="F438" s="16">
        <v>11</v>
      </c>
      <c r="G438" s="16">
        <v>12</v>
      </c>
      <c r="H438" s="16">
        <v>18</v>
      </c>
      <c r="I438" s="16">
        <v>13</v>
      </c>
      <c r="J438" s="16">
        <v>16</v>
      </c>
    </row>
    <row r="439" spans="1:10" x14ac:dyDescent="0.2">
      <c r="A439" s="8">
        <v>18</v>
      </c>
      <c r="B439" s="8" t="str">
        <f>T("0435")</f>
        <v>0435</v>
      </c>
      <c r="C439" s="9" t="s">
        <v>432</v>
      </c>
      <c r="D439" s="10" t="s">
        <v>747</v>
      </c>
      <c r="E439" s="11">
        <v>435</v>
      </c>
      <c r="F439" s="16">
        <v>11</v>
      </c>
      <c r="G439" s="16">
        <v>10</v>
      </c>
      <c r="H439" s="16">
        <v>23</v>
      </c>
      <c r="I439" s="16">
        <v>14</v>
      </c>
      <c r="J439" s="16">
        <v>31</v>
      </c>
    </row>
    <row r="440" spans="1:10" x14ac:dyDescent="0.2">
      <c r="A440" s="8">
        <v>19</v>
      </c>
      <c r="B440" s="8" t="str">
        <f>T("0436")</f>
        <v>0436</v>
      </c>
      <c r="C440" s="9" t="s">
        <v>433</v>
      </c>
      <c r="D440" s="10" t="s">
        <v>746</v>
      </c>
      <c r="E440" s="11">
        <v>435</v>
      </c>
      <c r="F440" s="16">
        <v>15</v>
      </c>
      <c r="G440" s="16">
        <v>20</v>
      </c>
      <c r="H440" s="16">
        <v>30</v>
      </c>
      <c r="I440" s="16">
        <v>18</v>
      </c>
      <c r="J440" s="16">
        <v>25</v>
      </c>
    </row>
    <row r="441" spans="1:10" x14ac:dyDescent="0.2">
      <c r="A441" s="8">
        <v>20</v>
      </c>
      <c r="B441" s="8" t="str">
        <f>T("0437")</f>
        <v>0437</v>
      </c>
      <c r="C441" s="9" t="s">
        <v>434</v>
      </c>
      <c r="D441" s="10" t="s">
        <v>746</v>
      </c>
      <c r="E441" s="11">
        <v>435</v>
      </c>
      <c r="F441" s="16">
        <v>9</v>
      </c>
      <c r="G441" s="16">
        <v>10</v>
      </c>
      <c r="H441" s="16">
        <v>24</v>
      </c>
      <c r="I441" s="16">
        <v>18</v>
      </c>
      <c r="J441" s="16">
        <v>23</v>
      </c>
    </row>
    <row r="442" spans="1:10" x14ac:dyDescent="0.2">
      <c r="A442" s="8">
        <v>21</v>
      </c>
      <c r="B442" s="8" t="str">
        <f>T("0438")</f>
        <v>0438</v>
      </c>
      <c r="C442" s="9" t="s">
        <v>435</v>
      </c>
      <c r="D442" s="10" t="s">
        <v>743</v>
      </c>
      <c r="E442" s="11">
        <v>435</v>
      </c>
      <c r="F442" s="16">
        <v>9</v>
      </c>
      <c r="G442" s="16">
        <v>17</v>
      </c>
      <c r="H442" s="16">
        <v>23</v>
      </c>
      <c r="I442" s="16">
        <v>14</v>
      </c>
      <c r="J442" s="16">
        <v>27</v>
      </c>
    </row>
    <row r="443" spans="1:10" x14ac:dyDescent="0.2">
      <c r="A443" s="8">
        <v>22</v>
      </c>
      <c r="B443" s="8" t="str">
        <f>T("0439")</f>
        <v>0439</v>
      </c>
      <c r="C443" s="9" t="s">
        <v>436</v>
      </c>
      <c r="D443" s="10" t="s">
        <v>743</v>
      </c>
      <c r="E443" s="11">
        <v>435</v>
      </c>
      <c r="F443" s="16">
        <v>11</v>
      </c>
      <c r="G443" s="16">
        <v>11</v>
      </c>
      <c r="H443" s="16">
        <v>34</v>
      </c>
      <c r="I443" s="16">
        <v>20</v>
      </c>
      <c r="J443" s="16">
        <v>26</v>
      </c>
    </row>
    <row r="444" spans="1:10" x14ac:dyDescent="0.2">
      <c r="A444" s="8">
        <v>23</v>
      </c>
      <c r="B444" s="8" t="str">
        <f>T("0440")</f>
        <v>0440</v>
      </c>
      <c r="C444" s="9" t="s">
        <v>437</v>
      </c>
      <c r="D444" s="10" t="s">
        <v>743</v>
      </c>
      <c r="E444" s="11">
        <v>435</v>
      </c>
      <c r="F444" s="16">
        <v>12</v>
      </c>
      <c r="G444" s="16">
        <v>12</v>
      </c>
      <c r="H444" s="16">
        <v>21</v>
      </c>
      <c r="I444" s="16">
        <v>24</v>
      </c>
      <c r="J444" s="16">
        <v>31</v>
      </c>
    </row>
    <row r="445" spans="1:10" x14ac:dyDescent="0.2">
      <c r="A445" s="8">
        <v>24</v>
      </c>
      <c r="B445" s="8" t="str">
        <f>T("0441")</f>
        <v>0441</v>
      </c>
      <c r="C445" s="9" t="s">
        <v>438</v>
      </c>
      <c r="D445" s="10" t="s">
        <v>743</v>
      </c>
      <c r="E445" s="11">
        <v>435</v>
      </c>
      <c r="F445" s="16">
        <v>14</v>
      </c>
      <c r="G445" s="16">
        <v>18</v>
      </c>
      <c r="H445" s="16">
        <v>26</v>
      </c>
      <c r="I445" s="16">
        <v>15</v>
      </c>
      <c r="J445" s="16">
        <v>29</v>
      </c>
    </row>
    <row r="446" spans="1:10" x14ac:dyDescent="0.2">
      <c r="A446" s="8">
        <v>25</v>
      </c>
      <c r="B446" s="8" t="str">
        <f>T("0442")</f>
        <v>0442</v>
      </c>
      <c r="C446" s="9" t="s">
        <v>439</v>
      </c>
      <c r="D446" s="10" t="s">
        <v>743</v>
      </c>
      <c r="E446" s="11">
        <v>435</v>
      </c>
      <c r="F446" s="16">
        <v>10</v>
      </c>
      <c r="G446" s="16">
        <v>17</v>
      </c>
      <c r="H446" s="16">
        <v>28</v>
      </c>
      <c r="I446" s="16">
        <v>17</v>
      </c>
      <c r="J446" s="16">
        <v>22</v>
      </c>
    </row>
    <row r="447" spans="1:10" x14ac:dyDescent="0.2">
      <c r="A447" s="8">
        <v>26</v>
      </c>
      <c r="B447" s="8" t="str">
        <f>T("0443")</f>
        <v>0443</v>
      </c>
      <c r="C447" s="9" t="s">
        <v>440</v>
      </c>
      <c r="D447" s="10" t="s">
        <v>748</v>
      </c>
      <c r="E447" s="11">
        <v>435</v>
      </c>
      <c r="F447" s="16">
        <v>11</v>
      </c>
      <c r="G447" s="16">
        <v>13</v>
      </c>
      <c r="H447" s="16">
        <v>31</v>
      </c>
      <c r="I447" s="16">
        <v>17</v>
      </c>
      <c r="J447" s="16">
        <v>21</v>
      </c>
    </row>
    <row r="448" spans="1:10" x14ac:dyDescent="0.2">
      <c r="A448" s="8">
        <v>27</v>
      </c>
      <c r="B448" s="8" t="str">
        <f>T("0444")</f>
        <v>0444</v>
      </c>
      <c r="C448" s="9" t="s">
        <v>441</v>
      </c>
      <c r="D448" s="10" t="s">
        <v>747</v>
      </c>
      <c r="E448" s="11">
        <v>435</v>
      </c>
      <c r="F448" s="16">
        <v>10</v>
      </c>
      <c r="G448" s="16">
        <v>16</v>
      </c>
      <c r="H448" s="16">
        <v>24</v>
      </c>
      <c r="I448" s="16">
        <v>17</v>
      </c>
      <c r="J448" s="16">
        <v>24</v>
      </c>
    </row>
    <row r="449" spans="1:10" x14ac:dyDescent="0.2">
      <c r="A449" s="8">
        <v>28</v>
      </c>
      <c r="B449" s="8" t="str">
        <f>T("0445")</f>
        <v>0445</v>
      </c>
      <c r="C449" s="9" t="s">
        <v>442</v>
      </c>
      <c r="D449" s="10" t="s">
        <v>745</v>
      </c>
      <c r="E449" s="11">
        <v>435</v>
      </c>
      <c r="F449" s="16">
        <v>15</v>
      </c>
      <c r="G449" s="16">
        <v>15</v>
      </c>
      <c r="H449" s="16">
        <v>32</v>
      </c>
      <c r="I449" s="16">
        <v>14</v>
      </c>
      <c r="J449" s="16">
        <v>27</v>
      </c>
    </row>
    <row r="450" spans="1:10" x14ac:dyDescent="0.2">
      <c r="A450" s="8">
        <v>29</v>
      </c>
      <c r="B450" s="8" t="str">
        <f>T("0446")</f>
        <v>0446</v>
      </c>
      <c r="C450" s="9" t="s">
        <v>443</v>
      </c>
      <c r="D450" s="10" t="s">
        <v>745</v>
      </c>
      <c r="E450" s="11">
        <v>435</v>
      </c>
      <c r="F450" s="16">
        <v>11</v>
      </c>
      <c r="G450" s="16">
        <v>14</v>
      </c>
      <c r="H450" s="16">
        <v>22</v>
      </c>
      <c r="I450" s="16">
        <v>19</v>
      </c>
      <c r="J450" s="16">
        <v>29</v>
      </c>
    </row>
    <row r="451" spans="1:10" x14ac:dyDescent="0.2">
      <c r="A451" s="8">
        <v>30</v>
      </c>
      <c r="B451" s="8" t="str">
        <f>T("0447")</f>
        <v>0447</v>
      </c>
      <c r="C451" s="9" t="s">
        <v>444</v>
      </c>
      <c r="D451" s="10" t="s">
        <v>744</v>
      </c>
      <c r="E451" s="11">
        <v>435</v>
      </c>
      <c r="F451" s="16">
        <v>15</v>
      </c>
      <c r="G451" s="16">
        <v>20</v>
      </c>
      <c r="H451" s="16">
        <v>27</v>
      </c>
      <c r="I451" s="16">
        <v>16</v>
      </c>
      <c r="J451" s="16">
        <v>22</v>
      </c>
    </row>
    <row r="452" spans="1:10" x14ac:dyDescent="0.2">
      <c r="A452" s="8">
        <v>31</v>
      </c>
      <c r="B452" s="8" t="str">
        <f>T("0448")</f>
        <v>0448</v>
      </c>
      <c r="C452" s="9" t="s">
        <v>445</v>
      </c>
      <c r="D452" s="10" t="s">
        <v>745</v>
      </c>
      <c r="E452" s="11">
        <v>435</v>
      </c>
      <c r="F452" s="16">
        <v>11</v>
      </c>
      <c r="G452" s="16">
        <v>11</v>
      </c>
      <c r="H452" s="16">
        <v>22</v>
      </c>
      <c r="I452" s="16">
        <v>14</v>
      </c>
      <c r="J452" s="16">
        <v>19</v>
      </c>
    </row>
    <row r="453" spans="1:10" x14ac:dyDescent="0.2">
      <c r="A453" s="8">
        <v>32</v>
      </c>
      <c r="B453" s="8" t="str">
        <f>T("0449")</f>
        <v>0449</v>
      </c>
      <c r="C453" s="9" t="s">
        <v>446</v>
      </c>
      <c r="D453" s="10" t="s">
        <v>744</v>
      </c>
      <c r="E453" s="11">
        <v>435</v>
      </c>
      <c r="F453" s="16">
        <v>11</v>
      </c>
      <c r="G453" s="16">
        <v>18</v>
      </c>
      <c r="H453" s="16">
        <v>32</v>
      </c>
      <c r="I453" s="16">
        <v>21</v>
      </c>
      <c r="J453" s="16">
        <v>25</v>
      </c>
    </row>
    <row r="454" spans="1:10" x14ac:dyDescent="0.2">
      <c r="A454" s="8">
        <v>33</v>
      </c>
      <c r="B454" s="8" t="str">
        <f>T("0450")</f>
        <v>0450</v>
      </c>
      <c r="C454" s="9" t="s">
        <v>447</v>
      </c>
      <c r="D454" s="10" t="s">
        <v>744</v>
      </c>
      <c r="E454" s="11">
        <v>435</v>
      </c>
      <c r="F454" s="16">
        <v>9</v>
      </c>
      <c r="G454" s="16">
        <v>21</v>
      </c>
      <c r="H454" s="16">
        <v>21</v>
      </c>
      <c r="I454" s="16">
        <v>16</v>
      </c>
      <c r="J454" s="16">
        <v>23</v>
      </c>
    </row>
    <row r="455" spans="1:10" x14ac:dyDescent="0.2">
      <c r="A455" s="8">
        <v>34</v>
      </c>
      <c r="B455" s="8" t="str">
        <f>T("0451")</f>
        <v>0451</v>
      </c>
      <c r="C455" s="9" t="s">
        <v>448</v>
      </c>
      <c r="D455" s="10" t="s">
        <v>745</v>
      </c>
      <c r="E455" s="11">
        <v>435</v>
      </c>
      <c r="F455" s="16">
        <v>4</v>
      </c>
      <c r="G455" s="16">
        <v>14</v>
      </c>
      <c r="H455" s="16">
        <v>23</v>
      </c>
      <c r="I455" s="16">
        <v>10</v>
      </c>
      <c r="J455" s="16">
        <v>19</v>
      </c>
    </row>
    <row r="456" spans="1:10" x14ac:dyDescent="0.2">
      <c r="A456" s="8">
        <v>35</v>
      </c>
      <c r="B456" s="8" t="str">
        <f>T("0452")</f>
        <v>0452</v>
      </c>
      <c r="C456" s="9" t="s">
        <v>449</v>
      </c>
      <c r="D456" s="10" t="s">
        <v>747</v>
      </c>
      <c r="E456" s="11">
        <v>435</v>
      </c>
      <c r="F456" s="16">
        <v>13</v>
      </c>
      <c r="G456" s="16">
        <v>13</v>
      </c>
      <c r="H456" s="16">
        <v>27</v>
      </c>
      <c r="I456" s="16">
        <v>18</v>
      </c>
      <c r="J456" s="16">
        <v>28</v>
      </c>
    </row>
    <row r="457" spans="1:10" x14ac:dyDescent="0.2">
      <c r="A457" s="8">
        <v>1</v>
      </c>
      <c r="B457" s="8" t="str">
        <f>T("0453")</f>
        <v>0453</v>
      </c>
      <c r="C457" s="9" t="s">
        <v>450</v>
      </c>
      <c r="D457" s="10" t="s">
        <v>750</v>
      </c>
      <c r="E457" s="11">
        <v>436</v>
      </c>
      <c r="F457" s="16">
        <v>21</v>
      </c>
      <c r="G457" s="16">
        <v>29</v>
      </c>
      <c r="H457" s="16">
        <v>42</v>
      </c>
      <c r="I457" s="16">
        <v>34</v>
      </c>
      <c r="J457" s="16">
        <v>34</v>
      </c>
    </row>
    <row r="458" spans="1:10" x14ac:dyDescent="0.2">
      <c r="A458" s="8">
        <v>2</v>
      </c>
      <c r="B458" s="8" t="str">
        <f>T("0454")</f>
        <v>0454</v>
      </c>
      <c r="C458" s="9" t="s">
        <v>451</v>
      </c>
      <c r="D458" s="10" t="s">
        <v>744</v>
      </c>
      <c r="E458" s="11">
        <v>436</v>
      </c>
      <c r="F458" s="16">
        <v>11</v>
      </c>
      <c r="G458" s="16">
        <v>11</v>
      </c>
      <c r="H458" s="16">
        <v>17</v>
      </c>
      <c r="I458" s="16">
        <v>20</v>
      </c>
      <c r="J458" s="16">
        <v>21</v>
      </c>
    </row>
    <row r="459" spans="1:10" x14ac:dyDescent="0.2">
      <c r="A459" s="8">
        <v>3</v>
      </c>
      <c r="B459" s="8" t="str">
        <f>T("0455")</f>
        <v>0455</v>
      </c>
      <c r="C459" s="9" t="s">
        <v>452</v>
      </c>
      <c r="D459" s="10" t="s">
        <v>750</v>
      </c>
      <c r="E459" s="11">
        <v>436</v>
      </c>
      <c r="F459" s="16">
        <v>19</v>
      </c>
      <c r="G459" s="16">
        <v>16</v>
      </c>
      <c r="H459" s="16">
        <v>28</v>
      </c>
      <c r="I459" s="16">
        <v>20</v>
      </c>
      <c r="J459" s="16">
        <v>22</v>
      </c>
    </row>
    <row r="460" spans="1:10" x14ac:dyDescent="0.2">
      <c r="A460" s="8">
        <v>4</v>
      </c>
      <c r="B460" s="8" t="str">
        <f>T("0456")</f>
        <v>0456</v>
      </c>
      <c r="C460" s="9" t="s">
        <v>453</v>
      </c>
      <c r="D460" s="10" t="s">
        <v>746</v>
      </c>
      <c r="E460" s="11">
        <v>436</v>
      </c>
      <c r="F460" s="16">
        <v>11</v>
      </c>
      <c r="G460" s="16">
        <v>14</v>
      </c>
      <c r="H460" s="16">
        <v>36</v>
      </c>
      <c r="I460" s="16">
        <v>21</v>
      </c>
      <c r="J460" s="16">
        <v>21</v>
      </c>
    </row>
    <row r="461" spans="1:10" x14ac:dyDescent="0.2">
      <c r="A461" s="8">
        <v>5</v>
      </c>
      <c r="B461" s="8" t="str">
        <f>T("0457")</f>
        <v>0457</v>
      </c>
      <c r="C461" s="9" t="s">
        <v>454</v>
      </c>
      <c r="D461" s="10" t="s">
        <v>746</v>
      </c>
      <c r="E461" s="11">
        <v>436</v>
      </c>
      <c r="F461" s="16">
        <v>11</v>
      </c>
      <c r="G461" s="16">
        <v>13</v>
      </c>
      <c r="H461" s="16">
        <v>23</v>
      </c>
      <c r="I461" s="16">
        <v>14</v>
      </c>
      <c r="J461" s="16">
        <v>12</v>
      </c>
    </row>
    <row r="462" spans="1:10" x14ac:dyDescent="0.2">
      <c r="A462" s="8">
        <v>6</v>
      </c>
      <c r="B462" s="8" t="str">
        <f>T("0458")</f>
        <v>0458</v>
      </c>
      <c r="C462" s="9" t="s">
        <v>455</v>
      </c>
      <c r="D462" s="10" t="s">
        <v>745</v>
      </c>
      <c r="E462" s="11">
        <v>436</v>
      </c>
      <c r="F462" s="16">
        <v>11</v>
      </c>
      <c r="G462" s="16">
        <v>15</v>
      </c>
      <c r="H462" s="16">
        <v>22</v>
      </c>
      <c r="I462" s="16">
        <v>18</v>
      </c>
      <c r="J462" s="16">
        <v>13</v>
      </c>
    </row>
    <row r="463" spans="1:10" x14ac:dyDescent="0.2">
      <c r="A463" s="8">
        <v>7</v>
      </c>
      <c r="B463" s="8" t="str">
        <f>T("0459")</f>
        <v>0459</v>
      </c>
      <c r="C463" s="9" t="s">
        <v>456</v>
      </c>
      <c r="D463" s="10" t="s">
        <v>745</v>
      </c>
      <c r="E463" s="11">
        <v>436</v>
      </c>
      <c r="F463" s="16">
        <v>8</v>
      </c>
      <c r="G463" s="16">
        <v>11</v>
      </c>
      <c r="H463" s="16">
        <v>17</v>
      </c>
      <c r="I463" s="16">
        <v>9</v>
      </c>
      <c r="J463" s="16">
        <v>9</v>
      </c>
    </row>
    <row r="464" spans="1:10" x14ac:dyDescent="0.2">
      <c r="A464" s="8">
        <v>8</v>
      </c>
      <c r="B464" s="8" t="str">
        <f>T("0460")</f>
        <v>0460</v>
      </c>
      <c r="C464" s="9" t="s">
        <v>457</v>
      </c>
      <c r="D464" s="10" t="s">
        <v>743</v>
      </c>
      <c r="E464" s="11">
        <v>436</v>
      </c>
      <c r="F464" s="16">
        <v>13</v>
      </c>
      <c r="G464" s="16">
        <v>14</v>
      </c>
      <c r="H464" s="16">
        <v>31</v>
      </c>
      <c r="I464" s="16">
        <v>19</v>
      </c>
      <c r="J464" s="16">
        <v>14</v>
      </c>
    </row>
    <row r="465" spans="1:10" x14ac:dyDescent="0.2">
      <c r="A465" s="8">
        <v>9</v>
      </c>
      <c r="B465" s="8" t="str">
        <f>T("0461")</f>
        <v>0461</v>
      </c>
      <c r="C465" s="9" t="s">
        <v>458</v>
      </c>
      <c r="D465" s="10" t="s">
        <v>746</v>
      </c>
      <c r="E465" s="11">
        <v>436</v>
      </c>
      <c r="F465" s="16">
        <v>13</v>
      </c>
      <c r="G465" s="16">
        <v>14</v>
      </c>
      <c r="H465" s="16">
        <v>25</v>
      </c>
      <c r="I465" s="16">
        <v>15</v>
      </c>
      <c r="J465" s="16">
        <v>19</v>
      </c>
    </row>
    <row r="466" spans="1:10" x14ac:dyDescent="0.2">
      <c r="A466" s="8">
        <v>10</v>
      </c>
      <c r="B466" s="8" t="str">
        <f>T("0462")</f>
        <v>0462</v>
      </c>
      <c r="C466" s="9" t="s">
        <v>459</v>
      </c>
      <c r="D466" s="10" t="s">
        <v>749</v>
      </c>
      <c r="E466" s="11">
        <v>436</v>
      </c>
      <c r="F466" s="16">
        <v>7</v>
      </c>
      <c r="G466" s="16">
        <v>13</v>
      </c>
      <c r="H466" s="16">
        <v>23</v>
      </c>
      <c r="I466" s="16">
        <v>11</v>
      </c>
      <c r="J466" s="16">
        <v>23</v>
      </c>
    </row>
    <row r="467" spans="1:10" x14ac:dyDescent="0.2">
      <c r="A467" s="8">
        <v>11</v>
      </c>
      <c r="B467" s="8" t="str">
        <f>T("0463")</f>
        <v>0463</v>
      </c>
      <c r="C467" s="9" t="s">
        <v>460</v>
      </c>
      <c r="D467" s="10" t="s">
        <v>745</v>
      </c>
      <c r="E467" s="11">
        <v>436</v>
      </c>
      <c r="F467" s="16">
        <v>8</v>
      </c>
      <c r="G467" s="16">
        <v>7</v>
      </c>
      <c r="H467" s="16">
        <v>22</v>
      </c>
      <c r="I467" s="16">
        <v>20</v>
      </c>
      <c r="J467" s="16">
        <v>20</v>
      </c>
    </row>
    <row r="468" spans="1:10" x14ac:dyDescent="0.2">
      <c r="A468" s="8">
        <v>12</v>
      </c>
      <c r="B468" s="8" t="str">
        <f>T("0464")</f>
        <v>0464</v>
      </c>
      <c r="C468" s="9" t="s">
        <v>461</v>
      </c>
      <c r="D468" s="10" t="s">
        <v>745</v>
      </c>
      <c r="E468" s="11">
        <v>436</v>
      </c>
      <c r="F468" s="16">
        <v>7</v>
      </c>
      <c r="G468" s="16">
        <v>9</v>
      </c>
      <c r="H468" s="16">
        <v>25</v>
      </c>
      <c r="I468" s="16">
        <v>14</v>
      </c>
      <c r="J468" s="16">
        <v>17</v>
      </c>
    </row>
    <row r="469" spans="1:10" x14ac:dyDescent="0.2">
      <c r="A469" s="8">
        <v>13</v>
      </c>
      <c r="B469" s="8" t="str">
        <f>T("0465")</f>
        <v>0465</v>
      </c>
      <c r="C469" s="9" t="s">
        <v>462</v>
      </c>
      <c r="D469" s="10" t="s">
        <v>745</v>
      </c>
      <c r="E469" s="11">
        <v>436</v>
      </c>
      <c r="F469" s="16">
        <v>12</v>
      </c>
      <c r="G469" s="16">
        <v>13</v>
      </c>
      <c r="H469" s="16">
        <v>29</v>
      </c>
      <c r="I469" s="16">
        <v>21</v>
      </c>
      <c r="J469" s="16">
        <v>19</v>
      </c>
    </row>
    <row r="470" spans="1:10" x14ac:dyDescent="0.2">
      <c r="A470" s="8">
        <v>14</v>
      </c>
      <c r="B470" s="8" t="str">
        <f>T("0466")</f>
        <v>0466</v>
      </c>
      <c r="C470" s="9" t="s">
        <v>463</v>
      </c>
      <c r="D470" s="10" t="s">
        <v>745</v>
      </c>
      <c r="E470" s="11">
        <v>436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</row>
    <row r="471" spans="1:10" x14ac:dyDescent="0.2">
      <c r="A471" s="8">
        <v>15</v>
      </c>
      <c r="B471" s="8" t="str">
        <f>T("0467")</f>
        <v>0467</v>
      </c>
      <c r="C471" s="9" t="s">
        <v>464</v>
      </c>
      <c r="D471" s="10" t="s">
        <v>745</v>
      </c>
      <c r="E471" s="11">
        <v>436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</row>
    <row r="472" spans="1:10" x14ac:dyDescent="0.2">
      <c r="A472" s="8">
        <v>16</v>
      </c>
      <c r="B472" s="8" t="str">
        <f>T("0468")</f>
        <v>0468</v>
      </c>
      <c r="C472" s="9" t="s">
        <v>465</v>
      </c>
      <c r="D472" s="10" t="s">
        <v>745</v>
      </c>
      <c r="E472" s="11">
        <v>436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</row>
    <row r="473" spans="1:10" x14ac:dyDescent="0.2">
      <c r="A473" s="8">
        <v>17</v>
      </c>
      <c r="B473" s="8" t="str">
        <f>T("0469")</f>
        <v>0469</v>
      </c>
      <c r="C473" s="9" t="s">
        <v>466</v>
      </c>
      <c r="D473" s="10" t="s">
        <v>744</v>
      </c>
      <c r="E473" s="11">
        <v>436</v>
      </c>
      <c r="F473" s="16">
        <v>12</v>
      </c>
      <c r="G473" s="16">
        <v>20</v>
      </c>
      <c r="H473" s="16">
        <v>30</v>
      </c>
      <c r="I473" s="16">
        <v>21</v>
      </c>
      <c r="J473" s="16">
        <v>28</v>
      </c>
    </row>
    <row r="474" spans="1:10" x14ac:dyDescent="0.2">
      <c r="A474" s="8">
        <v>18</v>
      </c>
      <c r="B474" s="8" t="str">
        <f>T("0470")</f>
        <v>0470</v>
      </c>
      <c r="C474" s="9" t="s">
        <v>467</v>
      </c>
      <c r="D474" s="10" t="s">
        <v>746</v>
      </c>
      <c r="E474" s="11">
        <v>436</v>
      </c>
      <c r="F474" s="16">
        <v>17</v>
      </c>
      <c r="G474" s="16">
        <v>24</v>
      </c>
      <c r="H474" s="16">
        <v>37</v>
      </c>
      <c r="I474" s="16">
        <v>13</v>
      </c>
      <c r="J474" s="16">
        <v>29</v>
      </c>
    </row>
    <row r="475" spans="1:10" x14ac:dyDescent="0.2">
      <c r="A475" s="8">
        <v>19</v>
      </c>
      <c r="B475" s="8" t="str">
        <f>T("0471")</f>
        <v>0471</v>
      </c>
      <c r="C475" s="9" t="s">
        <v>468</v>
      </c>
      <c r="D475" s="10" t="s">
        <v>747</v>
      </c>
      <c r="E475" s="11">
        <v>436</v>
      </c>
      <c r="F475" s="16">
        <v>17</v>
      </c>
      <c r="G475" s="16">
        <v>15</v>
      </c>
      <c r="H475" s="16">
        <v>27</v>
      </c>
      <c r="I475" s="16">
        <v>3</v>
      </c>
      <c r="J475" s="16">
        <v>26</v>
      </c>
    </row>
    <row r="476" spans="1:10" x14ac:dyDescent="0.2">
      <c r="A476" s="8">
        <v>20</v>
      </c>
      <c r="B476" s="8" t="str">
        <f>T("0472")</f>
        <v>0472</v>
      </c>
      <c r="C476" s="9" t="s">
        <v>469</v>
      </c>
      <c r="D476" s="10" t="s">
        <v>744</v>
      </c>
      <c r="E476" s="11">
        <v>436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</row>
    <row r="477" spans="1:10" x14ac:dyDescent="0.2">
      <c r="A477" s="8">
        <v>21</v>
      </c>
      <c r="B477" s="8" t="str">
        <f>T("0473")</f>
        <v>0473</v>
      </c>
      <c r="C477" s="9" t="s">
        <v>470</v>
      </c>
      <c r="D477" s="10" t="s">
        <v>748</v>
      </c>
      <c r="E477" s="11">
        <v>436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</row>
    <row r="478" spans="1:10" x14ac:dyDescent="0.2">
      <c r="A478" s="8">
        <v>22</v>
      </c>
      <c r="B478" s="8" t="str">
        <f>T("0474")</f>
        <v>0474</v>
      </c>
      <c r="C478" s="9" t="s">
        <v>471</v>
      </c>
      <c r="D478" s="10" t="s">
        <v>746</v>
      </c>
      <c r="E478" s="11">
        <v>436</v>
      </c>
      <c r="F478" s="16">
        <v>9</v>
      </c>
      <c r="G478" s="16">
        <v>9</v>
      </c>
      <c r="H478" s="16">
        <v>30</v>
      </c>
      <c r="I478" s="16">
        <v>18</v>
      </c>
      <c r="J478" s="16">
        <v>21</v>
      </c>
    </row>
    <row r="479" spans="1:10" x14ac:dyDescent="0.2">
      <c r="A479" s="8">
        <v>23</v>
      </c>
      <c r="B479" s="8" t="str">
        <f>T("0475")</f>
        <v>0475</v>
      </c>
      <c r="C479" s="9" t="s">
        <v>472</v>
      </c>
      <c r="D479" s="10" t="s">
        <v>747</v>
      </c>
      <c r="E479" s="11">
        <v>436</v>
      </c>
      <c r="F479" s="16">
        <v>19</v>
      </c>
      <c r="G479" s="16">
        <v>26</v>
      </c>
      <c r="H479" s="16">
        <v>38</v>
      </c>
      <c r="I479" s="16">
        <v>27</v>
      </c>
      <c r="J479" s="16">
        <v>31</v>
      </c>
    </row>
    <row r="480" spans="1:10" x14ac:dyDescent="0.2">
      <c r="A480" s="8">
        <v>24</v>
      </c>
      <c r="B480" s="8" t="str">
        <f>T("0476")</f>
        <v>0476</v>
      </c>
      <c r="C480" s="9" t="s">
        <v>473</v>
      </c>
      <c r="D480" s="10" t="s">
        <v>745</v>
      </c>
      <c r="E480" s="11">
        <v>436</v>
      </c>
      <c r="F480" s="16">
        <v>8</v>
      </c>
      <c r="G480" s="16">
        <v>7</v>
      </c>
      <c r="H480" s="16">
        <v>20</v>
      </c>
      <c r="I480" s="16">
        <v>12</v>
      </c>
      <c r="J480" s="16">
        <v>14</v>
      </c>
    </row>
    <row r="481" spans="1:10" x14ac:dyDescent="0.2">
      <c r="A481" s="8">
        <v>25</v>
      </c>
      <c r="B481" s="8" t="str">
        <f>T("0477")</f>
        <v>0477</v>
      </c>
      <c r="C481" s="9" t="s">
        <v>474</v>
      </c>
      <c r="D481" s="10" t="s">
        <v>745</v>
      </c>
      <c r="E481" s="11">
        <v>436</v>
      </c>
      <c r="F481" s="16">
        <v>9</v>
      </c>
      <c r="G481" s="16">
        <v>11</v>
      </c>
      <c r="H481" s="16">
        <v>15</v>
      </c>
      <c r="I481" s="16">
        <v>24</v>
      </c>
      <c r="J481" s="16">
        <v>22</v>
      </c>
    </row>
    <row r="482" spans="1:10" x14ac:dyDescent="0.2">
      <c r="A482" s="8">
        <v>26</v>
      </c>
      <c r="B482" s="8" t="str">
        <f>T("0478")</f>
        <v>0478</v>
      </c>
      <c r="C482" s="9" t="s">
        <v>475</v>
      </c>
      <c r="D482" s="10" t="s">
        <v>745</v>
      </c>
      <c r="E482" s="11">
        <v>436</v>
      </c>
      <c r="F482" s="16">
        <v>15</v>
      </c>
      <c r="G482" s="16">
        <v>14</v>
      </c>
      <c r="H482" s="16">
        <v>34</v>
      </c>
      <c r="I482" s="16">
        <v>27</v>
      </c>
      <c r="J482" s="16">
        <v>25</v>
      </c>
    </row>
    <row r="483" spans="1:10" x14ac:dyDescent="0.2">
      <c r="A483" s="8">
        <v>27</v>
      </c>
      <c r="B483" s="8" t="str">
        <f>T("0479")</f>
        <v>0479</v>
      </c>
      <c r="C483" s="9" t="s">
        <v>476</v>
      </c>
      <c r="D483" s="10" t="s">
        <v>745</v>
      </c>
      <c r="E483" s="11">
        <v>436</v>
      </c>
      <c r="F483" s="16">
        <v>16</v>
      </c>
      <c r="G483" s="16">
        <v>8</v>
      </c>
      <c r="H483" s="16">
        <v>19</v>
      </c>
      <c r="I483" s="16">
        <v>23</v>
      </c>
      <c r="J483" s="16">
        <v>32</v>
      </c>
    </row>
    <row r="484" spans="1:10" x14ac:dyDescent="0.2">
      <c r="A484" s="8">
        <v>28</v>
      </c>
      <c r="B484" s="8" t="str">
        <f>T("0480")</f>
        <v>0480</v>
      </c>
      <c r="C484" s="9" t="s">
        <v>477</v>
      </c>
      <c r="D484" s="10" t="s">
        <v>745</v>
      </c>
      <c r="E484" s="11">
        <v>436</v>
      </c>
      <c r="F484" s="16">
        <v>10</v>
      </c>
      <c r="G484" s="16">
        <v>17</v>
      </c>
      <c r="H484" s="16">
        <v>25</v>
      </c>
      <c r="I484" s="16">
        <v>23</v>
      </c>
      <c r="J484" s="16">
        <v>27</v>
      </c>
    </row>
    <row r="485" spans="1:10" x14ac:dyDescent="0.2">
      <c r="A485" s="8">
        <v>29</v>
      </c>
      <c r="B485" s="8" t="str">
        <f>T("0481")</f>
        <v>0481</v>
      </c>
      <c r="C485" s="9" t="s">
        <v>478</v>
      </c>
      <c r="D485" s="10" t="s">
        <v>749</v>
      </c>
      <c r="E485" s="11">
        <v>436</v>
      </c>
      <c r="F485" s="16">
        <v>11</v>
      </c>
      <c r="G485" s="16">
        <v>0</v>
      </c>
      <c r="H485" s="16">
        <v>30</v>
      </c>
      <c r="I485" s="16">
        <v>0</v>
      </c>
      <c r="J485" s="16">
        <v>30</v>
      </c>
    </row>
    <row r="486" spans="1:10" x14ac:dyDescent="0.2">
      <c r="A486" s="8">
        <v>30</v>
      </c>
      <c r="B486" s="8" t="str">
        <f>T("0482")</f>
        <v>0482</v>
      </c>
      <c r="C486" s="9" t="s">
        <v>479</v>
      </c>
      <c r="D486" s="10" t="s">
        <v>744</v>
      </c>
      <c r="E486" s="11">
        <v>436</v>
      </c>
      <c r="F486" s="16">
        <v>10</v>
      </c>
      <c r="G486" s="16">
        <v>0</v>
      </c>
      <c r="H486" s="16">
        <v>30</v>
      </c>
      <c r="I486" s="16">
        <v>0</v>
      </c>
      <c r="J486" s="16">
        <v>22</v>
      </c>
    </row>
    <row r="487" spans="1:10" x14ac:dyDescent="0.2">
      <c r="A487" s="8">
        <v>31</v>
      </c>
      <c r="B487" s="8" t="str">
        <f>T("0483")</f>
        <v>0483</v>
      </c>
      <c r="C487" s="9" t="s">
        <v>480</v>
      </c>
      <c r="D487" s="10" t="s">
        <v>744</v>
      </c>
      <c r="E487" s="11">
        <v>436</v>
      </c>
      <c r="F487" s="16">
        <v>15</v>
      </c>
      <c r="G487" s="16">
        <v>0</v>
      </c>
      <c r="H487" s="16">
        <v>30</v>
      </c>
      <c r="I487" s="16">
        <v>0</v>
      </c>
      <c r="J487" s="16">
        <v>24</v>
      </c>
    </row>
    <row r="488" spans="1:10" x14ac:dyDescent="0.2">
      <c r="A488" s="8">
        <v>32</v>
      </c>
      <c r="B488" s="8" t="str">
        <f>T("0484")</f>
        <v>0484</v>
      </c>
      <c r="C488" s="9" t="s">
        <v>481</v>
      </c>
      <c r="D488" s="10" t="s">
        <v>745</v>
      </c>
      <c r="E488" s="11">
        <v>436</v>
      </c>
      <c r="F488" s="16">
        <v>14</v>
      </c>
      <c r="G488" s="16">
        <v>18</v>
      </c>
      <c r="H488" s="16">
        <v>28</v>
      </c>
      <c r="I488" s="16">
        <v>17</v>
      </c>
      <c r="J488" s="16">
        <v>19</v>
      </c>
    </row>
    <row r="489" spans="1:10" x14ac:dyDescent="0.2">
      <c r="A489" s="8">
        <v>33</v>
      </c>
      <c r="B489" s="8" t="str">
        <f>T("0485")</f>
        <v>0485</v>
      </c>
      <c r="C489" s="9" t="s">
        <v>482</v>
      </c>
      <c r="D489" s="10" t="s">
        <v>745</v>
      </c>
      <c r="E489" s="11">
        <v>436</v>
      </c>
      <c r="F489" s="16">
        <v>0</v>
      </c>
      <c r="G489" s="16">
        <v>14</v>
      </c>
      <c r="H489" s="16">
        <v>14</v>
      </c>
      <c r="I489" s="16">
        <v>19</v>
      </c>
      <c r="J489" s="16">
        <v>16</v>
      </c>
    </row>
    <row r="490" spans="1:10" x14ac:dyDescent="0.2">
      <c r="A490" s="8">
        <v>34</v>
      </c>
      <c r="B490" s="8" t="str">
        <f>T("0486")</f>
        <v>0486</v>
      </c>
      <c r="C490" s="9" t="s">
        <v>483</v>
      </c>
      <c r="D490" s="10" t="s">
        <v>743</v>
      </c>
      <c r="E490" s="11">
        <v>436</v>
      </c>
      <c r="F490" s="16">
        <v>11</v>
      </c>
      <c r="G490" s="16">
        <v>23</v>
      </c>
      <c r="H490" s="16">
        <v>28</v>
      </c>
      <c r="I490" s="16">
        <v>15</v>
      </c>
      <c r="J490" s="16">
        <v>23</v>
      </c>
    </row>
    <row r="491" spans="1:10" x14ac:dyDescent="0.2">
      <c r="A491" s="8">
        <v>35</v>
      </c>
      <c r="B491" s="8" t="str">
        <f>T("0487")</f>
        <v>0487</v>
      </c>
      <c r="C491" s="9" t="s">
        <v>484</v>
      </c>
      <c r="D491" s="10" t="s">
        <v>743</v>
      </c>
      <c r="E491" s="11">
        <v>436</v>
      </c>
      <c r="F491" s="16">
        <v>19</v>
      </c>
      <c r="G491" s="16">
        <v>23</v>
      </c>
      <c r="H491" s="16">
        <v>35</v>
      </c>
      <c r="I491" s="16">
        <v>19</v>
      </c>
      <c r="J491" s="16">
        <v>26</v>
      </c>
    </row>
    <row r="492" spans="1:10" x14ac:dyDescent="0.2">
      <c r="A492" s="8">
        <v>1</v>
      </c>
      <c r="B492" s="8" t="str">
        <f>T("0488")</f>
        <v>0488</v>
      </c>
      <c r="C492" s="9" t="s">
        <v>485</v>
      </c>
      <c r="D492" s="10" t="s">
        <v>747</v>
      </c>
      <c r="E492" s="11">
        <v>437</v>
      </c>
      <c r="F492" s="16">
        <v>10</v>
      </c>
      <c r="G492" s="16">
        <v>6</v>
      </c>
      <c r="H492" s="16">
        <v>30</v>
      </c>
      <c r="I492" s="16">
        <v>18</v>
      </c>
      <c r="J492" s="16">
        <v>23</v>
      </c>
    </row>
    <row r="493" spans="1:10" x14ac:dyDescent="0.2">
      <c r="A493" s="8">
        <v>2</v>
      </c>
      <c r="B493" s="8" t="str">
        <f>T("0489")</f>
        <v>0489</v>
      </c>
      <c r="C493" s="9" t="s">
        <v>486</v>
      </c>
      <c r="D493" s="10" t="s">
        <v>747</v>
      </c>
      <c r="E493" s="11">
        <v>437</v>
      </c>
      <c r="F493" s="16">
        <v>14</v>
      </c>
      <c r="G493" s="16">
        <v>22</v>
      </c>
      <c r="H493" s="16">
        <v>11</v>
      </c>
      <c r="I493" s="16">
        <v>18</v>
      </c>
      <c r="J493" s="16">
        <v>24</v>
      </c>
    </row>
    <row r="494" spans="1:10" x14ac:dyDescent="0.2">
      <c r="A494" s="8">
        <v>3</v>
      </c>
      <c r="B494" s="8" t="str">
        <f>T("0490")</f>
        <v>0490</v>
      </c>
      <c r="C494" s="9" t="s">
        <v>487</v>
      </c>
      <c r="D494" s="10" t="s">
        <v>748</v>
      </c>
      <c r="E494" s="11">
        <v>437</v>
      </c>
      <c r="F494" s="16">
        <v>13</v>
      </c>
      <c r="G494" s="16">
        <v>14</v>
      </c>
      <c r="H494" s="16">
        <v>34</v>
      </c>
      <c r="I494" s="16">
        <v>21</v>
      </c>
      <c r="J494" s="16">
        <v>26</v>
      </c>
    </row>
    <row r="495" spans="1:10" x14ac:dyDescent="0.2">
      <c r="A495" s="8">
        <v>4</v>
      </c>
      <c r="B495" s="8" t="str">
        <f>T("0491")</f>
        <v>0491</v>
      </c>
      <c r="C495" s="9" t="s">
        <v>488</v>
      </c>
      <c r="D495" s="10" t="s">
        <v>746</v>
      </c>
      <c r="E495" s="11">
        <v>437</v>
      </c>
      <c r="F495" s="16">
        <v>19</v>
      </c>
      <c r="G495" s="16">
        <v>17</v>
      </c>
      <c r="H495" s="16">
        <v>30</v>
      </c>
      <c r="I495" s="16">
        <v>21</v>
      </c>
      <c r="J495" s="16">
        <v>27</v>
      </c>
    </row>
    <row r="496" spans="1:10" x14ac:dyDescent="0.2">
      <c r="A496" s="8">
        <v>5</v>
      </c>
      <c r="B496" s="8" t="str">
        <f>T("0492")</f>
        <v>0492</v>
      </c>
      <c r="C496" s="9" t="s">
        <v>489</v>
      </c>
      <c r="D496" s="10" t="s">
        <v>747</v>
      </c>
      <c r="E496" s="11">
        <v>437</v>
      </c>
      <c r="F496" s="16">
        <v>19</v>
      </c>
      <c r="G496" s="16">
        <v>25</v>
      </c>
      <c r="H496" s="16">
        <v>35</v>
      </c>
      <c r="I496" s="16">
        <v>19</v>
      </c>
      <c r="J496" s="16">
        <v>31</v>
      </c>
    </row>
    <row r="497" spans="1:10" x14ac:dyDescent="0.2">
      <c r="A497" s="8">
        <v>6</v>
      </c>
      <c r="B497" s="8" t="str">
        <f>T("0493")</f>
        <v>0493</v>
      </c>
      <c r="C497" s="9" t="s">
        <v>490</v>
      </c>
      <c r="D497" s="10" t="s">
        <v>744</v>
      </c>
      <c r="E497" s="11">
        <v>437</v>
      </c>
      <c r="F497" s="16">
        <v>18</v>
      </c>
      <c r="G497" s="16">
        <v>23</v>
      </c>
      <c r="H497" s="16">
        <v>32</v>
      </c>
      <c r="I497" s="16">
        <v>16</v>
      </c>
      <c r="J497" s="16">
        <v>32</v>
      </c>
    </row>
    <row r="498" spans="1:10" x14ac:dyDescent="0.2">
      <c r="A498" s="8">
        <v>7</v>
      </c>
      <c r="B498" s="8" t="str">
        <f>T("0494")</f>
        <v>0494</v>
      </c>
      <c r="C498" s="9" t="s">
        <v>491</v>
      </c>
      <c r="D498" s="10" t="s">
        <v>744</v>
      </c>
      <c r="E498" s="11">
        <v>437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</row>
    <row r="499" spans="1:10" x14ac:dyDescent="0.2">
      <c r="A499" s="8">
        <v>8</v>
      </c>
      <c r="B499" s="8" t="str">
        <f>T("0495")</f>
        <v>0495</v>
      </c>
      <c r="C499" s="9" t="s">
        <v>492</v>
      </c>
      <c r="D499" s="10" t="s">
        <v>744</v>
      </c>
      <c r="E499" s="11">
        <v>437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</row>
    <row r="500" spans="1:10" x14ac:dyDescent="0.2">
      <c r="A500" s="8">
        <v>9</v>
      </c>
      <c r="B500" s="8" t="str">
        <f>T("0496")</f>
        <v>0496</v>
      </c>
      <c r="C500" s="9" t="s">
        <v>493</v>
      </c>
      <c r="D500" s="10" t="s">
        <v>744</v>
      </c>
      <c r="E500" s="11">
        <v>437</v>
      </c>
      <c r="F500" s="16">
        <v>19</v>
      </c>
      <c r="G500" s="16">
        <v>14</v>
      </c>
      <c r="H500" s="16">
        <v>30</v>
      </c>
      <c r="I500" s="16">
        <v>8</v>
      </c>
      <c r="J500" s="16">
        <v>23</v>
      </c>
    </row>
    <row r="501" spans="1:10" x14ac:dyDescent="0.2">
      <c r="A501" s="8">
        <v>10</v>
      </c>
      <c r="B501" s="8" t="str">
        <f>T("0497")</f>
        <v>0497</v>
      </c>
      <c r="C501" s="9" t="s">
        <v>494</v>
      </c>
      <c r="D501" s="10" t="s">
        <v>747</v>
      </c>
      <c r="E501" s="11">
        <v>437</v>
      </c>
      <c r="F501" s="16">
        <v>14</v>
      </c>
      <c r="G501" s="16">
        <v>21</v>
      </c>
      <c r="H501" s="16">
        <v>33</v>
      </c>
      <c r="I501" s="16">
        <v>20</v>
      </c>
      <c r="J501" s="16">
        <v>31</v>
      </c>
    </row>
    <row r="502" spans="1:10" x14ac:dyDescent="0.2">
      <c r="A502" s="8">
        <v>11</v>
      </c>
      <c r="B502" s="8" t="str">
        <f>T("0498")</f>
        <v>0498</v>
      </c>
      <c r="C502" s="9" t="s">
        <v>495</v>
      </c>
      <c r="D502" s="10" t="s">
        <v>744</v>
      </c>
      <c r="E502" s="11">
        <v>437</v>
      </c>
      <c r="F502" s="16">
        <v>9</v>
      </c>
      <c r="G502" s="16">
        <v>12</v>
      </c>
      <c r="H502" s="16">
        <v>21</v>
      </c>
      <c r="I502" s="16">
        <v>10</v>
      </c>
      <c r="J502" s="16">
        <v>13</v>
      </c>
    </row>
    <row r="503" spans="1:10" x14ac:dyDescent="0.2">
      <c r="A503" s="8">
        <v>12</v>
      </c>
      <c r="B503" s="8" t="str">
        <f>T("0499")</f>
        <v>0499</v>
      </c>
      <c r="C503" s="9" t="s">
        <v>496</v>
      </c>
      <c r="D503" s="10" t="s">
        <v>748</v>
      </c>
      <c r="E503" s="11">
        <v>437</v>
      </c>
      <c r="F503" s="16">
        <v>6</v>
      </c>
      <c r="G503" s="16">
        <v>20</v>
      </c>
      <c r="H503" s="16">
        <v>27</v>
      </c>
      <c r="I503" s="16">
        <v>13</v>
      </c>
      <c r="J503" s="16">
        <v>25</v>
      </c>
    </row>
    <row r="504" spans="1:10" x14ac:dyDescent="0.2">
      <c r="A504" s="8">
        <v>13</v>
      </c>
      <c r="B504" s="8" t="str">
        <f>T("0500")</f>
        <v>0500</v>
      </c>
      <c r="C504" s="9" t="s">
        <v>497</v>
      </c>
      <c r="D504" s="10" t="s">
        <v>743</v>
      </c>
      <c r="E504" s="11">
        <v>437</v>
      </c>
      <c r="F504" s="16">
        <v>15</v>
      </c>
      <c r="G504" s="16">
        <v>20</v>
      </c>
      <c r="H504" s="16">
        <v>30</v>
      </c>
      <c r="I504" s="16">
        <v>27</v>
      </c>
      <c r="J504" s="16">
        <v>32</v>
      </c>
    </row>
    <row r="505" spans="1:10" x14ac:dyDescent="0.2">
      <c r="A505" s="8">
        <v>14</v>
      </c>
      <c r="B505" s="8" t="str">
        <f>T("0501")</f>
        <v>0501</v>
      </c>
      <c r="C505" s="9" t="s">
        <v>498</v>
      </c>
      <c r="D505" s="10" t="s">
        <v>750</v>
      </c>
      <c r="E505" s="11">
        <v>437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</row>
    <row r="506" spans="1:10" x14ac:dyDescent="0.2">
      <c r="A506" s="8">
        <v>15</v>
      </c>
      <c r="B506" s="8" t="str">
        <f>T("0502")</f>
        <v>0502</v>
      </c>
      <c r="C506" s="9" t="s">
        <v>499</v>
      </c>
      <c r="D506" s="10" t="s">
        <v>744</v>
      </c>
      <c r="E506" s="11">
        <v>437</v>
      </c>
      <c r="F506" s="16">
        <v>15</v>
      </c>
      <c r="G506" s="16">
        <v>15</v>
      </c>
      <c r="H506" s="16">
        <v>30</v>
      </c>
      <c r="I506" s="16">
        <v>9</v>
      </c>
      <c r="J506" s="16">
        <v>27</v>
      </c>
    </row>
    <row r="507" spans="1:10" x14ac:dyDescent="0.2">
      <c r="A507" s="8">
        <v>16</v>
      </c>
      <c r="B507" s="8" t="str">
        <f>T("0503")</f>
        <v>0503</v>
      </c>
      <c r="C507" s="9" t="s">
        <v>500</v>
      </c>
      <c r="D507" s="10" t="s">
        <v>744</v>
      </c>
      <c r="E507" s="11">
        <v>437</v>
      </c>
      <c r="F507" s="16">
        <v>19</v>
      </c>
      <c r="G507" s="16">
        <v>23</v>
      </c>
      <c r="H507" s="16">
        <v>30</v>
      </c>
      <c r="I507" s="16">
        <v>17</v>
      </c>
      <c r="J507" s="16">
        <v>30</v>
      </c>
    </row>
    <row r="508" spans="1:10" x14ac:dyDescent="0.2">
      <c r="A508" s="8">
        <v>17</v>
      </c>
      <c r="B508" s="8" t="str">
        <f>T("0504")</f>
        <v>0504</v>
      </c>
      <c r="C508" s="9" t="s">
        <v>501</v>
      </c>
      <c r="D508" s="10" t="s">
        <v>747</v>
      </c>
      <c r="E508" s="11">
        <v>437</v>
      </c>
      <c r="F508" s="16">
        <v>22</v>
      </c>
      <c r="G508" s="16">
        <v>22</v>
      </c>
      <c r="H508" s="16">
        <v>30</v>
      </c>
      <c r="I508" s="16">
        <v>18</v>
      </c>
      <c r="J508" s="16">
        <v>31</v>
      </c>
    </row>
    <row r="509" spans="1:10" x14ac:dyDescent="0.2">
      <c r="A509" s="8">
        <v>18</v>
      </c>
      <c r="B509" s="8" t="str">
        <f>T("0505")</f>
        <v>0505</v>
      </c>
      <c r="C509" s="9" t="s">
        <v>502</v>
      </c>
      <c r="D509" s="10" t="s">
        <v>743</v>
      </c>
      <c r="E509" s="11">
        <v>437</v>
      </c>
      <c r="F509" s="16">
        <v>9</v>
      </c>
      <c r="G509" s="16">
        <v>9</v>
      </c>
      <c r="H509" s="16">
        <v>15</v>
      </c>
      <c r="I509" s="16">
        <v>10</v>
      </c>
      <c r="J509" s="16">
        <v>12</v>
      </c>
    </row>
    <row r="510" spans="1:10" x14ac:dyDescent="0.2">
      <c r="A510" s="8">
        <v>19</v>
      </c>
      <c r="B510" s="8" t="str">
        <f>T("0506")</f>
        <v>0506</v>
      </c>
      <c r="C510" s="9" t="s">
        <v>503</v>
      </c>
      <c r="D510" s="10" t="s">
        <v>748</v>
      </c>
      <c r="E510" s="11">
        <v>437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</row>
    <row r="511" spans="1:10" x14ac:dyDescent="0.2">
      <c r="A511" s="8">
        <v>20</v>
      </c>
      <c r="B511" s="8" t="str">
        <f>T("0507")</f>
        <v>0507</v>
      </c>
      <c r="C511" s="9" t="s">
        <v>504</v>
      </c>
      <c r="D511" s="10" t="s">
        <v>744</v>
      </c>
      <c r="E511" s="11">
        <v>437</v>
      </c>
      <c r="F511" s="16">
        <v>7</v>
      </c>
      <c r="G511" s="16">
        <v>13</v>
      </c>
      <c r="H511" s="16">
        <v>30</v>
      </c>
      <c r="I511" s="16">
        <v>13</v>
      </c>
      <c r="J511" s="16">
        <v>24</v>
      </c>
    </row>
    <row r="512" spans="1:10" x14ac:dyDescent="0.2">
      <c r="A512" s="8">
        <v>21</v>
      </c>
      <c r="B512" s="8" t="str">
        <f>T("0508")</f>
        <v>0508</v>
      </c>
      <c r="C512" s="9" t="s">
        <v>505</v>
      </c>
      <c r="D512" s="10" t="s">
        <v>745</v>
      </c>
      <c r="E512" s="11">
        <v>437</v>
      </c>
      <c r="F512" s="16">
        <v>14</v>
      </c>
      <c r="G512" s="16">
        <v>18</v>
      </c>
      <c r="H512" s="16">
        <v>23</v>
      </c>
      <c r="I512" s="16">
        <v>27</v>
      </c>
      <c r="J512" s="16">
        <v>28</v>
      </c>
    </row>
    <row r="513" spans="1:10" x14ac:dyDescent="0.2">
      <c r="A513" s="8">
        <v>22</v>
      </c>
      <c r="B513" s="8" t="str">
        <f>T("0509")</f>
        <v>0509</v>
      </c>
      <c r="C513" s="9" t="s">
        <v>506</v>
      </c>
      <c r="D513" s="10" t="s">
        <v>743</v>
      </c>
      <c r="E513" s="11">
        <v>437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</row>
    <row r="514" spans="1:10" x14ac:dyDescent="0.2">
      <c r="A514" s="8">
        <v>23</v>
      </c>
      <c r="B514" s="8" t="str">
        <f>T("0510")</f>
        <v>0510</v>
      </c>
      <c r="C514" s="9" t="s">
        <v>507</v>
      </c>
      <c r="D514" s="10" t="s">
        <v>745</v>
      </c>
      <c r="E514" s="11">
        <v>437</v>
      </c>
      <c r="F514" s="16">
        <v>5</v>
      </c>
      <c r="G514" s="16">
        <v>10</v>
      </c>
      <c r="H514" s="16">
        <v>12</v>
      </c>
      <c r="I514" s="16">
        <v>10</v>
      </c>
      <c r="J514" s="16">
        <v>11</v>
      </c>
    </row>
    <row r="515" spans="1:10" x14ac:dyDescent="0.2">
      <c r="A515" s="8">
        <v>24</v>
      </c>
      <c r="B515" s="8" t="str">
        <f>T("0511")</f>
        <v>0511</v>
      </c>
      <c r="C515" s="9" t="s">
        <v>508</v>
      </c>
      <c r="D515" s="10" t="s">
        <v>750</v>
      </c>
      <c r="E515" s="11">
        <v>437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</row>
    <row r="516" spans="1:10" x14ac:dyDescent="0.2">
      <c r="A516" s="8">
        <v>25</v>
      </c>
      <c r="B516" s="8" t="str">
        <f>T("0512")</f>
        <v>0512</v>
      </c>
      <c r="C516" s="9" t="s">
        <v>509</v>
      </c>
      <c r="D516" s="10" t="s">
        <v>746</v>
      </c>
      <c r="E516" s="11">
        <v>437</v>
      </c>
      <c r="F516" s="16">
        <v>9</v>
      </c>
      <c r="G516" s="16">
        <v>20</v>
      </c>
      <c r="H516" s="16">
        <v>30</v>
      </c>
      <c r="I516" s="16">
        <v>12</v>
      </c>
      <c r="J516" s="16">
        <v>18</v>
      </c>
    </row>
    <row r="517" spans="1:10" x14ac:dyDescent="0.2">
      <c r="A517" s="8">
        <v>26</v>
      </c>
      <c r="B517" s="8" t="str">
        <f>T("0513")</f>
        <v>0513</v>
      </c>
      <c r="C517" s="9" t="s">
        <v>510</v>
      </c>
      <c r="D517" s="10" t="s">
        <v>746</v>
      </c>
      <c r="E517" s="11">
        <v>437</v>
      </c>
      <c r="F517" s="16">
        <v>12</v>
      </c>
      <c r="G517" s="16">
        <v>23</v>
      </c>
      <c r="H517" s="16">
        <v>33</v>
      </c>
      <c r="I517" s="16">
        <v>18</v>
      </c>
      <c r="J517" s="16">
        <v>23</v>
      </c>
    </row>
    <row r="518" spans="1:10" x14ac:dyDescent="0.2">
      <c r="A518" s="8">
        <v>27</v>
      </c>
      <c r="B518" s="8" t="str">
        <f>T("0514")</f>
        <v>0514</v>
      </c>
      <c r="C518" s="9" t="s">
        <v>511</v>
      </c>
      <c r="D518" s="10" t="s">
        <v>746</v>
      </c>
      <c r="E518" s="11">
        <v>437</v>
      </c>
      <c r="F518" s="16">
        <v>11</v>
      </c>
      <c r="G518" s="16">
        <v>16</v>
      </c>
      <c r="H518" s="16">
        <v>32</v>
      </c>
      <c r="I518" s="16">
        <v>13</v>
      </c>
      <c r="J518" s="16">
        <v>22</v>
      </c>
    </row>
    <row r="519" spans="1:10" x14ac:dyDescent="0.2">
      <c r="A519" s="8">
        <v>28</v>
      </c>
      <c r="B519" s="8" t="str">
        <f>T("0515")</f>
        <v>0515</v>
      </c>
      <c r="C519" s="9" t="s">
        <v>512</v>
      </c>
      <c r="D519" s="10" t="s">
        <v>746</v>
      </c>
      <c r="E519" s="11">
        <v>437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</row>
    <row r="520" spans="1:10" x14ac:dyDescent="0.2">
      <c r="A520" s="8">
        <v>29</v>
      </c>
      <c r="B520" s="8" t="str">
        <f>T("0516")</f>
        <v>0516</v>
      </c>
      <c r="C520" s="9" t="s">
        <v>513</v>
      </c>
      <c r="D520" s="10" t="s">
        <v>746</v>
      </c>
      <c r="E520" s="11">
        <v>437</v>
      </c>
      <c r="F520" s="16">
        <v>9</v>
      </c>
      <c r="G520" s="16">
        <v>11</v>
      </c>
      <c r="H520" s="16">
        <v>20</v>
      </c>
      <c r="I520" s="16">
        <v>11</v>
      </c>
      <c r="J520" s="16">
        <v>16</v>
      </c>
    </row>
    <row r="521" spans="1:10" x14ac:dyDescent="0.2">
      <c r="A521" s="8">
        <v>30</v>
      </c>
      <c r="B521" s="8" t="str">
        <f>T("0517")</f>
        <v>0517</v>
      </c>
      <c r="C521" s="9" t="s">
        <v>514</v>
      </c>
      <c r="D521" s="10" t="s">
        <v>746</v>
      </c>
      <c r="E521" s="11">
        <v>437</v>
      </c>
      <c r="F521" s="16">
        <v>14</v>
      </c>
      <c r="G521" s="16">
        <v>15</v>
      </c>
      <c r="H521" s="16">
        <v>23</v>
      </c>
      <c r="I521" s="16">
        <v>19</v>
      </c>
      <c r="J521" s="16">
        <v>21</v>
      </c>
    </row>
    <row r="522" spans="1:10" x14ac:dyDescent="0.2">
      <c r="A522" s="8">
        <v>31</v>
      </c>
      <c r="B522" s="8" t="str">
        <f>T("0518")</f>
        <v>0518</v>
      </c>
      <c r="C522" s="9" t="s">
        <v>515</v>
      </c>
      <c r="D522" s="10" t="s">
        <v>744</v>
      </c>
      <c r="E522" s="11">
        <v>437</v>
      </c>
      <c r="F522" s="16">
        <v>11</v>
      </c>
      <c r="G522" s="16">
        <v>22</v>
      </c>
      <c r="H522" s="16">
        <v>36</v>
      </c>
      <c r="I522" s="16">
        <v>8</v>
      </c>
      <c r="J522" s="16">
        <v>24</v>
      </c>
    </row>
    <row r="523" spans="1:10" x14ac:dyDescent="0.2">
      <c r="A523" s="8">
        <v>32</v>
      </c>
      <c r="B523" s="8" t="str">
        <f>T("0519")</f>
        <v>0519</v>
      </c>
      <c r="C523" s="9" t="s">
        <v>516</v>
      </c>
      <c r="D523" s="10" t="s">
        <v>747</v>
      </c>
      <c r="E523" s="11">
        <v>437</v>
      </c>
      <c r="F523" s="16">
        <v>16</v>
      </c>
      <c r="G523" s="16">
        <v>18</v>
      </c>
      <c r="H523" s="16">
        <v>30</v>
      </c>
      <c r="I523" s="16">
        <v>11</v>
      </c>
      <c r="J523" s="16">
        <v>27</v>
      </c>
    </row>
    <row r="524" spans="1:10" x14ac:dyDescent="0.2">
      <c r="A524" s="8">
        <v>33</v>
      </c>
      <c r="B524" s="8" t="str">
        <f>T("0520")</f>
        <v>0520</v>
      </c>
      <c r="C524" s="9" t="s">
        <v>517</v>
      </c>
      <c r="D524" s="10" t="s">
        <v>744</v>
      </c>
      <c r="E524" s="11">
        <v>437</v>
      </c>
      <c r="F524" s="16">
        <v>10</v>
      </c>
      <c r="G524" s="16">
        <v>14</v>
      </c>
      <c r="H524" s="16">
        <v>26</v>
      </c>
      <c r="I524" s="16">
        <v>12</v>
      </c>
      <c r="J524" s="16">
        <v>22</v>
      </c>
    </row>
    <row r="525" spans="1:10" x14ac:dyDescent="0.2">
      <c r="A525" s="8">
        <v>34</v>
      </c>
      <c r="B525" s="8" t="str">
        <f>T("0521")</f>
        <v>0521</v>
      </c>
      <c r="C525" s="9" t="s">
        <v>518</v>
      </c>
      <c r="D525" s="10" t="s">
        <v>749</v>
      </c>
      <c r="E525" s="11">
        <v>437</v>
      </c>
      <c r="F525" s="16">
        <v>11</v>
      </c>
      <c r="G525" s="16">
        <v>12</v>
      </c>
      <c r="H525" s="16">
        <v>26</v>
      </c>
      <c r="I525" s="16">
        <v>15</v>
      </c>
      <c r="J525" s="16">
        <v>19</v>
      </c>
    </row>
    <row r="526" spans="1:10" x14ac:dyDescent="0.2">
      <c r="A526" s="8">
        <v>35</v>
      </c>
      <c r="B526" s="8" t="str">
        <f>T("0522")</f>
        <v>0522</v>
      </c>
      <c r="C526" s="9" t="s">
        <v>519</v>
      </c>
      <c r="D526" s="10" t="s">
        <v>744</v>
      </c>
      <c r="E526" s="11">
        <v>437</v>
      </c>
      <c r="F526" s="16">
        <v>13</v>
      </c>
      <c r="G526" s="16">
        <v>24</v>
      </c>
      <c r="H526" s="16">
        <v>31</v>
      </c>
      <c r="I526" s="16">
        <v>25</v>
      </c>
      <c r="J526" s="16">
        <v>34</v>
      </c>
    </row>
    <row r="527" spans="1:10" x14ac:dyDescent="0.2">
      <c r="A527" s="8">
        <v>36</v>
      </c>
      <c r="B527" s="8" t="str">
        <f>T("0523")</f>
        <v>0523</v>
      </c>
      <c r="C527" s="9" t="s">
        <v>520</v>
      </c>
      <c r="D527" s="10" t="s">
        <v>744</v>
      </c>
      <c r="E527" s="11">
        <v>437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</row>
    <row r="528" spans="1:10" x14ac:dyDescent="0.2">
      <c r="A528" s="8">
        <v>37</v>
      </c>
      <c r="B528" s="8" t="str">
        <f>T("0524")</f>
        <v>0524</v>
      </c>
      <c r="C528" s="9" t="s">
        <v>521</v>
      </c>
      <c r="D528" s="10" t="s">
        <v>746</v>
      </c>
      <c r="E528" s="11">
        <v>437</v>
      </c>
      <c r="F528" s="16">
        <v>11</v>
      </c>
      <c r="G528" s="16">
        <v>19</v>
      </c>
      <c r="H528" s="16">
        <v>31</v>
      </c>
      <c r="I528" s="16">
        <v>19</v>
      </c>
      <c r="J528" s="16">
        <v>29</v>
      </c>
    </row>
    <row r="529" spans="1:10" x14ac:dyDescent="0.2">
      <c r="A529" s="8">
        <v>38</v>
      </c>
      <c r="B529" s="8" t="str">
        <f>T("0525")</f>
        <v>0525</v>
      </c>
      <c r="C529" s="9" t="s">
        <v>522</v>
      </c>
      <c r="D529" s="10" t="s">
        <v>746</v>
      </c>
      <c r="E529" s="11">
        <v>437</v>
      </c>
      <c r="F529" s="16">
        <v>18</v>
      </c>
      <c r="G529" s="16">
        <v>21</v>
      </c>
      <c r="H529" s="16">
        <v>36</v>
      </c>
      <c r="I529" s="16">
        <v>21</v>
      </c>
      <c r="J529" s="16">
        <v>25</v>
      </c>
    </row>
    <row r="530" spans="1:10" x14ac:dyDescent="0.2">
      <c r="A530" s="8">
        <v>39</v>
      </c>
      <c r="B530" s="8" t="str">
        <f>T("0526")</f>
        <v>0526</v>
      </c>
      <c r="C530" s="9" t="s">
        <v>523</v>
      </c>
      <c r="D530" s="10" t="s">
        <v>746</v>
      </c>
      <c r="E530" s="11">
        <v>437</v>
      </c>
      <c r="F530" s="16">
        <v>14</v>
      </c>
      <c r="G530" s="16">
        <v>16</v>
      </c>
      <c r="H530" s="16">
        <v>28</v>
      </c>
      <c r="I530" s="16">
        <v>21</v>
      </c>
      <c r="J530" s="16">
        <v>30</v>
      </c>
    </row>
    <row r="531" spans="1:10" x14ac:dyDescent="0.2">
      <c r="A531" s="8">
        <v>40</v>
      </c>
      <c r="B531" s="8" t="str">
        <f>T("0527")</f>
        <v>0527</v>
      </c>
      <c r="C531" s="9" t="s">
        <v>524</v>
      </c>
      <c r="D531" s="10" t="s">
        <v>743</v>
      </c>
      <c r="E531" s="11">
        <v>437</v>
      </c>
      <c r="F531" s="16">
        <v>11</v>
      </c>
      <c r="G531" s="16">
        <v>16</v>
      </c>
      <c r="H531" s="16">
        <v>28</v>
      </c>
      <c r="I531" s="16">
        <v>19</v>
      </c>
      <c r="J531" s="16">
        <v>25</v>
      </c>
    </row>
    <row r="532" spans="1:10" x14ac:dyDescent="0.2">
      <c r="A532" s="8">
        <v>41</v>
      </c>
      <c r="B532" s="8" t="str">
        <f>T("0528")</f>
        <v>0528</v>
      </c>
      <c r="C532" s="9" t="s">
        <v>525</v>
      </c>
      <c r="D532" s="10" t="s">
        <v>746</v>
      </c>
      <c r="E532" s="11">
        <v>437</v>
      </c>
      <c r="F532" s="16">
        <v>18</v>
      </c>
      <c r="G532" s="16">
        <v>20</v>
      </c>
      <c r="H532" s="16">
        <v>363</v>
      </c>
      <c r="I532" s="16">
        <v>21</v>
      </c>
      <c r="J532" s="16">
        <v>29</v>
      </c>
    </row>
    <row r="533" spans="1:10" x14ac:dyDescent="0.2">
      <c r="A533" s="8">
        <v>42</v>
      </c>
      <c r="B533" s="8" t="str">
        <f>T("0529")</f>
        <v>0529</v>
      </c>
      <c r="C533" s="9" t="s">
        <v>526</v>
      </c>
      <c r="D533" s="10" t="s">
        <v>748</v>
      </c>
      <c r="E533" s="11">
        <v>437</v>
      </c>
      <c r="F533" s="16">
        <v>11</v>
      </c>
      <c r="G533" s="16">
        <v>17</v>
      </c>
      <c r="H533" s="16">
        <v>27</v>
      </c>
      <c r="I533" s="16">
        <v>14</v>
      </c>
      <c r="J533" s="16">
        <v>15</v>
      </c>
    </row>
    <row r="534" spans="1:10" x14ac:dyDescent="0.2">
      <c r="A534" s="8">
        <v>43</v>
      </c>
      <c r="B534" s="8" t="str">
        <f>T("0530")</f>
        <v>0530</v>
      </c>
      <c r="C534" s="9" t="s">
        <v>527</v>
      </c>
      <c r="D534" s="10" t="s">
        <v>744</v>
      </c>
      <c r="E534" s="11">
        <v>437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</row>
    <row r="535" spans="1:10" x14ac:dyDescent="0.2">
      <c r="A535" s="8">
        <v>44</v>
      </c>
      <c r="B535" s="8" t="str">
        <f>T("0531")</f>
        <v>0531</v>
      </c>
      <c r="C535" s="9" t="s">
        <v>528</v>
      </c>
      <c r="D535" s="10" t="s">
        <v>744</v>
      </c>
      <c r="E535" s="11">
        <v>437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</row>
    <row r="536" spans="1:10" x14ac:dyDescent="0.2">
      <c r="A536" s="8">
        <v>45</v>
      </c>
      <c r="B536" s="8" t="str">
        <f>T("0532")</f>
        <v>0532</v>
      </c>
      <c r="C536" s="9" t="s">
        <v>529</v>
      </c>
      <c r="D536" s="10" t="s">
        <v>745</v>
      </c>
      <c r="E536" s="11">
        <v>437</v>
      </c>
      <c r="F536" s="16">
        <v>20</v>
      </c>
      <c r="G536" s="16">
        <v>21</v>
      </c>
      <c r="H536" s="16">
        <v>30</v>
      </c>
      <c r="I536" s="16">
        <v>15</v>
      </c>
      <c r="J536" s="16">
        <v>29</v>
      </c>
    </row>
    <row r="537" spans="1:10" x14ac:dyDescent="0.2">
      <c r="A537" s="8">
        <v>1</v>
      </c>
      <c r="B537" s="8" t="str">
        <f>T("0533")</f>
        <v>0533</v>
      </c>
      <c r="C537" s="9" t="s">
        <v>530</v>
      </c>
      <c r="D537" s="10" t="s">
        <v>743</v>
      </c>
      <c r="E537" s="11">
        <v>441</v>
      </c>
      <c r="F537" s="16">
        <v>9</v>
      </c>
      <c r="G537" s="16">
        <v>15</v>
      </c>
      <c r="H537" s="16">
        <v>27</v>
      </c>
      <c r="I537" s="16">
        <v>11</v>
      </c>
      <c r="J537" s="16">
        <v>26</v>
      </c>
    </row>
    <row r="538" spans="1:10" x14ac:dyDescent="0.2">
      <c r="A538" s="8">
        <v>2</v>
      </c>
      <c r="B538" s="8" t="str">
        <f>T("0534")</f>
        <v>0534</v>
      </c>
      <c r="C538" s="9" t="s">
        <v>531</v>
      </c>
      <c r="D538" s="10" t="s">
        <v>744</v>
      </c>
      <c r="E538" s="11">
        <v>441</v>
      </c>
      <c r="F538" s="16">
        <v>15</v>
      </c>
      <c r="G538" s="16">
        <v>17</v>
      </c>
      <c r="H538" s="16">
        <v>27</v>
      </c>
      <c r="I538" s="16">
        <v>15</v>
      </c>
      <c r="J538" s="16">
        <v>22</v>
      </c>
    </row>
    <row r="539" spans="1:10" x14ac:dyDescent="0.2">
      <c r="A539" s="8">
        <v>3</v>
      </c>
      <c r="B539" s="8" t="str">
        <f>T("0535")</f>
        <v>0535</v>
      </c>
      <c r="C539" s="9" t="s">
        <v>532</v>
      </c>
      <c r="D539" s="10" t="s">
        <v>746</v>
      </c>
      <c r="E539" s="11">
        <v>441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</row>
    <row r="540" spans="1:10" x14ac:dyDescent="0.2">
      <c r="A540" s="8">
        <v>4</v>
      </c>
      <c r="B540" s="8" t="str">
        <f>T("0536")</f>
        <v>0536</v>
      </c>
      <c r="C540" s="9" t="s">
        <v>533</v>
      </c>
      <c r="D540" s="10" t="s">
        <v>747</v>
      </c>
      <c r="E540" s="11">
        <v>441</v>
      </c>
      <c r="F540" s="16">
        <v>23</v>
      </c>
      <c r="G540" s="16">
        <v>21</v>
      </c>
      <c r="H540" s="16">
        <v>34</v>
      </c>
      <c r="I540" s="16">
        <v>15</v>
      </c>
      <c r="J540" s="16">
        <v>22</v>
      </c>
    </row>
    <row r="541" spans="1:10" x14ac:dyDescent="0.2">
      <c r="A541" s="8">
        <v>5</v>
      </c>
      <c r="B541" s="8" t="str">
        <f>T("0537")</f>
        <v>0537</v>
      </c>
      <c r="C541" s="9" t="s">
        <v>534</v>
      </c>
      <c r="D541" s="10" t="s">
        <v>746</v>
      </c>
      <c r="E541" s="11">
        <v>441</v>
      </c>
      <c r="F541" s="16">
        <v>13</v>
      </c>
      <c r="G541" s="16">
        <v>16</v>
      </c>
      <c r="H541" s="16">
        <v>26</v>
      </c>
      <c r="I541" s="16">
        <v>19</v>
      </c>
      <c r="J541" s="16">
        <v>21</v>
      </c>
    </row>
    <row r="542" spans="1:10" x14ac:dyDescent="0.2">
      <c r="A542" s="8">
        <v>6</v>
      </c>
      <c r="B542" s="8" t="str">
        <f>T("0538")</f>
        <v>0538</v>
      </c>
      <c r="C542" s="9" t="s">
        <v>535</v>
      </c>
      <c r="D542" s="10" t="s">
        <v>745</v>
      </c>
      <c r="E542" s="11">
        <v>441</v>
      </c>
      <c r="F542" s="16">
        <v>11</v>
      </c>
      <c r="G542" s="16">
        <v>18</v>
      </c>
      <c r="H542" s="16">
        <v>28</v>
      </c>
      <c r="I542" s="16">
        <v>12</v>
      </c>
      <c r="J542" s="16">
        <v>20</v>
      </c>
    </row>
    <row r="543" spans="1:10" x14ac:dyDescent="0.2">
      <c r="A543" s="8">
        <v>7</v>
      </c>
      <c r="B543" s="8" t="str">
        <f>T("0539")</f>
        <v>0539</v>
      </c>
      <c r="C543" s="9" t="s">
        <v>536</v>
      </c>
      <c r="D543" s="10" t="s">
        <v>745</v>
      </c>
      <c r="E543" s="11">
        <v>441</v>
      </c>
      <c r="F543" s="16">
        <v>4</v>
      </c>
      <c r="G543" s="16">
        <v>13</v>
      </c>
      <c r="H543" s="16">
        <v>13</v>
      </c>
      <c r="I543" s="16">
        <v>11</v>
      </c>
      <c r="J543" s="16">
        <v>20</v>
      </c>
    </row>
    <row r="544" spans="1:10" x14ac:dyDescent="0.2">
      <c r="A544" s="8">
        <v>8</v>
      </c>
      <c r="B544" s="8" t="str">
        <f>T("0540")</f>
        <v>0540</v>
      </c>
      <c r="C544" s="9" t="s">
        <v>537</v>
      </c>
      <c r="D544" s="10" t="s">
        <v>745</v>
      </c>
      <c r="E544" s="11">
        <v>441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</row>
    <row r="545" spans="1:10" x14ac:dyDescent="0.2">
      <c r="A545" s="8">
        <v>9</v>
      </c>
      <c r="B545" s="8" t="str">
        <f>T("0541")</f>
        <v>0541</v>
      </c>
      <c r="C545" s="9" t="s">
        <v>538</v>
      </c>
      <c r="D545" s="10" t="s">
        <v>745</v>
      </c>
      <c r="E545" s="11">
        <v>441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</row>
    <row r="546" spans="1:10" x14ac:dyDescent="0.2">
      <c r="A546" s="8">
        <v>10</v>
      </c>
      <c r="B546" s="8" t="str">
        <f>T("0542")</f>
        <v>0542</v>
      </c>
      <c r="C546" s="9" t="s">
        <v>539</v>
      </c>
      <c r="D546" s="10" t="s">
        <v>744</v>
      </c>
      <c r="E546" s="11">
        <v>441</v>
      </c>
      <c r="F546" s="16">
        <v>13</v>
      </c>
      <c r="G546" s="16">
        <v>17</v>
      </c>
      <c r="H546" s="16">
        <v>26</v>
      </c>
      <c r="I546" s="16">
        <v>15</v>
      </c>
      <c r="J546" s="16">
        <v>20</v>
      </c>
    </row>
    <row r="547" spans="1:10" x14ac:dyDescent="0.2">
      <c r="A547" s="8">
        <v>11</v>
      </c>
      <c r="B547" s="8" t="str">
        <f>T("0543")</f>
        <v>0543</v>
      </c>
      <c r="C547" s="9" t="s">
        <v>540</v>
      </c>
      <c r="D547" s="10" t="s">
        <v>743</v>
      </c>
      <c r="E547" s="11">
        <v>441</v>
      </c>
      <c r="F547" s="16">
        <v>14</v>
      </c>
      <c r="G547" s="16">
        <v>20</v>
      </c>
      <c r="H547" s="16">
        <v>37</v>
      </c>
      <c r="I547" s="16">
        <v>13</v>
      </c>
      <c r="J547" s="16">
        <v>25</v>
      </c>
    </row>
    <row r="548" spans="1:10" x14ac:dyDescent="0.2">
      <c r="A548" s="8">
        <v>12</v>
      </c>
      <c r="B548" s="8" t="str">
        <f>T("0544")</f>
        <v>0544</v>
      </c>
      <c r="C548" s="9" t="s">
        <v>541</v>
      </c>
      <c r="D548" s="10" t="s">
        <v>743</v>
      </c>
      <c r="E548" s="11">
        <v>441</v>
      </c>
      <c r="F548" s="16">
        <v>11</v>
      </c>
      <c r="G548" s="16">
        <v>14</v>
      </c>
      <c r="H548" s="16">
        <v>30</v>
      </c>
      <c r="I548" s="16">
        <v>13</v>
      </c>
      <c r="J548" s="16">
        <v>22</v>
      </c>
    </row>
    <row r="549" spans="1:10" x14ac:dyDescent="0.2">
      <c r="A549" s="8">
        <v>13</v>
      </c>
      <c r="B549" s="8" t="str">
        <f>T("0545")</f>
        <v>0545</v>
      </c>
      <c r="C549" s="9" t="s">
        <v>542</v>
      </c>
      <c r="D549" s="10" t="s">
        <v>747</v>
      </c>
      <c r="E549" s="11">
        <v>441</v>
      </c>
      <c r="F549" s="16">
        <v>12</v>
      </c>
      <c r="G549" s="16">
        <v>20</v>
      </c>
      <c r="H549" s="16">
        <v>36</v>
      </c>
      <c r="I549" s="16">
        <v>28</v>
      </c>
      <c r="J549" s="16">
        <v>23</v>
      </c>
    </row>
    <row r="550" spans="1:10" x14ac:dyDescent="0.2">
      <c r="A550" s="8">
        <v>14</v>
      </c>
      <c r="B550" s="8" t="str">
        <f>T("0546")</f>
        <v>0546</v>
      </c>
      <c r="C550" s="9" t="s">
        <v>543</v>
      </c>
      <c r="D550" s="10" t="s">
        <v>745</v>
      </c>
      <c r="E550" s="11">
        <v>441</v>
      </c>
      <c r="F550" s="16">
        <v>16</v>
      </c>
      <c r="G550" s="16">
        <v>21</v>
      </c>
      <c r="H550" s="16">
        <v>34</v>
      </c>
      <c r="I550" s="16">
        <v>34</v>
      </c>
      <c r="J550" s="16">
        <v>22</v>
      </c>
    </row>
    <row r="551" spans="1:10" x14ac:dyDescent="0.2">
      <c r="A551" s="8">
        <v>15</v>
      </c>
      <c r="B551" s="8" t="str">
        <f>T("0547")</f>
        <v>0547</v>
      </c>
      <c r="C551" s="9" t="s">
        <v>544</v>
      </c>
      <c r="D551" s="10" t="s">
        <v>746</v>
      </c>
      <c r="E551" s="11">
        <v>441</v>
      </c>
      <c r="F551" s="16">
        <v>20</v>
      </c>
      <c r="G551" s="16">
        <v>18</v>
      </c>
      <c r="H551" s="16">
        <v>35</v>
      </c>
      <c r="I551" s="16">
        <v>16</v>
      </c>
      <c r="J551" s="16">
        <v>25</v>
      </c>
    </row>
    <row r="552" spans="1:10" x14ac:dyDescent="0.2">
      <c r="A552" s="8">
        <v>16</v>
      </c>
      <c r="B552" s="8" t="str">
        <f>T("0548")</f>
        <v>0548</v>
      </c>
      <c r="C552" s="9" t="s">
        <v>545</v>
      </c>
      <c r="D552" s="10" t="s">
        <v>745</v>
      </c>
      <c r="E552" s="11">
        <v>441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</row>
    <row r="553" spans="1:10" x14ac:dyDescent="0.2">
      <c r="A553" s="8">
        <v>17</v>
      </c>
      <c r="B553" s="8" t="str">
        <f>T("0549")</f>
        <v>0549</v>
      </c>
      <c r="C553" s="9" t="s">
        <v>546</v>
      </c>
      <c r="D553" s="10" t="s">
        <v>743</v>
      </c>
      <c r="E553" s="11">
        <v>441</v>
      </c>
      <c r="F553" s="16">
        <v>9</v>
      </c>
      <c r="G553" s="16">
        <v>11</v>
      </c>
      <c r="H553" s="16">
        <v>17</v>
      </c>
      <c r="I553" s="16">
        <v>11</v>
      </c>
      <c r="J553" s="16">
        <v>22</v>
      </c>
    </row>
    <row r="554" spans="1:10" x14ac:dyDescent="0.2">
      <c r="A554" s="8">
        <v>18</v>
      </c>
      <c r="B554" s="8" t="str">
        <f>T("0550")</f>
        <v>0550</v>
      </c>
      <c r="C554" s="9" t="s">
        <v>547</v>
      </c>
      <c r="D554" s="10" t="s">
        <v>745</v>
      </c>
      <c r="E554" s="11">
        <v>441</v>
      </c>
      <c r="F554" s="16">
        <v>11</v>
      </c>
      <c r="G554" s="16">
        <v>16</v>
      </c>
      <c r="H554" s="16">
        <v>21</v>
      </c>
      <c r="I554" s="16">
        <v>14</v>
      </c>
      <c r="J554" s="16">
        <v>23</v>
      </c>
    </row>
    <row r="555" spans="1:10" x14ac:dyDescent="0.2">
      <c r="A555" s="8">
        <v>19</v>
      </c>
      <c r="B555" s="8" t="str">
        <f>T("0551")</f>
        <v>0551</v>
      </c>
      <c r="C555" s="9" t="s">
        <v>548</v>
      </c>
      <c r="D555" s="10" t="s">
        <v>748</v>
      </c>
      <c r="E555" s="11">
        <v>441</v>
      </c>
      <c r="F555" s="16">
        <v>11</v>
      </c>
      <c r="G555" s="16">
        <v>20</v>
      </c>
      <c r="H555" s="16">
        <v>20</v>
      </c>
      <c r="I555" s="16">
        <v>15</v>
      </c>
      <c r="J555" s="16">
        <v>22</v>
      </c>
    </row>
    <row r="556" spans="1:10" x14ac:dyDescent="0.2">
      <c r="A556" s="8">
        <v>20</v>
      </c>
      <c r="B556" s="8" t="str">
        <f>T("0552")</f>
        <v>0552</v>
      </c>
      <c r="C556" s="9" t="s">
        <v>549</v>
      </c>
      <c r="D556" s="10" t="s">
        <v>748</v>
      </c>
      <c r="E556" s="11">
        <v>441</v>
      </c>
      <c r="F556" s="16">
        <v>10</v>
      </c>
      <c r="G556" s="16">
        <v>15</v>
      </c>
      <c r="H556" s="16">
        <v>23</v>
      </c>
      <c r="I556" s="16">
        <v>8</v>
      </c>
      <c r="J556" s="16">
        <v>24</v>
      </c>
    </row>
    <row r="557" spans="1:10" x14ac:dyDescent="0.2">
      <c r="A557" s="8">
        <v>21</v>
      </c>
      <c r="B557" s="8" t="str">
        <f>T("0553")</f>
        <v>0553</v>
      </c>
      <c r="C557" s="9" t="s">
        <v>550</v>
      </c>
      <c r="D557" s="10" t="s">
        <v>744</v>
      </c>
      <c r="E557" s="11">
        <v>441</v>
      </c>
      <c r="F557" s="16">
        <v>11</v>
      </c>
      <c r="G557" s="16">
        <v>11</v>
      </c>
      <c r="H557" s="16">
        <v>21</v>
      </c>
      <c r="I557" s="16">
        <v>10</v>
      </c>
      <c r="J557" s="16">
        <v>22</v>
      </c>
    </row>
    <row r="558" spans="1:10" x14ac:dyDescent="0.2">
      <c r="A558" s="8">
        <v>22</v>
      </c>
      <c r="B558" s="8" t="str">
        <f>T("0554")</f>
        <v>0554</v>
      </c>
      <c r="C558" s="9" t="s">
        <v>551</v>
      </c>
      <c r="D558" s="10" t="s">
        <v>750</v>
      </c>
      <c r="E558" s="11">
        <v>441</v>
      </c>
      <c r="F558" s="16">
        <v>15</v>
      </c>
      <c r="G558" s="16">
        <v>22</v>
      </c>
      <c r="H558" s="16">
        <v>23</v>
      </c>
      <c r="I558" s="16">
        <v>23</v>
      </c>
      <c r="J558" s="16">
        <v>26</v>
      </c>
    </row>
    <row r="559" spans="1:10" x14ac:dyDescent="0.2">
      <c r="A559" s="8">
        <v>23</v>
      </c>
      <c r="B559" s="8" t="str">
        <f>T("0555")</f>
        <v>0555</v>
      </c>
      <c r="C559" s="9" t="s">
        <v>552</v>
      </c>
      <c r="D559" s="10" t="s">
        <v>750</v>
      </c>
      <c r="E559" s="11">
        <v>441</v>
      </c>
      <c r="F559" s="16">
        <v>19</v>
      </c>
      <c r="G559" s="16">
        <v>26</v>
      </c>
      <c r="H559" s="16">
        <v>34</v>
      </c>
      <c r="I559" s="16">
        <v>32</v>
      </c>
      <c r="J559" s="16">
        <v>22</v>
      </c>
    </row>
    <row r="560" spans="1:10" x14ac:dyDescent="0.2">
      <c r="A560" s="8">
        <v>24</v>
      </c>
      <c r="B560" s="8" t="str">
        <f>T("0556")</f>
        <v>0556</v>
      </c>
      <c r="C560" s="9" t="s">
        <v>553</v>
      </c>
      <c r="D560" s="10" t="s">
        <v>746</v>
      </c>
      <c r="E560" s="11">
        <v>441</v>
      </c>
      <c r="F560" s="16">
        <v>18</v>
      </c>
      <c r="G560" s="16">
        <v>20</v>
      </c>
      <c r="H560" s="16">
        <v>32</v>
      </c>
      <c r="I560" s="16">
        <v>8</v>
      </c>
      <c r="J560" s="16">
        <v>20</v>
      </c>
    </row>
    <row r="561" spans="1:10" x14ac:dyDescent="0.2">
      <c r="A561" s="8">
        <v>25</v>
      </c>
      <c r="B561" s="8" t="str">
        <f>T("0557")</f>
        <v>0557</v>
      </c>
      <c r="C561" s="9" t="s">
        <v>554</v>
      </c>
      <c r="D561" s="10" t="s">
        <v>743</v>
      </c>
      <c r="E561" s="11">
        <v>441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</row>
    <row r="562" spans="1:10" x14ac:dyDescent="0.2">
      <c r="A562" s="8">
        <v>26</v>
      </c>
      <c r="B562" s="8" t="str">
        <f>T("0558")</f>
        <v>0558</v>
      </c>
      <c r="C562" s="9" t="s">
        <v>555</v>
      </c>
      <c r="D562" s="10" t="s">
        <v>743</v>
      </c>
      <c r="E562" s="11">
        <v>441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</row>
    <row r="563" spans="1:10" x14ac:dyDescent="0.2">
      <c r="A563" s="8">
        <v>27</v>
      </c>
      <c r="B563" s="8" t="str">
        <f>T("0559")</f>
        <v>0559</v>
      </c>
      <c r="C563" s="9" t="s">
        <v>556</v>
      </c>
      <c r="D563" s="10" t="s">
        <v>747</v>
      </c>
      <c r="E563" s="11">
        <v>441</v>
      </c>
      <c r="F563" s="16">
        <v>23</v>
      </c>
      <c r="G563" s="16">
        <v>18</v>
      </c>
      <c r="H563" s="16">
        <v>40</v>
      </c>
      <c r="I563" s="16">
        <v>24</v>
      </c>
      <c r="J563" s="16">
        <v>22</v>
      </c>
    </row>
    <row r="564" spans="1:10" x14ac:dyDescent="0.2">
      <c r="A564" s="8">
        <v>28</v>
      </c>
      <c r="B564" s="8" t="str">
        <f>T("0560")</f>
        <v>0560</v>
      </c>
      <c r="C564" s="9" t="s">
        <v>557</v>
      </c>
      <c r="D564" s="10" t="s">
        <v>746</v>
      </c>
      <c r="E564" s="11">
        <v>441</v>
      </c>
      <c r="F564" s="16">
        <v>18</v>
      </c>
      <c r="G564" s="16">
        <v>20</v>
      </c>
      <c r="H564" s="16">
        <v>34</v>
      </c>
      <c r="I564" s="16">
        <v>27</v>
      </c>
      <c r="J564" s="16">
        <v>20</v>
      </c>
    </row>
    <row r="565" spans="1:10" x14ac:dyDescent="0.2">
      <c r="A565" s="8">
        <v>29</v>
      </c>
      <c r="B565" s="8" t="str">
        <f>T("0561")</f>
        <v>0561</v>
      </c>
      <c r="C565" s="9" t="s">
        <v>558</v>
      </c>
      <c r="D565" s="10" t="s">
        <v>747</v>
      </c>
      <c r="E565" s="11">
        <v>441</v>
      </c>
      <c r="F565" s="16">
        <v>26</v>
      </c>
      <c r="G565" s="16">
        <v>27</v>
      </c>
      <c r="H565" s="16">
        <v>40</v>
      </c>
      <c r="I565" s="16">
        <v>29</v>
      </c>
      <c r="J565" s="16">
        <v>25</v>
      </c>
    </row>
    <row r="566" spans="1:10" x14ac:dyDescent="0.2">
      <c r="A566" s="8">
        <v>30</v>
      </c>
      <c r="B566" s="8" t="str">
        <f>T("0562")</f>
        <v>0562</v>
      </c>
      <c r="C566" s="9" t="s">
        <v>559</v>
      </c>
      <c r="D566" s="10" t="s">
        <v>747</v>
      </c>
      <c r="E566" s="11">
        <v>441</v>
      </c>
      <c r="F566" s="16">
        <v>22</v>
      </c>
      <c r="G566" s="16">
        <v>27</v>
      </c>
      <c r="H566" s="16">
        <v>35</v>
      </c>
      <c r="I566" s="16">
        <v>24</v>
      </c>
      <c r="J566" s="16">
        <v>22</v>
      </c>
    </row>
    <row r="567" spans="1:10" x14ac:dyDescent="0.2">
      <c r="A567" s="8">
        <v>31</v>
      </c>
      <c r="B567" s="8" t="str">
        <f>T("0563")</f>
        <v>0563</v>
      </c>
      <c r="C567" s="9" t="s">
        <v>560</v>
      </c>
      <c r="D567" s="10" t="s">
        <v>746</v>
      </c>
      <c r="E567" s="11">
        <v>441</v>
      </c>
      <c r="F567" s="16">
        <v>15</v>
      </c>
      <c r="G567" s="16">
        <v>18</v>
      </c>
      <c r="H567" s="16">
        <v>31</v>
      </c>
      <c r="I567" s="16">
        <v>26</v>
      </c>
      <c r="J567" s="16">
        <v>23</v>
      </c>
    </row>
    <row r="568" spans="1:10" x14ac:dyDescent="0.2">
      <c r="A568" s="8">
        <v>32</v>
      </c>
      <c r="B568" s="8" t="str">
        <f>T("0564")</f>
        <v>0564</v>
      </c>
      <c r="C568" s="9" t="s">
        <v>561</v>
      </c>
      <c r="D568" s="10" t="s">
        <v>746</v>
      </c>
      <c r="E568" s="11">
        <v>441</v>
      </c>
      <c r="F568" s="16">
        <v>15</v>
      </c>
      <c r="G568" s="16">
        <v>10</v>
      </c>
      <c r="H568" s="16">
        <v>29</v>
      </c>
      <c r="I568" s="16">
        <v>20</v>
      </c>
      <c r="J568" s="16">
        <v>25</v>
      </c>
    </row>
    <row r="569" spans="1:10" x14ac:dyDescent="0.2">
      <c r="A569" s="8">
        <v>33</v>
      </c>
      <c r="B569" s="8" t="str">
        <f>T("0565")</f>
        <v>0565</v>
      </c>
      <c r="C569" s="9" t="s">
        <v>562</v>
      </c>
      <c r="D569" s="10" t="s">
        <v>746</v>
      </c>
      <c r="E569" s="11">
        <v>441</v>
      </c>
      <c r="F569" s="16">
        <v>1</v>
      </c>
      <c r="G569" s="16">
        <v>12</v>
      </c>
      <c r="H569" s="16">
        <v>27</v>
      </c>
      <c r="I569" s="16">
        <v>23</v>
      </c>
      <c r="J569" s="16">
        <v>22</v>
      </c>
    </row>
    <row r="570" spans="1:10" x14ac:dyDescent="0.2">
      <c r="A570" s="8">
        <v>34</v>
      </c>
      <c r="B570" s="8" t="str">
        <f>T("0566")</f>
        <v>0566</v>
      </c>
      <c r="C570" s="9" t="s">
        <v>563</v>
      </c>
      <c r="D570" s="10" t="s">
        <v>748</v>
      </c>
      <c r="E570" s="11">
        <v>441</v>
      </c>
      <c r="F570" s="16">
        <v>14</v>
      </c>
      <c r="G570" s="16">
        <v>18</v>
      </c>
      <c r="H570" s="16">
        <v>35</v>
      </c>
      <c r="I570" s="16">
        <v>19</v>
      </c>
      <c r="J570" s="16">
        <v>20</v>
      </c>
    </row>
    <row r="571" spans="1:10" x14ac:dyDescent="0.2">
      <c r="A571" s="8">
        <v>35</v>
      </c>
      <c r="B571" s="8" t="str">
        <f>T("0567")</f>
        <v>0567</v>
      </c>
      <c r="C571" s="9" t="s">
        <v>564</v>
      </c>
      <c r="D571" s="10" t="s">
        <v>747</v>
      </c>
      <c r="E571" s="11">
        <v>441</v>
      </c>
      <c r="F571" s="16">
        <v>14</v>
      </c>
      <c r="G571" s="16">
        <v>15</v>
      </c>
      <c r="H571" s="16">
        <v>26</v>
      </c>
      <c r="I571" s="16">
        <v>17</v>
      </c>
      <c r="J571" s="16">
        <v>20</v>
      </c>
    </row>
    <row r="572" spans="1:10" x14ac:dyDescent="0.2">
      <c r="A572" s="8">
        <v>36</v>
      </c>
      <c r="B572" s="8" t="str">
        <f>T("0568")</f>
        <v>0568</v>
      </c>
      <c r="C572" s="9" t="s">
        <v>565</v>
      </c>
      <c r="D572" s="10" t="s">
        <v>747</v>
      </c>
      <c r="E572" s="11">
        <v>441</v>
      </c>
      <c r="F572" s="16">
        <v>11</v>
      </c>
      <c r="G572" s="16">
        <v>20</v>
      </c>
      <c r="H572" s="16">
        <v>25</v>
      </c>
      <c r="I572" s="16">
        <v>17</v>
      </c>
      <c r="J572" s="16">
        <v>20</v>
      </c>
    </row>
    <row r="573" spans="1:10" x14ac:dyDescent="0.2">
      <c r="A573" s="8">
        <v>37</v>
      </c>
      <c r="B573" s="8" t="str">
        <f>T("0569")</f>
        <v>0569</v>
      </c>
      <c r="C573" s="9" t="s">
        <v>566</v>
      </c>
      <c r="D573" s="10" t="s">
        <v>747</v>
      </c>
      <c r="E573" s="11">
        <v>441</v>
      </c>
      <c r="F573" s="16">
        <v>8</v>
      </c>
      <c r="G573" s="16">
        <v>16</v>
      </c>
      <c r="H573" s="16">
        <v>26</v>
      </c>
      <c r="I573" s="16">
        <v>21</v>
      </c>
      <c r="J573" s="16">
        <v>20</v>
      </c>
    </row>
    <row r="574" spans="1:10" x14ac:dyDescent="0.2">
      <c r="A574" s="8">
        <v>38</v>
      </c>
      <c r="B574" s="8" t="str">
        <f>T("0570")</f>
        <v>0570</v>
      </c>
      <c r="C574" s="9" t="s">
        <v>567</v>
      </c>
      <c r="D574" s="10" t="s">
        <v>748</v>
      </c>
      <c r="E574" s="11">
        <v>441</v>
      </c>
      <c r="F574" s="16">
        <v>16</v>
      </c>
      <c r="G574" s="16">
        <v>12</v>
      </c>
      <c r="H574" s="16">
        <v>30</v>
      </c>
      <c r="I574" s="16">
        <v>25</v>
      </c>
      <c r="J574" s="16">
        <v>26</v>
      </c>
    </row>
    <row r="575" spans="1:10" x14ac:dyDescent="0.2">
      <c r="A575" s="8">
        <v>39</v>
      </c>
      <c r="B575" s="8" t="str">
        <f>T("0571")</f>
        <v>0571</v>
      </c>
      <c r="C575" s="9" t="s">
        <v>568</v>
      </c>
      <c r="D575" s="10" t="s">
        <v>748</v>
      </c>
      <c r="E575" s="11">
        <v>441</v>
      </c>
      <c r="F575" s="16">
        <v>13</v>
      </c>
      <c r="G575" s="16">
        <v>20</v>
      </c>
      <c r="H575" s="16">
        <v>34</v>
      </c>
      <c r="I575" s="16">
        <v>26</v>
      </c>
      <c r="J575" s="16">
        <v>23</v>
      </c>
    </row>
    <row r="576" spans="1:10" x14ac:dyDescent="0.2">
      <c r="A576" s="8">
        <v>40</v>
      </c>
      <c r="B576" s="8" t="str">
        <f>T("0572")</f>
        <v>0572</v>
      </c>
      <c r="C576" s="9" t="s">
        <v>569</v>
      </c>
      <c r="D576" s="10" t="s">
        <v>748</v>
      </c>
      <c r="E576" s="11">
        <v>441</v>
      </c>
      <c r="F576" s="16">
        <v>17</v>
      </c>
      <c r="G576" s="16">
        <v>15</v>
      </c>
      <c r="H576" s="16">
        <v>31</v>
      </c>
      <c r="I576" s="16">
        <v>25</v>
      </c>
      <c r="J576" s="16">
        <v>22</v>
      </c>
    </row>
    <row r="577" spans="1:10" x14ac:dyDescent="0.2">
      <c r="A577" s="8">
        <v>41</v>
      </c>
      <c r="B577" s="8" t="str">
        <f>T("0573")</f>
        <v>0573</v>
      </c>
      <c r="C577" s="9" t="s">
        <v>570</v>
      </c>
      <c r="D577" s="10" t="s">
        <v>744</v>
      </c>
      <c r="E577" s="11">
        <v>441</v>
      </c>
      <c r="F577" s="16">
        <v>11</v>
      </c>
      <c r="G577" s="16">
        <v>10</v>
      </c>
      <c r="H577" s="16">
        <v>25</v>
      </c>
      <c r="I577" s="16">
        <v>13</v>
      </c>
      <c r="J577" s="16">
        <v>21</v>
      </c>
    </row>
    <row r="578" spans="1:10" x14ac:dyDescent="0.2">
      <c r="A578" s="8">
        <v>42</v>
      </c>
      <c r="B578" s="8" t="str">
        <f>T("0574")</f>
        <v>0574</v>
      </c>
      <c r="C578" s="9" t="s">
        <v>571</v>
      </c>
      <c r="D578" s="10" t="s">
        <v>745</v>
      </c>
      <c r="E578" s="11">
        <v>441</v>
      </c>
      <c r="F578" s="16">
        <v>15</v>
      </c>
      <c r="G578" s="16">
        <v>20</v>
      </c>
      <c r="H578" s="16">
        <v>35</v>
      </c>
      <c r="I578" s="16">
        <v>33</v>
      </c>
      <c r="J578" s="16">
        <v>22</v>
      </c>
    </row>
    <row r="579" spans="1:10" x14ac:dyDescent="0.2">
      <c r="A579" s="8">
        <v>43</v>
      </c>
      <c r="B579" s="8" t="str">
        <f>T("0575")</f>
        <v>0575</v>
      </c>
      <c r="C579" s="9" t="s">
        <v>572</v>
      </c>
      <c r="D579" s="10" t="s">
        <v>745</v>
      </c>
      <c r="E579" s="11">
        <v>441</v>
      </c>
      <c r="F579" s="16">
        <v>15</v>
      </c>
      <c r="G579" s="16">
        <v>18</v>
      </c>
      <c r="H579" s="16">
        <v>23</v>
      </c>
      <c r="I579" s="16">
        <v>18</v>
      </c>
      <c r="J579" s="16">
        <v>25</v>
      </c>
    </row>
    <row r="580" spans="1:10" x14ac:dyDescent="0.2">
      <c r="A580" s="8">
        <v>44</v>
      </c>
      <c r="B580" s="8" t="str">
        <f>T("0576")</f>
        <v>0576</v>
      </c>
      <c r="C580" s="9" t="s">
        <v>573</v>
      </c>
      <c r="D580" s="10" t="s">
        <v>749</v>
      </c>
      <c r="E580" s="11">
        <v>441</v>
      </c>
      <c r="F580" s="16">
        <v>13</v>
      </c>
      <c r="G580" s="16">
        <v>23</v>
      </c>
      <c r="H580" s="16">
        <v>30</v>
      </c>
      <c r="I580" s="16">
        <v>21</v>
      </c>
      <c r="J580" s="16">
        <v>23</v>
      </c>
    </row>
    <row r="581" spans="1:10" x14ac:dyDescent="0.2">
      <c r="A581" s="8">
        <v>45</v>
      </c>
      <c r="B581" s="8" t="str">
        <f>T("0577")</f>
        <v>0577</v>
      </c>
      <c r="C581" s="9" t="s">
        <v>574</v>
      </c>
      <c r="D581" s="10" t="s">
        <v>744</v>
      </c>
      <c r="E581" s="11">
        <v>441</v>
      </c>
      <c r="F581" s="16">
        <v>6</v>
      </c>
      <c r="G581" s="16">
        <v>22</v>
      </c>
      <c r="H581" s="16">
        <v>24</v>
      </c>
      <c r="I581" s="16">
        <v>25</v>
      </c>
      <c r="J581" s="16">
        <v>22</v>
      </c>
    </row>
    <row r="582" spans="1:10" x14ac:dyDescent="0.2">
      <c r="A582" s="8">
        <v>1</v>
      </c>
      <c r="B582" s="8" t="str">
        <f>T("0578")</f>
        <v>0578</v>
      </c>
      <c r="C582" s="9" t="s">
        <v>575</v>
      </c>
      <c r="D582" s="10" t="s">
        <v>744</v>
      </c>
      <c r="E582" s="11">
        <v>442</v>
      </c>
      <c r="F582" s="16">
        <v>12</v>
      </c>
      <c r="G582" s="16">
        <v>13</v>
      </c>
      <c r="H582" s="16">
        <v>27</v>
      </c>
      <c r="I582" s="16">
        <v>10</v>
      </c>
      <c r="J582" s="16">
        <v>21</v>
      </c>
    </row>
    <row r="583" spans="1:10" x14ac:dyDescent="0.2">
      <c r="A583" s="8">
        <v>2</v>
      </c>
      <c r="B583" s="8" t="str">
        <f>T("0579")</f>
        <v>0579</v>
      </c>
      <c r="C583" s="9" t="s">
        <v>576</v>
      </c>
      <c r="D583" s="10" t="s">
        <v>743</v>
      </c>
      <c r="E583" s="11">
        <v>442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</row>
    <row r="584" spans="1:10" x14ac:dyDescent="0.2">
      <c r="A584" s="8">
        <v>3</v>
      </c>
      <c r="B584" s="8" t="str">
        <f>T("0580")</f>
        <v>0580</v>
      </c>
      <c r="C584" s="9" t="s">
        <v>577</v>
      </c>
      <c r="D584" s="10" t="s">
        <v>748</v>
      </c>
      <c r="E584" s="11">
        <v>442</v>
      </c>
      <c r="F584" s="16">
        <v>6</v>
      </c>
      <c r="G584" s="16">
        <v>15</v>
      </c>
      <c r="H584" s="16">
        <v>28</v>
      </c>
      <c r="I584" s="16">
        <v>17</v>
      </c>
      <c r="J584" s="16">
        <v>20</v>
      </c>
    </row>
    <row r="585" spans="1:10" x14ac:dyDescent="0.2">
      <c r="A585" s="8">
        <v>4</v>
      </c>
      <c r="B585" s="8" t="str">
        <f>T("0581")</f>
        <v>0581</v>
      </c>
      <c r="C585" s="9" t="s">
        <v>578</v>
      </c>
      <c r="D585" s="10" t="s">
        <v>743</v>
      </c>
      <c r="E585" s="11">
        <v>442</v>
      </c>
      <c r="F585" s="16">
        <v>8</v>
      </c>
      <c r="G585" s="16">
        <v>16</v>
      </c>
      <c r="H585" s="16">
        <v>23</v>
      </c>
      <c r="I585" s="16">
        <v>14</v>
      </c>
      <c r="J585" s="16">
        <v>22</v>
      </c>
    </row>
    <row r="586" spans="1:10" x14ac:dyDescent="0.2">
      <c r="A586" s="8">
        <v>5</v>
      </c>
      <c r="B586" s="8" t="str">
        <f>T("0582")</f>
        <v>0582</v>
      </c>
      <c r="C586" s="9" t="s">
        <v>579</v>
      </c>
      <c r="D586" s="10" t="s">
        <v>745</v>
      </c>
      <c r="E586" s="11">
        <v>442</v>
      </c>
      <c r="F586" s="16">
        <v>13</v>
      </c>
      <c r="G586" s="16">
        <v>16</v>
      </c>
      <c r="H586" s="16">
        <v>30</v>
      </c>
      <c r="I586" s="16">
        <v>12</v>
      </c>
      <c r="J586" s="16">
        <v>26</v>
      </c>
    </row>
    <row r="587" spans="1:10" x14ac:dyDescent="0.2">
      <c r="A587" s="8">
        <v>6</v>
      </c>
      <c r="B587" s="8" t="str">
        <f>T("0583")</f>
        <v>0583</v>
      </c>
      <c r="C587" s="9" t="s">
        <v>580</v>
      </c>
      <c r="D587" s="10" t="s">
        <v>743</v>
      </c>
      <c r="E587" s="11">
        <v>442</v>
      </c>
      <c r="F587" s="16">
        <v>13</v>
      </c>
      <c r="G587" s="16">
        <v>10</v>
      </c>
      <c r="H587" s="16">
        <v>18</v>
      </c>
      <c r="I587" s="16">
        <v>10</v>
      </c>
      <c r="J587" s="16">
        <v>8</v>
      </c>
    </row>
    <row r="588" spans="1:10" x14ac:dyDescent="0.2">
      <c r="A588" s="8">
        <v>7</v>
      </c>
      <c r="B588" s="8" t="str">
        <f>T("0584")</f>
        <v>0584</v>
      </c>
      <c r="C588" s="9" t="s">
        <v>581</v>
      </c>
      <c r="D588" s="10" t="s">
        <v>750</v>
      </c>
      <c r="E588" s="11">
        <v>442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</row>
    <row r="589" spans="1:10" x14ac:dyDescent="0.2">
      <c r="A589" s="8">
        <v>8</v>
      </c>
      <c r="B589" s="8" t="str">
        <f>T("0585")</f>
        <v>0585</v>
      </c>
      <c r="C589" s="9" t="s">
        <v>582</v>
      </c>
      <c r="D589" s="10" t="s">
        <v>745</v>
      </c>
      <c r="E589" s="11">
        <v>442</v>
      </c>
      <c r="F589" s="16">
        <v>10</v>
      </c>
      <c r="G589" s="16">
        <v>12</v>
      </c>
      <c r="H589" s="16">
        <v>22</v>
      </c>
      <c r="I589" s="16">
        <v>14</v>
      </c>
      <c r="J589" s="16">
        <v>16</v>
      </c>
    </row>
    <row r="590" spans="1:10" x14ac:dyDescent="0.2">
      <c r="A590" s="8">
        <v>9</v>
      </c>
      <c r="B590" s="8" t="str">
        <f>T("0586")</f>
        <v>0586</v>
      </c>
      <c r="C590" s="9" t="s">
        <v>583</v>
      </c>
      <c r="D590" s="10" t="s">
        <v>748</v>
      </c>
      <c r="E590" s="11">
        <v>442</v>
      </c>
      <c r="F590" s="16">
        <v>15</v>
      </c>
      <c r="G590" s="16">
        <v>16</v>
      </c>
      <c r="H590" s="16">
        <v>27</v>
      </c>
      <c r="I590" s="16">
        <v>12</v>
      </c>
      <c r="J590" s="16">
        <v>14</v>
      </c>
    </row>
    <row r="591" spans="1:10" x14ac:dyDescent="0.2">
      <c r="A591" s="8">
        <v>10</v>
      </c>
      <c r="B591" s="8" t="str">
        <f>T("0587")</f>
        <v>0587</v>
      </c>
      <c r="C591" s="9" t="s">
        <v>584</v>
      </c>
      <c r="D591" s="10" t="s">
        <v>748</v>
      </c>
      <c r="E591" s="11">
        <v>442</v>
      </c>
      <c r="F591" s="16">
        <v>17</v>
      </c>
      <c r="G591" s="16">
        <v>23</v>
      </c>
      <c r="H591" s="16">
        <v>32</v>
      </c>
      <c r="I591" s="16">
        <v>15</v>
      </c>
      <c r="J591" s="16">
        <v>26</v>
      </c>
    </row>
    <row r="592" spans="1:10" x14ac:dyDescent="0.2">
      <c r="A592" s="8">
        <v>11</v>
      </c>
      <c r="B592" s="8" t="str">
        <f>T("0588")</f>
        <v>0588</v>
      </c>
      <c r="C592" s="9" t="s">
        <v>585</v>
      </c>
      <c r="D592" s="10" t="s">
        <v>745</v>
      </c>
      <c r="E592" s="11">
        <v>442</v>
      </c>
      <c r="F592" s="16">
        <v>9</v>
      </c>
      <c r="G592" s="16">
        <v>13</v>
      </c>
      <c r="H592" s="16">
        <v>25</v>
      </c>
      <c r="I592" s="16">
        <v>12</v>
      </c>
      <c r="J592" s="16">
        <v>22</v>
      </c>
    </row>
    <row r="593" spans="1:10" x14ac:dyDescent="0.2">
      <c r="A593" s="8">
        <v>12</v>
      </c>
      <c r="B593" s="8" t="str">
        <f>T("0589")</f>
        <v>0589</v>
      </c>
      <c r="C593" s="9" t="s">
        <v>586</v>
      </c>
      <c r="D593" s="10" t="s">
        <v>745</v>
      </c>
      <c r="E593" s="11">
        <v>442</v>
      </c>
      <c r="F593" s="16">
        <v>18</v>
      </c>
      <c r="G593" s="16">
        <v>20</v>
      </c>
      <c r="H593" s="16">
        <v>22</v>
      </c>
      <c r="I593" s="16">
        <v>22</v>
      </c>
      <c r="J593" s="16">
        <v>22</v>
      </c>
    </row>
    <row r="594" spans="1:10" x14ac:dyDescent="0.2">
      <c r="A594" s="8">
        <v>13</v>
      </c>
      <c r="B594" s="8" t="str">
        <f>T("0590")</f>
        <v>0590</v>
      </c>
      <c r="C594" s="9" t="s">
        <v>587</v>
      </c>
      <c r="D594" s="10" t="s">
        <v>744</v>
      </c>
      <c r="E594" s="11">
        <v>442</v>
      </c>
      <c r="F594" s="16">
        <v>21</v>
      </c>
      <c r="G594" s="16">
        <v>25</v>
      </c>
      <c r="H594" s="16">
        <v>44</v>
      </c>
      <c r="I594" s="16">
        <v>31</v>
      </c>
      <c r="J594" s="16">
        <v>23</v>
      </c>
    </row>
    <row r="595" spans="1:10" x14ac:dyDescent="0.2">
      <c r="A595" s="8">
        <v>14</v>
      </c>
      <c r="B595" s="8" t="str">
        <f>T("0591")</f>
        <v>0591</v>
      </c>
      <c r="C595" s="9" t="s">
        <v>588</v>
      </c>
      <c r="D595" s="10" t="s">
        <v>748</v>
      </c>
      <c r="E595" s="11">
        <v>442</v>
      </c>
      <c r="F595" s="16">
        <v>16</v>
      </c>
      <c r="G595" s="16">
        <v>13</v>
      </c>
      <c r="H595" s="16">
        <v>26</v>
      </c>
      <c r="I595" s="16">
        <v>12</v>
      </c>
      <c r="J595" s="16">
        <v>22</v>
      </c>
    </row>
    <row r="596" spans="1:10" x14ac:dyDescent="0.2">
      <c r="A596" s="8">
        <v>15</v>
      </c>
      <c r="B596" s="8" t="str">
        <f>T("0592")</f>
        <v>0592</v>
      </c>
      <c r="C596" s="9" t="s">
        <v>589</v>
      </c>
      <c r="D596" s="10" t="s">
        <v>748</v>
      </c>
      <c r="E596" s="11">
        <v>442</v>
      </c>
      <c r="F596" s="16">
        <v>16</v>
      </c>
      <c r="G596" s="16">
        <v>20</v>
      </c>
      <c r="H596" s="16">
        <v>30</v>
      </c>
      <c r="I596" s="16">
        <v>19</v>
      </c>
      <c r="J596" s="16">
        <v>23</v>
      </c>
    </row>
    <row r="597" spans="1:10" x14ac:dyDescent="0.2">
      <c r="A597" s="8">
        <v>16</v>
      </c>
      <c r="B597" s="8" t="str">
        <f>T("0593")</f>
        <v>0593</v>
      </c>
      <c r="C597" s="9" t="s">
        <v>590</v>
      </c>
      <c r="D597" s="10" t="s">
        <v>746</v>
      </c>
      <c r="E597" s="11">
        <v>442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</row>
    <row r="598" spans="1:10" x14ac:dyDescent="0.2">
      <c r="A598" s="8">
        <v>17</v>
      </c>
      <c r="B598" s="8" t="str">
        <f>T("0594")</f>
        <v>0594</v>
      </c>
      <c r="C598" s="9" t="s">
        <v>591</v>
      </c>
      <c r="D598" s="10" t="s">
        <v>746</v>
      </c>
      <c r="E598" s="11">
        <v>442</v>
      </c>
      <c r="F598" s="16">
        <v>19</v>
      </c>
      <c r="G598" s="16">
        <v>24</v>
      </c>
      <c r="H598" s="16">
        <v>37</v>
      </c>
      <c r="I598" s="16">
        <v>19</v>
      </c>
      <c r="J598" s="16">
        <v>22</v>
      </c>
    </row>
    <row r="599" spans="1:10" x14ac:dyDescent="0.2">
      <c r="A599" s="8">
        <v>18</v>
      </c>
      <c r="B599" s="8" t="str">
        <f>T("0595")</f>
        <v>0595</v>
      </c>
      <c r="C599" s="9" t="s">
        <v>592</v>
      </c>
      <c r="D599" s="10" t="s">
        <v>746</v>
      </c>
      <c r="E599" s="11">
        <v>442</v>
      </c>
      <c r="F599" s="16">
        <v>15</v>
      </c>
      <c r="G599" s="16">
        <v>12</v>
      </c>
      <c r="H599" s="16">
        <v>32</v>
      </c>
      <c r="I599" s="16">
        <v>16</v>
      </c>
      <c r="J599" s="16">
        <v>22</v>
      </c>
    </row>
    <row r="600" spans="1:10" x14ac:dyDescent="0.2">
      <c r="A600" s="8">
        <v>19</v>
      </c>
      <c r="B600" s="8" t="str">
        <f>T("0596")</f>
        <v>0596</v>
      </c>
      <c r="C600" s="9" t="s">
        <v>593</v>
      </c>
      <c r="D600" s="10" t="s">
        <v>748</v>
      </c>
      <c r="E600" s="11">
        <v>442</v>
      </c>
      <c r="F600" s="16">
        <v>17</v>
      </c>
      <c r="G600" s="16">
        <v>17</v>
      </c>
      <c r="H600" s="16">
        <v>31</v>
      </c>
      <c r="I600" s="16">
        <v>22</v>
      </c>
      <c r="J600" s="16">
        <v>21</v>
      </c>
    </row>
    <row r="601" spans="1:10" x14ac:dyDescent="0.2">
      <c r="A601" s="8">
        <v>20</v>
      </c>
      <c r="B601" s="8" t="str">
        <f>T("0597")</f>
        <v>0597</v>
      </c>
      <c r="C601" s="9" t="s">
        <v>594</v>
      </c>
      <c r="D601" s="10" t="s">
        <v>748</v>
      </c>
      <c r="E601" s="11">
        <v>442</v>
      </c>
      <c r="F601" s="16">
        <v>7</v>
      </c>
      <c r="G601" s="16">
        <v>12</v>
      </c>
      <c r="H601" s="16">
        <v>21</v>
      </c>
      <c r="I601" s="16">
        <v>13</v>
      </c>
      <c r="J601" s="16">
        <v>22</v>
      </c>
    </row>
    <row r="602" spans="1:10" x14ac:dyDescent="0.2">
      <c r="A602" s="8">
        <v>21</v>
      </c>
      <c r="B602" s="8" t="str">
        <f>T("0598")</f>
        <v>0598</v>
      </c>
      <c r="C602" s="9" t="s">
        <v>595</v>
      </c>
      <c r="D602" s="10" t="s">
        <v>746</v>
      </c>
      <c r="E602" s="11">
        <v>442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</row>
    <row r="603" spans="1:10" x14ac:dyDescent="0.2">
      <c r="A603" s="8">
        <v>22</v>
      </c>
      <c r="B603" s="8" t="str">
        <f>T("0599")</f>
        <v>0599</v>
      </c>
      <c r="C603" s="9" t="s">
        <v>596</v>
      </c>
      <c r="D603" s="10" t="s">
        <v>746</v>
      </c>
      <c r="E603" s="11">
        <v>442</v>
      </c>
      <c r="F603" s="16">
        <v>13</v>
      </c>
      <c r="G603" s="16">
        <v>15</v>
      </c>
      <c r="H603" s="16">
        <v>33</v>
      </c>
      <c r="I603" s="16">
        <v>20</v>
      </c>
      <c r="J603" s="16">
        <v>22</v>
      </c>
    </row>
    <row r="604" spans="1:10" x14ac:dyDescent="0.2">
      <c r="A604" s="8">
        <v>23</v>
      </c>
      <c r="B604" s="8" t="str">
        <f>T("0600")</f>
        <v>0600</v>
      </c>
      <c r="C604" s="9" t="s">
        <v>597</v>
      </c>
      <c r="D604" s="10" t="s">
        <v>747</v>
      </c>
      <c r="E604" s="11">
        <v>442</v>
      </c>
      <c r="F604" s="16">
        <v>12</v>
      </c>
      <c r="G604" s="16">
        <v>14</v>
      </c>
      <c r="H604" s="16">
        <v>33</v>
      </c>
      <c r="I604" s="16">
        <v>22</v>
      </c>
      <c r="J604" s="16">
        <v>21</v>
      </c>
    </row>
    <row r="605" spans="1:10" x14ac:dyDescent="0.2">
      <c r="A605" s="8">
        <v>24</v>
      </c>
      <c r="B605" s="8" t="str">
        <f>T("0601")</f>
        <v>0601</v>
      </c>
      <c r="C605" s="9" t="s">
        <v>598</v>
      </c>
      <c r="D605" s="10" t="s">
        <v>750</v>
      </c>
      <c r="E605" s="11">
        <v>442</v>
      </c>
      <c r="F605" s="16">
        <v>21</v>
      </c>
      <c r="G605" s="16">
        <v>24</v>
      </c>
      <c r="H605" s="16">
        <v>34</v>
      </c>
      <c r="I605" s="16">
        <v>10</v>
      </c>
      <c r="J605" s="16">
        <v>22</v>
      </c>
    </row>
    <row r="606" spans="1:10" x14ac:dyDescent="0.2">
      <c r="A606" s="8">
        <v>25</v>
      </c>
      <c r="B606" s="8" t="str">
        <f>T("0602")</f>
        <v>0602</v>
      </c>
      <c r="C606" s="9" t="s">
        <v>599</v>
      </c>
      <c r="D606" s="10" t="s">
        <v>746</v>
      </c>
      <c r="E606" s="11">
        <v>442</v>
      </c>
      <c r="F606" s="16">
        <v>18</v>
      </c>
      <c r="G606" s="16">
        <v>23</v>
      </c>
      <c r="H606" s="16">
        <v>38</v>
      </c>
      <c r="I606" s="16">
        <v>26</v>
      </c>
      <c r="J606" s="16">
        <v>20</v>
      </c>
    </row>
    <row r="607" spans="1:10" x14ac:dyDescent="0.2">
      <c r="A607" s="8">
        <v>26</v>
      </c>
      <c r="B607" s="8" t="str">
        <f>T("0603")</f>
        <v>0603</v>
      </c>
      <c r="C607" s="9" t="s">
        <v>600</v>
      </c>
      <c r="D607" s="10" t="s">
        <v>749</v>
      </c>
      <c r="E607" s="11">
        <v>442</v>
      </c>
      <c r="F607" s="16">
        <v>10</v>
      </c>
      <c r="G607" s="16">
        <v>14</v>
      </c>
      <c r="H607" s="16">
        <v>32</v>
      </c>
      <c r="I607" s="16">
        <v>19</v>
      </c>
      <c r="J607" s="16">
        <v>20</v>
      </c>
    </row>
    <row r="608" spans="1:10" x14ac:dyDescent="0.2">
      <c r="A608" s="8">
        <v>27</v>
      </c>
      <c r="B608" s="8" t="str">
        <f>T("0604")</f>
        <v>0604</v>
      </c>
      <c r="C608" s="9" t="s">
        <v>601</v>
      </c>
      <c r="D608" s="10" t="s">
        <v>744</v>
      </c>
      <c r="E608" s="11">
        <v>442</v>
      </c>
      <c r="F608" s="16">
        <v>13</v>
      </c>
      <c r="G608" s="16">
        <v>15</v>
      </c>
      <c r="H608" s="16">
        <v>20</v>
      </c>
      <c r="I608" s="16">
        <v>20</v>
      </c>
      <c r="J608" s="16">
        <v>20</v>
      </c>
    </row>
    <row r="609" spans="1:10" x14ac:dyDescent="0.2">
      <c r="A609" s="8">
        <v>28</v>
      </c>
      <c r="B609" s="8" t="str">
        <f>T("0605")</f>
        <v>0605</v>
      </c>
      <c r="C609" s="9" t="s">
        <v>602</v>
      </c>
      <c r="D609" s="10" t="s">
        <v>744</v>
      </c>
      <c r="E609" s="11">
        <v>442</v>
      </c>
      <c r="F609" s="16">
        <v>8</v>
      </c>
      <c r="G609" s="16">
        <v>16</v>
      </c>
      <c r="H609" s="16">
        <v>21</v>
      </c>
      <c r="I609" s="16">
        <v>13</v>
      </c>
      <c r="J609" s="16">
        <v>20</v>
      </c>
    </row>
    <row r="610" spans="1:10" x14ac:dyDescent="0.2">
      <c r="A610" s="8">
        <v>29</v>
      </c>
      <c r="B610" s="8" t="str">
        <f>T("0606")</f>
        <v>0606</v>
      </c>
      <c r="C610" s="9" t="s">
        <v>603</v>
      </c>
      <c r="D610" s="10" t="s">
        <v>744</v>
      </c>
      <c r="E610" s="11">
        <v>442</v>
      </c>
      <c r="F610" s="16">
        <v>8</v>
      </c>
      <c r="G610" s="16">
        <v>12</v>
      </c>
      <c r="H610" s="16">
        <v>13</v>
      </c>
      <c r="I610" s="16">
        <v>11</v>
      </c>
      <c r="J610" s="16">
        <v>20</v>
      </c>
    </row>
    <row r="611" spans="1:10" x14ac:dyDescent="0.2">
      <c r="A611" s="8">
        <v>30</v>
      </c>
      <c r="B611" s="8" t="str">
        <f>T("0607")</f>
        <v>0607</v>
      </c>
      <c r="C611" s="9" t="s">
        <v>604</v>
      </c>
      <c r="D611" s="10" t="s">
        <v>750</v>
      </c>
      <c r="E611" s="11">
        <v>442</v>
      </c>
      <c r="F611" s="16">
        <v>6</v>
      </c>
      <c r="G611" s="16">
        <v>15</v>
      </c>
      <c r="H611" s="16">
        <v>23</v>
      </c>
      <c r="I611" s="16">
        <v>13</v>
      </c>
      <c r="J611" s="16">
        <v>20</v>
      </c>
    </row>
    <row r="612" spans="1:10" x14ac:dyDescent="0.2">
      <c r="A612" s="8">
        <v>31</v>
      </c>
      <c r="B612" s="8" t="str">
        <f>T("0608")</f>
        <v>0608</v>
      </c>
      <c r="C612" s="9" t="s">
        <v>605</v>
      </c>
      <c r="D612" s="10" t="s">
        <v>748</v>
      </c>
      <c r="E612" s="11">
        <v>442</v>
      </c>
      <c r="F612" s="16">
        <v>16</v>
      </c>
      <c r="G612" s="16">
        <v>15</v>
      </c>
      <c r="H612" s="16">
        <v>35</v>
      </c>
      <c r="I612" s="16">
        <v>13</v>
      </c>
      <c r="J612" s="16">
        <v>22</v>
      </c>
    </row>
    <row r="613" spans="1:10" x14ac:dyDescent="0.2">
      <c r="A613" s="8">
        <v>32</v>
      </c>
      <c r="B613" s="8" t="str">
        <f>T("0609")</f>
        <v>0609</v>
      </c>
      <c r="C613" s="9" t="s">
        <v>606</v>
      </c>
      <c r="D613" s="10" t="s">
        <v>746</v>
      </c>
      <c r="E613" s="11">
        <v>442</v>
      </c>
      <c r="F613" s="16">
        <v>14</v>
      </c>
      <c r="G613" s="16">
        <v>13</v>
      </c>
      <c r="H613" s="16">
        <v>18</v>
      </c>
      <c r="I613" s="16">
        <v>15</v>
      </c>
      <c r="J613" s="16">
        <v>25</v>
      </c>
    </row>
    <row r="614" spans="1:10" x14ac:dyDescent="0.2">
      <c r="A614" s="8">
        <v>33</v>
      </c>
      <c r="B614" s="8" t="str">
        <f>T("0610")</f>
        <v>0610</v>
      </c>
      <c r="C614" s="9" t="s">
        <v>607</v>
      </c>
      <c r="D614" s="10" t="s">
        <v>747</v>
      </c>
      <c r="E614" s="11">
        <v>442</v>
      </c>
      <c r="F614" s="16">
        <v>14</v>
      </c>
      <c r="G614" s="16">
        <v>25</v>
      </c>
      <c r="H614" s="16">
        <v>39</v>
      </c>
      <c r="I614" s="16">
        <v>18</v>
      </c>
      <c r="J614" s="16">
        <v>25</v>
      </c>
    </row>
    <row r="615" spans="1:10" x14ac:dyDescent="0.2">
      <c r="A615" s="8">
        <v>34</v>
      </c>
      <c r="B615" s="8" t="str">
        <f>T("0611")</f>
        <v>0611</v>
      </c>
      <c r="C615" s="9" t="s">
        <v>608</v>
      </c>
      <c r="D615" s="10" t="s">
        <v>743</v>
      </c>
      <c r="E615" s="11">
        <v>442</v>
      </c>
      <c r="F615" s="16">
        <v>16</v>
      </c>
      <c r="G615" s="16">
        <v>13</v>
      </c>
      <c r="H615" s="16">
        <v>25</v>
      </c>
      <c r="I615" s="16">
        <v>17</v>
      </c>
      <c r="J615" s="16">
        <v>25</v>
      </c>
    </row>
    <row r="616" spans="1:10" s="28" customFormat="1" x14ac:dyDescent="0.2">
      <c r="A616" s="23">
        <v>35</v>
      </c>
      <c r="B616" s="23" t="str">
        <f>T("0612")</f>
        <v>0612</v>
      </c>
      <c r="C616" s="24" t="s">
        <v>609</v>
      </c>
      <c r="D616" s="25" t="s">
        <v>743</v>
      </c>
      <c r="E616" s="26">
        <v>442</v>
      </c>
      <c r="F616" s="27">
        <v>0</v>
      </c>
      <c r="G616" s="27">
        <v>26</v>
      </c>
      <c r="H616" s="27">
        <v>0</v>
      </c>
      <c r="I616" s="27">
        <v>25</v>
      </c>
      <c r="J616" s="27">
        <v>0</v>
      </c>
    </row>
    <row r="617" spans="1:10" x14ac:dyDescent="0.2">
      <c r="A617" s="8">
        <v>1</v>
      </c>
      <c r="B617" s="8" t="str">
        <f>T("0613")</f>
        <v>0613</v>
      </c>
      <c r="C617" s="9" t="s">
        <v>610</v>
      </c>
      <c r="D617" s="10" t="s">
        <v>744</v>
      </c>
      <c r="E617" s="11">
        <v>443</v>
      </c>
      <c r="F617" s="16">
        <v>13</v>
      </c>
      <c r="G617" s="16">
        <v>17</v>
      </c>
      <c r="H617" s="16">
        <v>20</v>
      </c>
      <c r="I617" s="16">
        <v>16</v>
      </c>
      <c r="J617" s="16">
        <v>16</v>
      </c>
    </row>
    <row r="618" spans="1:10" x14ac:dyDescent="0.2">
      <c r="A618" s="8">
        <v>2</v>
      </c>
      <c r="B618" s="8" t="str">
        <f>T("0614")</f>
        <v>0614</v>
      </c>
      <c r="C618" s="9" t="s">
        <v>611</v>
      </c>
      <c r="D618" s="10" t="s">
        <v>746</v>
      </c>
      <c r="E618" s="11">
        <v>443</v>
      </c>
      <c r="F618" s="16">
        <v>13</v>
      </c>
      <c r="G618" s="16">
        <v>13</v>
      </c>
      <c r="H618" s="16">
        <v>20</v>
      </c>
      <c r="I618" s="16">
        <v>13</v>
      </c>
      <c r="J618" s="16">
        <v>27</v>
      </c>
    </row>
    <row r="619" spans="1:10" x14ac:dyDescent="0.2">
      <c r="A619" s="8">
        <v>3</v>
      </c>
      <c r="B619" s="8" t="str">
        <f>T("0615")</f>
        <v>0615</v>
      </c>
      <c r="C619" s="9" t="s">
        <v>612</v>
      </c>
      <c r="D619" s="10" t="s">
        <v>744</v>
      </c>
      <c r="E619" s="11">
        <v>443</v>
      </c>
      <c r="F619" s="16">
        <v>9</v>
      </c>
      <c r="G619" s="16">
        <v>7</v>
      </c>
      <c r="H619" s="16">
        <v>20</v>
      </c>
      <c r="I619" s="16">
        <v>16</v>
      </c>
      <c r="J619" s="16">
        <v>18</v>
      </c>
    </row>
    <row r="620" spans="1:10" x14ac:dyDescent="0.2">
      <c r="A620" s="8">
        <v>4</v>
      </c>
      <c r="B620" s="8" t="str">
        <f>T("0616")</f>
        <v>0616</v>
      </c>
      <c r="C620" s="9" t="s">
        <v>613</v>
      </c>
      <c r="D620" s="10" t="s">
        <v>746</v>
      </c>
      <c r="E620" s="11">
        <v>443</v>
      </c>
      <c r="F620" s="16">
        <v>9</v>
      </c>
      <c r="G620" s="16">
        <v>16</v>
      </c>
      <c r="H620" s="16">
        <v>20</v>
      </c>
      <c r="I620" s="16">
        <v>16</v>
      </c>
      <c r="J620" s="16">
        <v>20</v>
      </c>
    </row>
    <row r="621" spans="1:10" x14ac:dyDescent="0.2">
      <c r="A621" s="8">
        <v>5</v>
      </c>
      <c r="B621" s="8" t="str">
        <f>T("0617")</f>
        <v>0617</v>
      </c>
      <c r="C621" s="9" t="s">
        <v>614</v>
      </c>
      <c r="D621" s="10" t="s">
        <v>746</v>
      </c>
      <c r="E621" s="11">
        <v>443</v>
      </c>
      <c r="F621" s="16">
        <v>11</v>
      </c>
      <c r="G621" s="16">
        <v>20</v>
      </c>
      <c r="H621" s="16">
        <v>17</v>
      </c>
      <c r="I621" s="16">
        <v>19</v>
      </c>
      <c r="J621" s="16">
        <v>22</v>
      </c>
    </row>
    <row r="622" spans="1:10" x14ac:dyDescent="0.2">
      <c r="A622" s="8">
        <v>6</v>
      </c>
      <c r="B622" s="8" t="str">
        <f>T("0618")</f>
        <v>0618</v>
      </c>
      <c r="C622" s="9" t="s">
        <v>615</v>
      </c>
      <c r="D622" s="10" t="s">
        <v>746</v>
      </c>
      <c r="E622" s="11">
        <v>443</v>
      </c>
      <c r="F622" s="16">
        <v>16</v>
      </c>
      <c r="G622" s="16">
        <v>18</v>
      </c>
      <c r="H622" s="16">
        <v>22</v>
      </c>
      <c r="I622" s="16">
        <v>17</v>
      </c>
      <c r="J622" s="16">
        <v>23</v>
      </c>
    </row>
    <row r="623" spans="1:10" x14ac:dyDescent="0.2">
      <c r="A623" s="8">
        <v>7</v>
      </c>
      <c r="B623" s="8" t="str">
        <f>T("0619")</f>
        <v>0619</v>
      </c>
      <c r="C623" s="9" t="s">
        <v>616</v>
      </c>
      <c r="D623" s="10" t="s">
        <v>745</v>
      </c>
      <c r="E623" s="11">
        <v>443</v>
      </c>
      <c r="F623" s="16">
        <v>13</v>
      </c>
      <c r="G623" s="16">
        <v>16</v>
      </c>
      <c r="H623" s="16">
        <v>24</v>
      </c>
      <c r="I623" s="16">
        <v>9</v>
      </c>
      <c r="J623" s="16">
        <v>23</v>
      </c>
    </row>
    <row r="624" spans="1:10" x14ac:dyDescent="0.2">
      <c r="A624" s="8">
        <v>8</v>
      </c>
      <c r="B624" s="8" t="str">
        <f>T("0620")</f>
        <v>0620</v>
      </c>
      <c r="C624" s="9" t="s">
        <v>617</v>
      </c>
      <c r="D624" s="10" t="s">
        <v>744</v>
      </c>
      <c r="E624" s="11">
        <v>443</v>
      </c>
      <c r="F624" s="16">
        <v>23</v>
      </c>
      <c r="G624" s="16">
        <v>25</v>
      </c>
      <c r="H624" s="16">
        <v>30</v>
      </c>
      <c r="I624" s="16">
        <v>25</v>
      </c>
      <c r="J624" s="16">
        <v>31</v>
      </c>
    </row>
    <row r="625" spans="1:10" x14ac:dyDescent="0.2">
      <c r="A625" s="8">
        <v>9</v>
      </c>
      <c r="B625" s="8" t="str">
        <f>T("0621")</f>
        <v>0621</v>
      </c>
      <c r="C625" s="9" t="s">
        <v>618</v>
      </c>
      <c r="D625" s="10" t="s">
        <v>743</v>
      </c>
      <c r="E625" s="11">
        <v>443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</row>
    <row r="626" spans="1:10" x14ac:dyDescent="0.2">
      <c r="A626" s="8">
        <v>10</v>
      </c>
      <c r="B626" s="8" t="str">
        <f>T("0622")</f>
        <v>0622</v>
      </c>
      <c r="C626" s="9" t="s">
        <v>619</v>
      </c>
      <c r="D626" s="10" t="s">
        <v>748</v>
      </c>
      <c r="E626" s="11">
        <v>443</v>
      </c>
      <c r="F626" s="16">
        <v>10</v>
      </c>
      <c r="G626" s="16">
        <v>15</v>
      </c>
      <c r="H626" s="16">
        <v>26</v>
      </c>
      <c r="I626" s="16">
        <v>18</v>
      </c>
      <c r="J626" s="16">
        <v>26</v>
      </c>
    </row>
    <row r="627" spans="1:10" x14ac:dyDescent="0.2">
      <c r="A627" s="8">
        <v>11</v>
      </c>
      <c r="B627" s="8" t="str">
        <f>T("0623")</f>
        <v>0623</v>
      </c>
      <c r="C627" s="9" t="s">
        <v>620</v>
      </c>
      <c r="D627" s="10" t="s">
        <v>746</v>
      </c>
      <c r="E627" s="11">
        <v>443</v>
      </c>
      <c r="F627" s="16">
        <v>9</v>
      </c>
      <c r="G627" s="16">
        <v>13</v>
      </c>
      <c r="H627" s="16">
        <v>22</v>
      </c>
      <c r="I627" s="16">
        <v>17</v>
      </c>
      <c r="J627" s="16">
        <v>21</v>
      </c>
    </row>
    <row r="628" spans="1:10" x14ac:dyDescent="0.2">
      <c r="A628" s="8">
        <v>12</v>
      </c>
      <c r="B628" s="8" t="str">
        <f>T("0624")</f>
        <v>0624</v>
      </c>
      <c r="C628" s="9" t="s">
        <v>621</v>
      </c>
      <c r="D628" s="10" t="s">
        <v>747</v>
      </c>
      <c r="E628" s="11">
        <v>443</v>
      </c>
      <c r="F628" s="16">
        <v>21</v>
      </c>
      <c r="G628" s="16">
        <v>25</v>
      </c>
      <c r="H628" s="16">
        <v>30</v>
      </c>
      <c r="I628" s="16">
        <v>29</v>
      </c>
      <c r="J628" s="16">
        <v>29</v>
      </c>
    </row>
    <row r="629" spans="1:10" x14ac:dyDescent="0.2">
      <c r="A629" s="8">
        <v>13</v>
      </c>
      <c r="B629" s="8" t="str">
        <f>T("0625")</f>
        <v>0625</v>
      </c>
      <c r="C629" s="9" t="s">
        <v>622</v>
      </c>
      <c r="D629" s="10" t="s">
        <v>744</v>
      </c>
      <c r="E629" s="11">
        <v>443</v>
      </c>
      <c r="F629" s="16">
        <v>12</v>
      </c>
      <c r="G629" s="16">
        <v>12</v>
      </c>
      <c r="H629" s="16">
        <v>25</v>
      </c>
      <c r="I629" s="16">
        <v>13</v>
      </c>
      <c r="J629" s="16">
        <v>27</v>
      </c>
    </row>
    <row r="630" spans="1:10" x14ac:dyDescent="0.2">
      <c r="A630" s="8">
        <v>14</v>
      </c>
      <c r="B630" s="8" t="str">
        <f>T("0626")</f>
        <v>0626</v>
      </c>
      <c r="C630" s="9" t="s">
        <v>623</v>
      </c>
      <c r="D630" s="10" t="s">
        <v>743</v>
      </c>
      <c r="E630" s="11">
        <v>443</v>
      </c>
      <c r="F630" s="16">
        <v>8</v>
      </c>
      <c r="G630" s="16">
        <v>9</v>
      </c>
      <c r="H630" s="16">
        <v>22</v>
      </c>
      <c r="I630" s="16">
        <v>10</v>
      </c>
      <c r="J630" s="16">
        <v>19</v>
      </c>
    </row>
    <row r="631" spans="1:10" x14ac:dyDescent="0.2">
      <c r="A631" s="8">
        <v>15</v>
      </c>
      <c r="B631" s="8" t="str">
        <f>T("0627")</f>
        <v>0627</v>
      </c>
      <c r="C631" s="9" t="s">
        <v>624</v>
      </c>
      <c r="D631" s="10" t="s">
        <v>743</v>
      </c>
      <c r="E631" s="11">
        <v>443</v>
      </c>
      <c r="F631" s="16">
        <v>12</v>
      </c>
      <c r="G631" s="16">
        <v>7</v>
      </c>
      <c r="H631" s="16">
        <v>21</v>
      </c>
      <c r="I631" s="16">
        <v>14</v>
      </c>
      <c r="J631" s="16">
        <v>28</v>
      </c>
    </row>
    <row r="632" spans="1:10" x14ac:dyDescent="0.2">
      <c r="A632" s="8">
        <v>16</v>
      </c>
      <c r="B632" s="8" t="str">
        <f>T("0628")</f>
        <v>0628</v>
      </c>
      <c r="C632" s="9" t="s">
        <v>625</v>
      </c>
      <c r="D632" s="10" t="s">
        <v>748</v>
      </c>
      <c r="E632" s="11">
        <v>443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</row>
    <row r="633" spans="1:10" x14ac:dyDescent="0.2">
      <c r="A633" s="8">
        <v>17</v>
      </c>
      <c r="B633" s="8" t="str">
        <f>T("0629")</f>
        <v>0629</v>
      </c>
      <c r="C633" s="9" t="s">
        <v>626</v>
      </c>
      <c r="D633" s="10" t="s">
        <v>748</v>
      </c>
      <c r="E633" s="11">
        <v>443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</row>
    <row r="634" spans="1:10" x14ac:dyDescent="0.2">
      <c r="A634" s="8">
        <v>18</v>
      </c>
      <c r="B634" s="8" t="str">
        <f>T("0630")</f>
        <v>0630</v>
      </c>
      <c r="C634" s="9" t="s">
        <v>627</v>
      </c>
      <c r="D634" s="10" t="s">
        <v>744</v>
      </c>
      <c r="E634" s="11">
        <v>443</v>
      </c>
      <c r="F634" s="16">
        <v>17</v>
      </c>
      <c r="G634" s="16">
        <v>25</v>
      </c>
      <c r="H634" s="16">
        <v>30</v>
      </c>
      <c r="I634" s="16">
        <v>20</v>
      </c>
      <c r="J634" s="16">
        <v>22</v>
      </c>
    </row>
    <row r="635" spans="1:10" x14ac:dyDescent="0.2">
      <c r="A635" s="8">
        <v>19</v>
      </c>
      <c r="B635" s="8" t="str">
        <f>T("0631")</f>
        <v>0631</v>
      </c>
      <c r="C635" s="9" t="s">
        <v>628</v>
      </c>
      <c r="D635" s="10" t="s">
        <v>744</v>
      </c>
      <c r="E635" s="11">
        <v>443</v>
      </c>
      <c r="F635" s="16">
        <v>18</v>
      </c>
      <c r="G635" s="16">
        <v>27</v>
      </c>
      <c r="H635" s="16">
        <v>30</v>
      </c>
      <c r="I635" s="16">
        <v>22</v>
      </c>
      <c r="J635" s="16">
        <v>32</v>
      </c>
    </row>
    <row r="636" spans="1:10" x14ac:dyDescent="0.2">
      <c r="A636" s="8">
        <v>20</v>
      </c>
      <c r="B636" s="8" t="str">
        <f>T("0632")</f>
        <v>0632</v>
      </c>
      <c r="C636" s="9" t="s">
        <v>629</v>
      </c>
      <c r="D636" s="10" t="s">
        <v>744</v>
      </c>
      <c r="E636" s="11">
        <v>443</v>
      </c>
      <c r="F636" s="16">
        <v>10</v>
      </c>
      <c r="G636" s="16">
        <v>13</v>
      </c>
      <c r="H636" s="16">
        <v>26</v>
      </c>
      <c r="I636" s="16">
        <v>17</v>
      </c>
      <c r="J636" s="16">
        <v>24</v>
      </c>
    </row>
    <row r="637" spans="1:10" x14ac:dyDescent="0.2">
      <c r="A637" s="8">
        <v>21</v>
      </c>
      <c r="B637" s="8" t="str">
        <f>T("0633")</f>
        <v>0633</v>
      </c>
      <c r="C637" s="9" t="s">
        <v>630</v>
      </c>
      <c r="D637" s="10" t="s">
        <v>746</v>
      </c>
      <c r="E637" s="11">
        <v>443</v>
      </c>
      <c r="F637" s="16">
        <v>14</v>
      </c>
      <c r="G637" s="16">
        <v>14</v>
      </c>
      <c r="H637" s="16">
        <v>22</v>
      </c>
      <c r="I637" s="16">
        <v>18</v>
      </c>
      <c r="J637" s="16">
        <v>23</v>
      </c>
    </row>
    <row r="638" spans="1:10" x14ac:dyDescent="0.2">
      <c r="A638" s="8">
        <v>22</v>
      </c>
      <c r="B638" s="8" t="str">
        <f>T("0634")</f>
        <v>0634</v>
      </c>
      <c r="C638" s="9" t="s">
        <v>631</v>
      </c>
      <c r="D638" s="10" t="s">
        <v>746</v>
      </c>
      <c r="E638" s="11">
        <v>443</v>
      </c>
      <c r="F638" s="16">
        <v>9</v>
      </c>
      <c r="G638" s="16">
        <v>13</v>
      </c>
      <c r="H638" s="16">
        <v>25</v>
      </c>
      <c r="I638" s="16">
        <v>14</v>
      </c>
      <c r="J638" s="16">
        <v>27</v>
      </c>
    </row>
    <row r="639" spans="1:10" x14ac:dyDescent="0.2">
      <c r="A639" s="8">
        <v>23</v>
      </c>
      <c r="B639" s="8" t="str">
        <f>T("0635")</f>
        <v>0635</v>
      </c>
      <c r="C639" s="9" t="s">
        <v>632</v>
      </c>
      <c r="D639" s="10" t="s">
        <v>746</v>
      </c>
      <c r="E639" s="11">
        <v>443</v>
      </c>
      <c r="F639" s="16">
        <v>17</v>
      </c>
      <c r="G639" s="16">
        <v>18</v>
      </c>
      <c r="H639" s="16">
        <v>23</v>
      </c>
      <c r="I639" s="16">
        <v>17</v>
      </c>
      <c r="J639" s="16">
        <v>24</v>
      </c>
    </row>
    <row r="640" spans="1:10" x14ac:dyDescent="0.2">
      <c r="A640" s="8">
        <v>24</v>
      </c>
      <c r="B640" s="8" t="str">
        <f>T("0636")</f>
        <v>0636</v>
      </c>
      <c r="C640" s="9" t="s">
        <v>633</v>
      </c>
      <c r="D640" s="10" t="s">
        <v>746</v>
      </c>
      <c r="E640" s="11">
        <v>443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</row>
    <row r="641" spans="1:10" x14ac:dyDescent="0.2">
      <c r="A641" s="8">
        <v>25</v>
      </c>
      <c r="B641" s="8" t="str">
        <f>T("0637")</f>
        <v>0637</v>
      </c>
      <c r="C641" s="9" t="s">
        <v>634</v>
      </c>
      <c r="D641" s="10" t="s">
        <v>746</v>
      </c>
      <c r="E641" s="11">
        <v>443</v>
      </c>
      <c r="F641" s="16">
        <v>15</v>
      </c>
      <c r="G641" s="16">
        <v>18</v>
      </c>
      <c r="H641" s="16">
        <v>26</v>
      </c>
      <c r="I641" s="16">
        <v>20</v>
      </c>
      <c r="J641" s="16">
        <v>21</v>
      </c>
    </row>
    <row r="642" spans="1:10" x14ac:dyDescent="0.2">
      <c r="A642" s="8">
        <v>26</v>
      </c>
      <c r="B642" s="8" t="str">
        <f>T("0638")</f>
        <v>0638</v>
      </c>
      <c r="C642" s="9" t="s">
        <v>635</v>
      </c>
      <c r="D642" s="10" t="s">
        <v>743</v>
      </c>
      <c r="E642" s="11">
        <v>443</v>
      </c>
      <c r="F642" s="16">
        <v>8</v>
      </c>
      <c r="G642" s="16">
        <v>12</v>
      </c>
      <c r="H642" s="16">
        <v>19</v>
      </c>
      <c r="I642" s="16">
        <v>10</v>
      </c>
      <c r="J642" s="16">
        <v>9</v>
      </c>
    </row>
    <row r="643" spans="1:10" x14ac:dyDescent="0.2">
      <c r="A643" s="8">
        <v>27</v>
      </c>
      <c r="B643" s="8" t="str">
        <f>T("0639")</f>
        <v>0639</v>
      </c>
      <c r="C643" s="9" t="s">
        <v>636</v>
      </c>
      <c r="D643" s="10" t="s">
        <v>748</v>
      </c>
      <c r="E643" s="11">
        <v>443</v>
      </c>
      <c r="F643" s="16">
        <v>13</v>
      </c>
      <c r="G643" s="16">
        <v>14</v>
      </c>
      <c r="H643" s="16">
        <v>22</v>
      </c>
      <c r="I643" s="16">
        <v>17</v>
      </c>
      <c r="J643" s="16">
        <v>30</v>
      </c>
    </row>
    <row r="644" spans="1:10" x14ac:dyDescent="0.2">
      <c r="A644" s="8">
        <v>28</v>
      </c>
      <c r="B644" s="8" t="str">
        <f>T("0640")</f>
        <v>0640</v>
      </c>
      <c r="C644" s="9" t="s">
        <v>637</v>
      </c>
      <c r="D644" s="10" t="s">
        <v>750</v>
      </c>
      <c r="E644" s="11">
        <v>443</v>
      </c>
      <c r="F644" s="16">
        <v>17</v>
      </c>
      <c r="G644" s="16">
        <v>24</v>
      </c>
      <c r="H644" s="16">
        <v>30</v>
      </c>
      <c r="I644" s="16">
        <v>29</v>
      </c>
      <c r="J644" s="16">
        <v>33</v>
      </c>
    </row>
    <row r="645" spans="1:10" x14ac:dyDescent="0.2">
      <c r="A645" s="8">
        <v>29</v>
      </c>
      <c r="B645" s="8" t="str">
        <f>T("0641")</f>
        <v>0641</v>
      </c>
      <c r="C645" s="9" t="s">
        <v>638</v>
      </c>
      <c r="D645" s="10" t="s">
        <v>748</v>
      </c>
      <c r="E645" s="11">
        <v>443</v>
      </c>
      <c r="F645" s="16">
        <v>14</v>
      </c>
      <c r="G645" s="16">
        <v>14</v>
      </c>
      <c r="H645" s="16">
        <v>24</v>
      </c>
      <c r="I645" s="16">
        <v>16</v>
      </c>
      <c r="J645" s="16">
        <v>27</v>
      </c>
    </row>
    <row r="646" spans="1:10" x14ac:dyDescent="0.2">
      <c r="A646" s="8">
        <v>30</v>
      </c>
      <c r="B646" s="8" t="str">
        <f>T("0642")</f>
        <v>0642</v>
      </c>
      <c r="C646" s="9" t="s">
        <v>639</v>
      </c>
      <c r="D646" s="10" t="s">
        <v>748</v>
      </c>
      <c r="E646" s="11">
        <v>443</v>
      </c>
      <c r="F646" s="16">
        <v>12</v>
      </c>
      <c r="G646" s="16">
        <v>13</v>
      </c>
      <c r="H646" s="16">
        <v>22</v>
      </c>
      <c r="I646" s="16">
        <v>9</v>
      </c>
      <c r="J646" s="16">
        <v>23</v>
      </c>
    </row>
    <row r="647" spans="1:10" x14ac:dyDescent="0.2">
      <c r="A647" s="8">
        <v>31</v>
      </c>
      <c r="B647" s="8" t="str">
        <f>T("0643")</f>
        <v>0643</v>
      </c>
      <c r="C647" s="9" t="s">
        <v>640</v>
      </c>
      <c r="D647" s="10" t="s">
        <v>746</v>
      </c>
      <c r="E647" s="11">
        <v>443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</row>
    <row r="648" spans="1:10" x14ac:dyDescent="0.2">
      <c r="A648" s="8">
        <v>32</v>
      </c>
      <c r="B648" s="8" t="str">
        <f>T("0644")</f>
        <v>0644</v>
      </c>
      <c r="C648" s="9" t="s">
        <v>641</v>
      </c>
      <c r="D648" s="10" t="s">
        <v>746</v>
      </c>
      <c r="E648" s="11">
        <v>443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</row>
    <row r="649" spans="1:10" x14ac:dyDescent="0.2">
      <c r="A649" s="8">
        <v>33</v>
      </c>
      <c r="B649" s="8" t="str">
        <f>T("0645")</f>
        <v>0645</v>
      </c>
      <c r="C649" s="9" t="s">
        <v>642</v>
      </c>
      <c r="D649" s="10" t="s">
        <v>746</v>
      </c>
      <c r="E649" s="11">
        <v>443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</row>
    <row r="650" spans="1:10" x14ac:dyDescent="0.2">
      <c r="A650" s="8">
        <v>34</v>
      </c>
      <c r="B650" s="8" t="str">
        <f>T("0646")</f>
        <v>0646</v>
      </c>
      <c r="C650" s="9" t="s">
        <v>643</v>
      </c>
      <c r="D650" s="10" t="s">
        <v>746</v>
      </c>
      <c r="E650" s="11">
        <v>443</v>
      </c>
      <c r="F650" s="16">
        <v>14</v>
      </c>
      <c r="G650" s="16">
        <v>11</v>
      </c>
      <c r="H650" s="16">
        <v>16</v>
      </c>
      <c r="I650" s="16">
        <v>17</v>
      </c>
      <c r="J650" s="16">
        <v>21</v>
      </c>
    </row>
    <row r="651" spans="1:10" x14ac:dyDescent="0.2">
      <c r="A651" s="8">
        <v>35</v>
      </c>
      <c r="B651" s="8" t="str">
        <f>T("0647")</f>
        <v>0647</v>
      </c>
      <c r="C651" s="9" t="s">
        <v>644</v>
      </c>
      <c r="D651" s="10" t="s">
        <v>746</v>
      </c>
      <c r="E651" s="11">
        <v>443</v>
      </c>
      <c r="F651" s="16">
        <v>17</v>
      </c>
      <c r="G651" s="16">
        <v>25</v>
      </c>
      <c r="H651" s="16">
        <v>30</v>
      </c>
      <c r="I651" s="16">
        <v>13</v>
      </c>
      <c r="J651" s="16">
        <v>29</v>
      </c>
    </row>
    <row r="652" spans="1:10" x14ac:dyDescent="0.2">
      <c r="A652" s="8">
        <v>1</v>
      </c>
      <c r="B652" s="8" t="str">
        <f>T("0648")</f>
        <v>0648</v>
      </c>
      <c r="C652" s="9" t="s">
        <v>645</v>
      </c>
      <c r="D652" s="10" t="s">
        <v>745</v>
      </c>
      <c r="E652" s="11">
        <v>444</v>
      </c>
      <c r="F652" s="16">
        <v>9</v>
      </c>
      <c r="G652" s="16">
        <v>13</v>
      </c>
      <c r="H652" s="16">
        <v>24</v>
      </c>
      <c r="I652" s="16">
        <v>25</v>
      </c>
      <c r="J652" s="16">
        <v>15</v>
      </c>
    </row>
    <row r="653" spans="1:10" x14ac:dyDescent="0.2">
      <c r="A653" s="8">
        <v>2</v>
      </c>
      <c r="B653" s="8" t="str">
        <f>T("0649")</f>
        <v>0649</v>
      </c>
      <c r="C653" s="9" t="s">
        <v>646</v>
      </c>
      <c r="D653" s="10" t="s">
        <v>746</v>
      </c>
      <c r="E653" s="11">
        <v>444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</row>
    <row r="654" spans="1:10" x14ac:dyDescent="0.2">
      <c r="A654" s="8">
        <v>3</v>
      </c>
      <c r="B654" s="8" t="str">
        <f>T("0650")</f>
        <v>0650</v>
      </c>
      <c r="C654" s="9" t="s">
        <v>647</v>
      </c>
      <c r="D654" s="10" t="s">
        <v>748</v>
      </c>
      <c r="E654" s="11">
        <v>444</v>
      </c>
      <c r="F654" s="16">
        <v>14</v>
      </c>
      <c r="G654" s="16">
        <v>16</v>
      </c>
      <c r="H654" s="16">
        <v>31</v>
      </c>
      <c r="I654" s="16">
        <v>19</v>
      </c>
      <c r="J654" s="16">
        <v>29</v>
      </c>
    </row>
    <row r="655" spans="1:10" x14ac:dyDescent="0.2">
      <c r="A655" s="8">
        <v>4</v>
      </c>
      <c r="B655" s="8" t="str">
        <f>T("0651")</f>
        <v>0651</v>
      </c>
      <c r="C655" s="9" t="s">
        <v>648</v>
      </c>
      <c r="D655" s="10" t="s">
        <v>748</v>
      </c>
      <c r="E655" s="11">
        <v>444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</row>
    <row r="656" spans="1:10" x14ac:dyDescent="0.2">
      <c r="A656" s="8">
        <v>5</v>
      </c>
      <c r="B656" s="8" t="str">
        <f>T("0652")</f>
        <v>0652</v>
      </c>
      <c r="C656" s="9" t="s">
        <v>649</v>
      </c>
      <c r="D656" s="10" t="s">
        <v>746</v>
      </c>
      <c r="E656" s="11">
        <v>444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</row>
    <row r="657" spans="1:10" x14ac:dyDescent="0.2">
      <c r="A657" s="8">
        <v>6</v>
      </c>
      <c r="B657" s="8" t="str">
        <f>T("0653")</f>
        <v>0653</v>
      </c>
      <c r="C657" s="9" t="s">
        <v>650</v>
      </c>
      <c r="D657" s="10" t="s">
        <v>744</v>
      </c>
      <c r="E657" s="11">
        <v>444</v>
      </c>
      <c r="F657" s="16">
        <v>0</v>
      </c>
      <c r="G657" s="16">
        <v>13</v>
      </c>
      <c r="H657" s="16">
        <v>33</v>
      </c>
      <c r="I657" s="16">
        <v>24</v>
      </c>
      <c r="J657" s="16">
        <v>33</v>
      </c>
    </row>
    <row r="658" spans="1:10" x14ac:dyDescent="0.2">
      <c r="A658" s="8">
        <v>7</v>
      </c>
      <c r="B658" s="8" t="str">
        <f>T("0654")</f>
        <v>0654</v>
      </c>
      <c r="C658" s="9" t="s">
        <v>651</v>
      </c>
      <c r="D658" s="10" t="s">
        <v>744</v>
      </c>
      <c r="E658" s="11">
        <v>444</v>
      </c>
      <c r="F658" s="16">
        <v>0</v>
      </c>
      <c r="G658" s="16">
        <v>16</v>
      </c>
      <c r="H658" s="16">
        <v>25</v>
      </c>
      <c r="I658" s="16">
        <v>14</v>
      </c>
      <c r="J658" s="16">
        <v>14</v>
      </c>
    </row>
    <row r="659" spans="1:10" x14ac:dyDescent="0.2">
      <c r="A659" s="8">
        <v>8</v>
      </c>
      <c r="B659" s="8" t="str">
        <f>T("0655")</f>
        <v>0655</v>
      </c>
      <c r="C659" s="9" t="s">
        <v>652</v>
      </c>
      <c r="D659" s="10" t="s">
        <v>746</v>
      </c>
      <c r="E659" s="11">
        <v>444</v>
      </c>
      <c r="F659" s="16">
        <v>15</v>
      </c>
      <c r="G659" s="16">
        <v>15</v>
      </c>
      <c r="H659" s="16">
        <v>33</v>
      </c>
      <c r="I659" s="16">
        <v>31</v>
      </c>
      <c r="J659" s="16">
        <v>23</v>
      </c>
    </row>
    <row r="660" spans="1:10" x14ac:dyDescent="0.2">
      <c r="A660" s="8">
        <v>9</v>
      </c>
      <c r="B660" s="8" t="str">
        <f>T("0656")</f>
        <v>0656</v>
      </c>
      <c r="C660" s="9" t="s">
        <v>653</v>
      </c>
      <c r="D660" s="10" t="s">
        <v>745</v>
      </c>
      <c r="E660" s="11">
        <v>444</v>
      </c>
      <c r="F660" s="16">
        <v>14</v>
      </c>
      <c r="G660" s="16">
        <v>25</v>
      </c>
      <c r="H660" s="16">
        <v>33</v>
      </c>
      <c r="I660" s="16">
        <v>16</v>
      </c>
      <c r="J660" s="16">
        <v>26</v>
      </c>
    </row>
    <row r="661" spans="1:10" x14ac:dyDescent="0.2">
      <c r="A661" s="8">
        <v>10</v>
      </c>
      <c r="B661" s="8" t="str">
        <f>T("0657")</f>
        <v>0657</v>
      </c>
      <c r="C661" s="9" t="s">
        <v>654</v>
      </c>
      <c r="D661" s="10" t="s">
        <v>745</v>
      </c>
      <c r="E661" s="11">
        <v>444</v>
      </c>
      <c r="F661" s="16">
        <v>14</v>
      </c>
      <c r="G661" s="16">
        <v>20</v>
      </c>
      <c r="H661" s="16">
        <v>32</v>
      </c>
      <c r="I661" s="16">
        <v>17</v>
      </c>
      <c r="J661" s="16">
        <v>24</v>
      </c>
    </row>
    <row r="662" spans="1:10" x14ac:dyDescent="0.2">
      <c r="A662" s="8">
        <v>11</v>
      </c>
      <c r="B662" s="8" t="str">
        <f>T("0658")</f>
        <v>0658</v>
      </c>
      <c r="C662" s="9" t="s">
        <v>655</v>
      </c>
      <c r="D662" s="10" t="s">
        <v>743</v>
      </c>
      <c r="E662" s="11">
        <v>444</v>
      </c>
      <c r="F662" s="16">
        <v>17</v>
      </c>
      <c r="G662" s="16">
        <v>17</v>
      </c>
      <c r="H662" s="16">
        <v>24</v>
      </c>
      <c r="I662" s="16">
        <v>19</v>
      </c>
      <c r="J662" s="16">
        <v>28</v>
      </c>
    </row>
    <row r="663" spans="1:10" x14ac:dyDescent="0.2">
      <c r="A663" s="8">
        <v>12</v>
      </c>
      <c r="B663" s="8" t="str">
        <f>T("0659")</f>
        <v>0659</v>
      </c>
      <c r="C663" s="9" t="s">
        <v>656</v>
      </c>
      <c r="D663" s="10" t="s">
        <v>745</v>
      </c>
      <c r="E663" s="11">
        <v>444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</row>
    <row r="664" spans="1:10" x14ac:dyDescent="0.2">
      <c r="A664" s="8">
        <v>13</v>
      </c>
      <c r="B664" s="8" t="str">
        <f>T("0660")</f>
        <v>0660</v>
      </c>
      <c r="C664" s="9" t="s">
        <v>657</v>
      </c>
      <c r="D664" s="10" t="s">
        <v>743</v>
      </c>
      <c r="E664" s="11">
        <v>444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</row>
    <row r="665" spans="1:10" x14ac:dyDescent="0.2">
      <c r="A665" s="8">
        <v>14</v>
      </c>
      <c r="B665" s="8" t="str">
        <f>T("0661")</f>
        <v>0661</v>
      </c>
      <c r="C665" s="9" t="s">
        <v>658</v>
      </c>
      <c r="D665" s="10" t="s">
        <v>750</v>
      </c>
      <c r="E665" s="11">
        <v>444</v>
      </c>
      <c r="F665" s="16">
        <v>10</v>
      </c>
      <c r="G665" s="16">
        <v>13</v>
      </c>
      <c r="H665" s="16">
        <v>23</v>
      </c>
      <c r="I665" s="16">
        <v>19</v>
      </c>
      <c r="J665" s="16">
        <v>24</v>
      </c>
    </row>
    <row r="666" spans="1:10" x14ac:dyDescent="0.2">
      <c r="A666" s="8">
        <v>15</v>
      </c>
      <c r="B666" s="8" t="str">
        <f>T("0662")</f>
        <v>0662</v>
      </c>
      <c r="C666" s="9" t="s">
        <v>659</v>
      </c>
      <c r="D666" s="10" t="s">
        <v>745</v>
      </c>
      <c r="E666" s="11">
        <v>444</v>
      </c>
      <c r="F666" s="16">
        <v>10</v>
      </c>
      <c r="G666" s="16">
        <v>15</v>
      </c>
      <c r="H666" s="16">
        <v>27</v>
      </c>
      <c r="I666" s="16">
        <v>17</v>
      </c>
      <c r="J666" s="16">
        <v>31</v>
      </c>
    </row>
    <row r="667" spans="1:10" x14ac:dyDescent="0.2">
      <c r="A667" s="8">
        <v>16</v>
      </c>
      <c r="B667" s="8" t="str">
        <f>T("0663")</f>
        <v>0663</v>
      </c>
      <c r="C667" s="9" t="s">
        <v>660</v>
      </c>
      <c r="D667" s="10" t="s">
        <v>750</v>
      </c>
      <c r="E667" s="11">
        <v>444</v>
      </c>
      <c r="F667" s="16">
        <v>14</v>
      </c>
      <c r="G667" s="16">
        <v>12</v>
      </c>
      <c r="H667" s="16">
        <v>25</v>
      </c>
      <c r="I667" s="16">
        <v>23</v>
      </c>
      <c r="J667" s="16">
        <v>18</v>
      </c>
    </row>
    <row r="668" spans="1:10" x14ac:dyDescent="0.2">
      <c r="A668" s="8">
        <v>17</v>
      </c>
      <c r="B668" s="8" t="str">
        <f>T("0664")</f>
        <v>0664</v>
      </c>
      <c r="C668" s="9" t="s">
        <v>661</v>
      </c>
      <c r="D668" s="10" t="s">
        <v>746</v>
      </c>
      <c r="E668" s="11">
        <v>444</v>
      </c>
      <c r="F668" s="16">
        <v>16</v>
      </c>
      <c r="G668" s="16">
        <v>11</v>
      </c>
      <c r="H668" s="16">
        <v>24</v>
      </c>
      <c r="I668" s="16">
        <v>17</v>
      </c>
      <c r="J668" s="16">
        <v>24</v>
      </c>
    </row>
    <row r="669" spans="1:10" x14ac:dyDescent="0.2">
      <c r="A669" s="8">
        <v>18</v>
      </c>
      <c r="B669" s="8" t="str">
        <f>T("0665")</f>
        <v>0665</v>
      </c>
      <c r="C669" s="9" t="s">
        <v>662</v>
      </c>
      <c r="D669" s="10" t="s">
        <v>743</v>
      </c>
      <c r="E669" s="11">
        <v>444</v>
      </c>
      <c r="F669" s="16">
        <v>12</v>
      </c>
      <c r="G669" s="16">
        <v>15</v>
      </c>
      <c r="H669" s="16">
        <v>36</v>
      </c>
      <c r="I669" s="16">
        <v>11</v>
      </c>
      <c r="J669" s="16">
        <v>15</v>
      </c>
    </row>
    <row r="670" spans="1:10" x14ac:dyDescent="0.2">
      <c r="A670" s="8">
        <v>19</v>
      </c>
      <c r="B670" s="8" t="str">
        <f>T("0666")</f>
        <v>0666</v>
      </c>
      <c r="C670" s="9" t="s">
        <v>663</v>
      </c>
      <c r="D670" s="10" t="s">
        <v>746</v>
      </c>
      <c r="E670" s="11">
        <v>444</v>
      </c>
      <c r="F670" s="16">
        <v>9</v>
      </c>
      <c r="G670" s="16">
        <v>20</v>
      </c>
      <c r="H670" s="16">
        <v>20</v>
      </c>
      <c r="I670" s="16">
        <v>11</v>
      </c>
      <c r="J670" s="16">
        <v>23</v>
      </c>
    </row>
    <row r="671" spans="1:10" x14ac:dyDescent="0.2">
      <c r="A671" s="8">
        <v>20</v>
      </c>
      <c r="B671" s="8" t="str">
        <f>T("0667")</f>
        <v>0667</v>
      </c>
      <c r="C671" s="9" t="s">
        <v>664</v>
      </c>
      <c r="D671" s="10" t="s">
        <v>748</v>
      </c>
      <c r="E671" s="11">
        <v>444</v>
      </c>
      <c r="F671" s="16">
        <v>23</v>
      </c>
      <c r="G671" s="16">
        <v>17</v>
      </c>
      <c r="H671" s="16">
        <v>36</v>
      </c>
      <c r="I671" s="16">
        <v>19</v>
      </c>
      <c r="J671" s="16">
        <v>33</v>
      </c>
    </row>
    <row r="672" spans="1:10" x14ac:dyDescent="0.2">
      <c r="A672" s="8">
        <v>21</v>
      </c>
      <c r="B672" s="8" t="str">
        <f>T("0668")</f>
        <v>0668</v>
      </c>
      <c r="C672" s="9" t="s">
        <v>665</v>
      </c>
      <c r="D672" s="10" t="s">
        <v>747</v>
      </c>
      <c r="E672" s="11">
        <v>444</v>
      </c>
      <c r="F672" s="16">
        <v>13</v>
      </c>
      <c r="G672" s="16">
        <v>12</v>
      </c>
      <c r="H672" s="16">
        <v>32</v>
      </c>
      <c r="I672" s="16">
        <v>25</v>
      </c>
      <c r="J672" s="16">
        <v>25</v>
      </c>
    </row>
    <row r="673" spans="1:10" x14ac:dyDescent="0.2">
      <c r="A673" s="8">
        <v>22</v>
      </c>
      <c r="B673" s="8" t="str">
        <f>T("0669")</f>
        <v>0669</v>
      </c>
      <c r="C673" s="9" t="s">
        <v>666</v>
      </c>
      <c r="D673" s="10" t="s">
        <v>744</v>
      </c>
      <c r="E673" s="11">
        <v>444</v>
      </c>
      <c r="F673" s="16">
        <v>14</v>
      </c>
      <c r="G673" s="16">
        <v>9</v>
      </c>
      <c r="H673" s="16">
        <v>21</v>
      </c>
      <c r="I673" s="16">
        <v>15</v>
      </c>
      <c r="J673" s="16">
        <v>20</v>
      </c>
    </row>
    <row r="674" spans="1:10" x14ac:dyDescent="0.2">
      <c r="A674" s="8">
        <v>23</v>
      </c>
      <c r="B674" s="8" t="str">
        <f>T("0670")</f>
        <v>0670</v>
      </c>
      <c r="C674" s="9" t="s">
        <v>667</v>
      </c>
      <c r="D674" s="10" t="s">
        <v>750</v>
      </c>
      <c r="E674" s="11">
        <v>444</v>
      </c>
      <c r="F674" s="16">
        <v>15</v>
      </c>
      <c r="G674" s="16">
        <v>17</v>
      </c>
      <c r="H674" s="16">
        <v>24</v>
      </c>
      <c r="I674" s="16">
        <v>17</v>
      </c>
      <c r="J674" s="16">
        <v>23</v>
      </c>
    </row>
    <row r="675" spans="1:10" x14ac:dyDescent="0.2">
      <c r="A675" s="8">
        <v>24</v>
      </c>
      <c r="B675" s="8" t="str">
        <f>T("0671")</f>
        <v>0671</v>
      </c>
      <c r="C675" s="9" t="s">
        <v>668</v>
      </c>
      <c r="D675" s="10" t="s">
        <v>743</v>
      </c>
      <c r="E675" s="11">
        <v>444</v>
      </c>
      <c r="F675" s="16">
        <v>8</v>
      </c>
      <c r="G675" s="16">
        <v>12</v>
      </c>
      <c r="H675" s="16">
        <v>25</v>
      </c>
      <c r="I675" s="16">
        <v>16</v>
      </c>
      <c r="J675" s="16">
        <v>19</v>
      </c>
    </row>
    <row r="676" spans="1:10" x14ac:dyDescent="0.2">
      <c r="A676" s="8">
        <v>25</v>
      </c>
      <c r="B676" s="8" t="str">
        <f>T("0672")</f>
        <v>0672</v>
      </c>
      <c r="C676" s="9" t="s">
        <v>669</v>
      </c>
      <c r="D676" s="10" t="s">
        <v>749</v>
      </c>
      <c r="E676" s="11">
        <v>444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</row>
    <row r="677" spans="1:10" x14ac:dyDescent="0.2">
      <c r="A677" s="8">
        <v>26</v>
      </c>
      <c r="B677" s="8" t="str">
        <f>T("0673")</f>
        <v>0673</v>
      </c>
      <c r="C677" s="9" t="s">
        <v>670</v>
      </c>
      <c r="D677" s="10" t="s">
        <v>747</v>
      </c>
      <c r="E677" s="11">
        <v>444</v>
      </c>
      <c r="F677" s="16">
        <v>14</v>
      </c>
      <c r="G677" s="16">
        <v>28</v>
      </c>
      <c r="H677" s="16">
        <v>38</v>
      </c>
      <c r="I677" s="16">
        <v>32</v>
      </c>
      <c r="J677" s="16">
        <v>35</v>
      </c>
    </row>
    <row r="678" spans="1:10" x14ac:dyDescent="0.2">
      <c r="A678" s="8">
        <v>27</v>
      </c>
      <c r="B678" s="8" t="str">
        <f>T("0674")</f>
        <v>0674</v>
      </c>
      <c r="C678" s="9" t="s">
        <v>671</v>
      </c>
      <c r="D678" s="10" t="s">
        <v>746</v>
      </c>
      <c r="E678" s="11">
        <v>444</v>
      </c>
      <c r="F678" s="16">
        <v>11</v>
      </c>
      <c r="G678" s="16">
        <v>15</v>
      </c>
      <c r="H678" s="16">
        <v>31</v>
      </c>
      <c r="I678" s="16">
        <v>13</v>
      </c>
      <c r="J678" s="16">
        <v>23</v>
      </c>
    </row>
    <row r="679" spans="1:10" x14ac:dyDescent="0.2">
      <c r="A679" s="8">
        <v>28</v>
      </c>
      <c r="B679" s="8" t="str">
        <f>T("0675")</f>
        <v>0675</v>
      </c>
      <c r="C679" s="9" t="s">
        <v>672</v>
      </c>
      <c r="D679" s="10" t="s">
        <v>746</v>
      </c>
      <c r="E679" s="11">
        <v>444</v>
      </c>
      <c r="F679" s="16">
        <v>8</v>
      </c>
      <c r="G679" s="16">
        <v>20</v>
      </c>
      <c r="H679" s="16">
        <v>31</v>
      </c>
      <c r="I679" s="16">
        <v>28</v>
      </c>
      <c r="J679" s="16">
        <v>18</v>
      </c>
    </row>
    <row r="680" spans="1:10" x14ac:dyDescent="0.2">
      <c r="A680" s="8">
        <v>29</v>
      </c>
      <c r="B680" s="8" t="str">
        <f>T("0676")</f>
        <v>0676</v>
      </c>
      <c r="C680" s="9" t="s">
        <v>673</v>
      </c>
      <c r="D680" s="10" t="s">
        <v>743</v>
      </c>
      <c r="E680" s="11">
        <v>444</v>
      </c>
      <c r="F680" s="16">
        <v>10</v>
      </c>
      <c r="G680" s="16">
        <v>17</v>
      </c>
      <c r="H680" s="16">
        <v>20</v>
      </c>
      <c r="I680" s="16">
        <v>19</v>
      </c>
      <c r="J680" s="16">
        <v>26</v>
      </c>
    </row>
    <row r="681" spans="1:10" x14ac:dyDescent="0.2">
      <c r="A681" s="8">
        <v>30</v>
      </c>
      <c r="B681" s="8" t="str">
        <f>T("0677")</f>
        <v>0677</v>
      </c>
      <c r="C681" s="9" t="s">
        <v>674</v>
      </c>
      <c r="D681" s="10" t="s">
        <v>744</v>
      </c>
      <c r="E681" s="11">
        <v>444</v>
      </c>
      <c r="F681" s="16">
        <v>14</v>
      </c>
      <c r="G681" s="16">
        <v>18</v>
      </c>
      <c r="H681" s="16">
        <v>40</v>
      </c>
      <c r="I681" s="16">
        <v>21</v>
      </c>
      <c r="J681" s="16">
        <v>27</v>
      </c>
    </row>
    <row r="682" spans="1:10" x14ac:dyDescent="0.2">
      <c r="A682" s="8">
        <v>31</v>
      </c>
      <c r="B682" s="8" t="str">
        <f>T("0678")</f>
        <v>0678</v>
      </c>
      <c r="C682" s="9" t="s">
        <v>675</v>
      </c>
      <c r="D682" s="10" t="s">
        <v>749</v>
      </c>
      <c r="E682" s="11">
        <v>444</v>
      </c>
      <c r="F682" s="16">
        <v>23</v>
      </c>
      <c r="G682" s="16">
        <v>27</v>
      </c>
      <c r="H682" s="16">
        <v>37</v>
      </c>
      <c r="I682" s="16">
        <v>30</v>
      </c>
      <c r="J682" s="16">
        <v>37</v>
      </c>
    </row>
    <row r="683" spans="1:10" x14ac:dyDescent="0.2">
      <c r="A683" s="8">
        <v>32</v>
      </c>
      <c r="B683" s="8" t="str">
        <f>T("0679")</f>
        <v>0679</v>
      </c>
      <c r="C683" s="9" t="s">
        <v>676</v>
      </c>
      <c r="D683" s="10" t="s">
        <v>746</v>
      </c>
      <c r="E683" s="11">
        <v>444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</row>
    <row r="684" spans="1:10" x14ac:dyDescent="0.2">
      <c r="A684" s="8">
        <v>33</v>
      </c>
      <c r="B684" s="8" t="str">
        <f>T("0680")</f>
        <v>0680</v>
      </c>
      <c r="C684" s="9" t="s">
        <v>677</v>
      </c>
      <c r="D684" s="10" t="s">
        <v>746</v>
      </c>
      <c r="E684" s="11">
        <v>444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</row>
    <row r="685" spans="1:10" x14ac:dyDescent="0.2">
      <c r="A685" s="8">
        <v>34</v>
      </c>
      <c r="B685" s="8" t="str">
        <f>T("0681")</f>
        <v>0681</v>
      </c>
      <c r="C685" s="9" t="s">
        <v>678</v>
      </c>
      <c r="D685" s="10" t="s">
        <v>744</v>
      </c>
      <c r="E685" s="11">
        <v>444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</row>
    <row r="686" spans="1:10" x14ac:dyDescent="0.2">
      <c r="A686" s="8">
        <v>35</v>
      </c>
      <c r="B686" s="8" t="str">
        <f>T("0682")</f>
        <v>0682</v>
      </c>
      <c r="C686" s="9" t="s">
        <v>679</v>
      </c>
      <c r="D686" s="10" t="s">
        <v>744</v>
      </c>
      <c r="E686" s="11">
        <v>444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</row>
    <row r="687" spans="1:10" x14ac:dyDescent="0.2">
      <c r="A687" s="8">
        <v>1</v>
      </c>
      <c r="B687" s="8" t="str">
        <f>T("0683")</f>
        <v>0683</v>
      </c>
      <c r="C687" s="9" t="s">
        <v>680</v>
      </c>
      <c r="D687" s="10" t="s">
        <v>746</v>
      </c>
      <c r="E687" s="11">
        <v>445</v>
      </c>
      <c r="F687" s="16">
        <v>15</v>
      </c>
      <c r="G687" s="16">
        <v>24</v>
      </c>
      <c r="H687" s="16">
        <v>30</v>
      </c>
      <c r="I687" s="16">
        <v>16</v>
      </c>
      <c r="J687" s="16">
        <v>31</v>
      </c>
    </row>
    <row r="688" spans="1:10" x14ac:dyDescent="0.2">
      <c r="A688" s="8">
        <v>2</v>
      </c>
      <c r="B688" s="8" t="str">
        <f>T("0684")</f>
        <v>0684</v>
      </c>
      <c r="C688" s="9" t="s">
        <v>681</v>
      </c>
      <c r="D688" s="10" t="s">
        <v>748</v>
      </c>
      <c r="E688" s="11">
        <v>445</v>
      </c>
      <c r="F688" s="16">
        <v>0</v>
      </c>
      <c r="G688" s="16">
        <v>14</v>
      </c>
      <c r="H688" s="16">
        <v>0</v>
      </c>
      <c r="I688" s="16">
        <v>0</v>
      </c>
      <c r="J688" s="16">
        <v>0</v>
      </c>
    </row>
    <row r="689" spans="1:10" x14ac:dyDescent="0.2">
      <c r="A689" s="8">
        <v>3</v>
      </c>
      <c r="B689" s="8" t="str">
        <f>T("0685")</f>
        <v>0685</v>
      </c>
      <c r="C689" s="9" t="s">
        <v>682</v>
      </c>
      <c r="D689" s="10" t="s">
        <v>746</v>
      </c>
      <c r="E689" s="11">
        <v>445</v>
      </c>
      <c r="F689" s="16">
        <v>11</v>
      </c>
      <c r="G689" s="16">
        <v>0</v>
      </c>
      <c r="H689" s="16">
        <v>20</v>
      </c>
      <c r="I689" s="16">
        <v>15</v>
      </c>
      <c r="J689" s="16">
        <v>22</v>
      </c>
    </row>
    <row r="690" spans="1:10" x14ac:dyDescent="0.2">
      <c r="A690" s="8">
        <v>4</v>
      </c>
      <c r="B690" s="8" t="str">
        <f>T("0686")</f>
        <v>0686</v>
      </c>
      <c r="C690" s="9" t="s">
        <v>683</v>
      </c>
      <c r="D690" s="10" t="s">
        <v>747</v>
      </c>
      <c r="E690" s="11">
        <v>445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</row>
    <row r="691" spans="1:10" x14ac:dyDescent="0.2">
      <c r="A691" s="8">
        <v>5</v>
      </c>
      <c r="B691" s="8" t="str">
        <f>T("0687")</f>
        <v>0687</v>
      </c>
      <c r="C691" s="9" t="s">
        <v>684</v>
      </c>
      <c r="D691" s="10" t="s">
        <v>743</v>
      </c>
      <c r="E691" s="11">
        <v>445</v>
      </c>
      <c r="F691" s="16">
        <v>9</v>
      </c>
      <c r="G691" s="16">
        <v>16</v>
      </c>
      <c r="H691" s="16">
        <v>25</v>
      </c>
      <c r="I691" s="16">
        <v>12</v>
      </c>
      <c r="J691" s="16">
        <v>28</v>
      </c>
    </row>
    <row r="692" spans="1:10" x14ac:dyDescent="0.2">
      <c r="A692" s="8">
        <v>6</v>
      </c>
      <c r="B692" s="8" t="str">
        <f>T("0688")</f>
        <v>0688</v>
      </c>
      <c r="C692" s="9" t="s">
        <v>685</v>
      </c>
      <c r="D692" s="10" t="s">
        <v>743</v>
      </c>
      <c r="E692" s="11">
        <v>445</v>
      </c>
      <c r="F692" s="16">
        <v>14</v>
      </c>
      <c r="G692" s="16">
        <v>16</v>
      </c>
      <c r="H692" s="16">
        <v>28</v>
      </c>
      <c r="I692" s="16">
        <v>10</v>
      </c>
      <c r="J692" s="16">
        <v>19</v>
      </c>
    </row>
    <row r="693" spans="1:10" x14ac:dyDescent="0.2">
      <c r="A693" s="8">
        <v>7</v>
      </c>
      <c r="B693" s="8" t="str">
        <f>T("0689")</f>
        <v>0689</v>
      </c>
      <c r="C693" s="9" t="s">
        <v>686</v>
      </c>
      <c r="D693" s="10" t="s">
        <v>746</v>
      </c>
      <c r="E693" s="11">
        <v>445</v>
      </c>
      <c r="F693" s="16">
        <v>10</v>
      </c>
      <c r="G693" s="16">
        <v>14</v>
      </c>
      <c r="H693" s="16">
        <v>35</v>
      </c>
      <c r="I693" s="16">
        <v>13</v>
      </c>
      <c r="J693" s="16">
        <v>24</v>
      </c>
    </row>
    <row r="694" spans="1:10" x14ac:dyDescent="0.2">
      <c r="A694" s="8">
        <v>8</v>
      </c>
      <c r="B694" s="8" t="str">
        <f>T("0690")</f>
        <v>0690</v>
      </c>
      <c r="C694" s="9" t="s">
        <v>687</v>
      </c>
      <c r="D694" s="10" t="s">
        <v>746</v>
      </c>
      <c r="E694" s="11">
        <v>445</v>
      </c>
      <c r="F694" s="16">
        <v>13</v>
      </c>
      <c r="G694" s="16">
        <v>15</v>
      </c>
      <c r="H694" s="16">
        <v>28</v>
      </c>
      <c r="I694" s="16">
        <v>11</v>
      </c>
      <c r="J694" s="16">
        <v>27</v>
      </c>
    </row>
    <row r="695" spans="1:10" x14ac:dyDescent="0.2">
      <c r="A695" s="8">
        <v>9</v>
      </c>
      <c r="B695" s="8" t="str">
        <f>T("0691")</f>
        <v>0691</v>
      </c>
      <c r="C695" s="9" t="s">
        <v>688</v>
      </c>
      <c r="D695" s="10" t="s">
        <v>746</v>
      </c>
      <c r="E695" s="11">
        <v>445</v>
      </c>
      <c r="F695" s="16">
        <v>11</v>
      </c>
      <c r="G695" s="16">
        <v>8</v>
      </c>
      <c r="H695" s="16">
        <v>28</v>
      </c>
      <c r="I695" s="16">
        <v>13</v>
      </c>
      <c r="J695" s="16">
        <v>18</v>
      </c>
    </row>
    <row r="696" spans="1:10" x14ac:dyDescent="0.2">
      <c r="A696" s="8">
        <v>10</v>
      </c>
      <c r="B696" s="8" t="str">
        <f>T("0692")</f>
        <v>0692</v>
      </c>
      <c r="C696" s="9" t="s">
        <v>689</v>
      </c>
      <c r="D696" s="10" t="s">
        <v>746</v>
      </c>
      <c r="E696" s="11">
        <v>445</v>
      </c>
      <c r="F696" s="16">
        <v>7</v>
      </c>
      <c r="G696" s="16">
        <v>15</v>
      </c>
      <c r="H696" s="16">
        <v>30</v>
      </c>
      <c r="I696" s="16">
        <v>8</v>
      </c>
      <c r="J696" s="16">
        <v>20</v>
      </c>
    </row>
    <row r="697" spans="1:10" x14ac:dyDescent="0.2">
      <c r="A697" s="8">
        <v>11</v>
      </c>
      <c r="B697" s="8" t="str">
        <f>T("0693")</f>
        <v>0693</v>
      </c>
      <c r="C697" s="9" t="s">
        <v>690</v>
      </c>
      <c r="D697" s="10" t="s">
        <v>745</v>
      </c>
      <c r="E697" s="11">
        <v>445</v>
      </c>
      <c r="F697" s="16">
        <v>16</v>
      </c>
      <c r="G697" s="16">
        <v>16</v>
      </c>
      <c r="H697" s="16">
        <v>47</v>
      </c>
      <c r="I697" s="16">
        <v>21</v>
      </c>
      <c r="J697" s="16">
        <v>27</v>
      </c>
    </row>
    <row r="698" spans="1:10" x14ac:dyDescent="0.2">
      <c r="A698" s="8">
        <v>12</v>
      </c>
      <c r="B698" s="8" t="str">
        <f>T("0694")</f>
        <v>0694</v>
      </c>
      <c r="C698" s="9" t="s">
        <v>691</v>
      </c>
      <c r="D698" s="10" t="s">
        <v>743</v>
      </c>
      <c r="E698" s="11">
        <v>445</v>
      </c>
      <c r="F698" s="16">
        <v>12</v>
      </c>
      <c r="G698" s="16">
        <v>15</v>
      </c>
      <c r="H698" s="16">
        <v>24</v>
      </c>
      <c r="I698" s="16">
        <v>17</v>
      </c>
      <c r="J698" s="16">
        <v>19</v>
      </c>
    </row>
    <row r="699" spans="1:10" x14ac:dyDescent="0.2">
      <c r="A699" s="8">
        <v>13</v>
      </c>
      <c r="B699" s="8" t="str">
        <f>T("0695")</f>
        <v>0695</v>
      </c>
      <c r="C699" s="9" t="s">
        <v>692</v>
      </c>
      <c r="D699" s="10" t="s">
        <v>747</v>
      </c>
      <c r="E699" s="11">
        <v>445</v>
      </c>
      <c r="F699" s="16">
        <v>26</v>
      </c>
      <c r="G699" s="16">
        <v>28</v>
      </c>
      <c r="H699" s="16">
        <v>46</v>
      </c>
      <c r="I699" s="16">
        <v>36</v>
      </c>
      <c r="J699" s="16">
        <v>38</v>
      </c>
    </row>
    <row r="700" spans="1:10" x14ac:dyDescent="0.2">
      <c r="A700" s="8">
        <v>14</v>
      </c>
      <c r="B700" s="8" t="str">
        <f>T("0696")</f>
        <v>0696</v>
      </c>
      <c r="C700" s="9" t="s">
        <v>693</v>
      </c>
      <c r="D700" s="10" t="s">
        <v>747</v>
      </c>
      <c r="E700" s="11">
        <v>445</v>
      </c>
      <c r="F700" s="16">
        <v>28</v>
      </c>
      <c r="G700" s="16">
        <v>30</v>
      </c>
      <c r="H700" s="16">
        <v>46</v>
      </c>
      <c r="I700" s="16">
        <v>32</v>
      </c>
      <c r="J700" s="16">
        <v>38</v>
      </c>
    </row>
    <row r="701" spans="1:10" x14ac:dyDescent="0.2">
      <c r="A701" s="8">
        <v>15</v>
      </c>
      <c r="B701" s="8" t="str">
        <f>T("0697")</f>
        <v>0697</v>
      </c>
      <c r="C701" s="9" t="s">
        <v>694</v>
      </c>
      <c r="D701" s="10" t="s">
        <v>747</v>
      </c>
      <c r="E701" s="11">
        <v>445</v>
      </c>
      <c r="F701" s="16">
        <v>20</v>
      </c>
      <c r="G701" s="16">
        <v>28</v>
      </c>
      <c r="H701" s="16">
        <v>32</v>
      </c>
      <c r="I701" s="16">
        <v>30</v>
      </c>
      <c r="J701" s="16">
        <v>33</v>
      </c>
    </row>
    <row r="702" spans="1:10" x14ac:dyDescent="0.2">
      <c r="A702" s="8">
        <v>16</v>
      </c>
      <c r="B702" s="8" t="str">
        <f>T("0698")</f>
        <v>0698</v>
      </c>
      <c r="C702" s="9" t="s">
        <v>695</v>
      </c>
      <c r="D702" s="10" t="s">
        <v>746</v>
      </c>
      <c r="E702" s="11">
        <v>445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</row>
    <row r="703" spans="1:10" x14ac:dyDescent="0.2">
      <c r="A703" s="8">
        <v>17</v>
      </c>
      <c r="B703" s="8" t="str">
        <f>T("0699")</f>
        <v>0699</v>
      </c>
      <c r="C703" s="9" t="s">
        <v>696</v>
      </c>
      <c r="D703" s="10" t="s">
        <v>746</v>
      </c>
      <c r="E703" s="11">
        <v>445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</row>
    <row r="704" spans="1:10" x14ac:dyDescent="0.2">
      <c r="A704" s="8">
        <v>18</v>
      </c>
      <c r="B704" s="8" t="str">
        <f>T("0700")</f>
        <v>0700</v>
      </c>
      <c r="C704" s="9" t="s">
        <v>697</v>
      </c>
      <c r="D704" s="10" t="s">
        <v>743</v>
      </c>
      <c r="E704" s="11">
        <v>445</v>
      </c>
      <c r="F704" s="16">
        <v>14</v>
      </c>
      <c r="G704" s="16">
        <v>20</v>
      </c>
      <c r="H704" s="16">
        <v>27</v>
      </c>
      <c r="I704" s="16">
        <v>20</v>
      </c>
      <c r="J704" s="16">
        <v>25</v>
      </c>
    </row>
    <row r="705" spans="1:10" x14ac:dyDescent="0.2">
      <c r="A705" s="8">
        <v>19</v>
      </c>
      <c r="B705" s="8" t="str">
        <f>T("0701")</f>
        <v>0701</v>
      </c>
      <c r="C705" s="9" t="s">
        <v>698</v>
      </c>
      <c r="D705" s="10" t="s">
        <v>746</v>
      </c>
      <c r="E705" s="11">
        <v>445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</row>
    <row r="706" spans="1:10" x14ac:dyDescent="0.2">
      <c r="A706" s="8">
        <v>20</v>
      </c>
      <c r="B706" s="8" t="str">
        <f>T("0702")</f>
        <v>0702</v>
      </c>
      <c r="C706" s="9" t="s">
        <v>699</v>
      </c>
      <c r="D706" s="10" t="s">
        <v>744</v>
      </c>
      <c r="E706" s="11">
        <v>445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</row>
    <row r="707" spans="1:10" x14ac:dyDescent="0.2">
      <c r="A707" s="8">
        <v>21</v>
      </c>
      <c r="B707" s="8" t="str">
        <f>T("0703")</f>
        <v>0703</v>
      </c>
      <c r="C707" s="9" t="s">
        <v>700</v>
      </c>
      <c r="D707" s="10" t="s">
        <v>745</v>
      </c>
      <c r="E707" s="11">
        <v>445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</row>
    <row r="708" spans="1:10" x14ac:dyDescent="0.2">
      <c r="A708" s="8">
        <v>22</v>
      </c>
      <c r="B708" s="8" t="str">
        <f>T("0704")</f>
        <v>0704</v>
      </c>
      <c r="C708" s="9" t="s">
        <v>701</v>
      </c>
      <c r="D708" s="10" t="s">
        <v>744</v>
      </c>
      <c r="E708" s="11">
        <v>445</v>
      </c>
      <c r="F708" s="16">
        <v>22</v>
      </c>
      <c r="G708" s="16">
        <v>21</v>
      </c>
      <c r="H708" s="16">
        <v>29</v>
      </c>
      <c r="I708" s="16">
        <v>19</v>
      </c>
      <c r="J708" s="16">
        <v>34</v>
      </c>
    </row>
    <row r="709" spans="1:10" x14ac:dyDescent="0.2">
      <c r="A709" s="8">
        <v>23</v>
      </c>
      <c r="B709" s="8" t="str">
        <f>T("0705")</f>
        <v>0705</v>
      </c>
      <c r="C709" s="9" t="s">
        <v>702</v>
      </c>
      <c r="D709" s="10" t="s">
        <v>746</v>
      </c>
      <c r="E709" s="11">
        <v>445</v>
      </c>
      <c r="F709" s="16">
        <v>11</v>
      </c>
      <c r="G709" s="16">
        <v>6</v>
      </c>
      <c r="H709" s="16">
        <v>25</v>
      </c>
      <c r="I709" s="16">
        <v>7</v>
      </c>
      <c r="J709" s="16">
        <v>17</v>
      </c>
    </row>
    <row r="710" spans="1:10" x14ac:dyDescent="0.2">
      <c r="A710" s="8">
        <v>24</v>
      </c>
      <c r="B710" s="8" t="str">
        <f>T("0706")</f>
        <v>0706</v>
      </c>
      <c r="C710" s="9" t="s">
        <v>703</v>
      </c>
      <c r="D710" s="10" t="s">
        <v>748</v>
      </c>
      <c r="E710" s="11">
        <v>445</v>
      </c>
      <c r="F710" s="16">
        <v>14</v>
      </c>
      <c r="G710" s="16">
        <v>14</v>
      </c>
      <c r="H710" s="16">
        <v>29</v>
      </c>
      <c r="I710" s="16">
        <v>12</v>
      </c>
      <c r="J710" s="16">
        <v>23</v>
      </c>
    </row>
    <row r="711" spans="1:10" x14ac:dyDescent="0.2">
      <c r="A711" s="8">
        <v>25</v>
      </c>
      <c r="B711" s="8" t="str">
        <f>T("0707")</f>
        <v>0707</v>
      </c>
      <c r="C711" s="9" t="s">
        <v>704</v>
      </c>
      <c r="D711" s="10" t="s">
        <v>748</v>
      </c>
      <c r="E711" s="11">
        <v>445</v>
      </c>
      <c r="F711" s="16">
        <v>17</v>
      </c>
      <c r="G711" s="16">
        <v>19</v>
      </c>
      <c r="H711" s="16">
        <v>33</v>
      </c>
      <c r="I711" s="16">
        <v>9</v>
      </c>
      <c r="J711" s="16">
        <v>35</v>
      </c>
    </row>
    <row r="712" spans="1:10" x14ac:dyDescent="0.2">
      <c r="A712" s="8">
        <v>26</v>
      </c>
      <c r="B712" s="8" t="str">
        <f>T("0708")</f>
        <v>0708</v>
      </c>
      <c r="C712" s="9" t="s">
        <v>705</v>
      </c>
      <c r="D712" s="10" t="s">
        <v>750</v>
      </c>
      <c r="E712" s="11">
        <v>445</v>
      </c>
      <c r="F712" s="16">
        <v>16</v>
      </c>
      <c r="G712" s="16">
        <v>14</v>
      </c>
      <c r="H712" s="16">
        <v>23</v>
      </c>
      <c r="I712" s="16">
        <v>20</v>
      </c>
      <c r="J712" s="16">
        <v>19</v>
      </c>
    </row>
    <row r="713" spans="1:10" x14ac:dyDescent="0.2">
      <c r="A713" s="8">
        <v>27</v>
      </c>
      <c r="B713" s="8" t="str">
        <f>T("0709")</f>
        <v>0709</v>
      </c>
      <c r="C713" s="9" t="s">
        <v>706</v>
      </c>
      <c r="D713" s="10" t="s">
        <v>744</v>
      </c>
      <c r="E713" s="11">
        <v>445</v>
      </c>
      <c r="F713" s="16">
        <v>14</v>
      </c>
      <c r="G713" s="16">
        <v>22</v>
      </c>
      <c r="H713" s="16">
        <v>39</v>
      </c>
      <c r="I713" s="16">
        <v>7</v>
      </c>
      <c r="J713" s="16">
        <v>30</v>
      </c>
    </row>
    <row r="714" spans="1:10" x14ac:dyDescent="0.2">
      <c r="A714" s="8">
        <v>28</v>
      </c>
      <c r="B714" s="8" t="str">
        <f>T("0710")</f>
        <v>0710</v>
      </c>
      <c r="C714" s="9" t="s">
        <v>707</v>
      </c>
      <c r="D714" s="10" t="s">
        <v>747</v>
      </c>
      <c r="E714" s="11">
        <v>445</v>
      </c>
      <c r="F714" s="16">
        <v>13</v>
      </c>
      <c r="G714" s="16">
        <v>14</v>
      </c>
      <c r="H714" s="16">
        <v>32</v>
      </c>
      <c r="I714" s="16">
        <v>17</v>
      </c>
      <c r="J714" s="16">
        <v>19</v>
      </c>
    </row>
    <row r="715" spans="1:10" x14ac:dyDescent="0.2">
      <c r="A715" s="8">
        <v>29</v>
      </c>
      <c r="B715" s="8" t="str">
        <f>T("0711")</f>
        <v>0711</v>
      </c>
      <c r="C715" s="9" t="s">
        <v>708</v>
      </c>
      <c r="D715" s="10" t="s">
        <v>748</v>
      </c>
      <c r="E715" s="11">
        <v>445</v>
      </c>
      <c r="F715" s="16">
        <v>15</v>
      </c>
      <c r="G715" s="16">
        <v>14</v>
      </c>
      <c r="H715" s="16">
        <v>23</v>
      </c>
      <c r="I715" s="16">
        <v>17</v>
      </c>
      <c r="J715" s="16">
        <v>20</v>
      </c>
    </row>
    <row r="716" spans="1:10" x14ac:dyDescent="0.2">
      <c r="A716" s="8">
        <v>30</v>
      </c>
      <c r="B716" s="8" t="str">
        <f>T("0712")</f>
        <v>0712</v>
      </c>
      <c r="C716" s="9" t="s">
        <v>709</v>
      </c>
      <c r="D716" s="10" t="s">
        <v>743</v>
      </c>
      <c r="E716" s="11">
        <v>445</v>
      </c>
      <c r="F716" s="16">
        <v>10</v>
      </c>
      <c r="G716" s="16">
        <v>17</v>
      </c>
      <c r="H716" s="16">
        <v>22</v>
      </c>
      <c r="I716" s="16">
        <v>11</v>
      </c>
      <c r="J716" s="16">
        <v>13</v>
      </c>
    </row>
    <row r="717" spans="1:10" x14ac:dyDescent="0.2">
      <c r="A717" s="8">
        <v>31</v>
      </c>
      <c r="B717" s="8" t="str">
        <f>T("0713")</f>
        <v>0713</v>
      </c>
      <c r="C717" s="9" t="s">
        <v>710</v>
      </c>
      <c r="D717" s="10" t="s">
        <v>746</v>
      </c>
      <c r="E717" s="11">
        <v>445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</row>
    <row r="718" spans="1:10" x14ac:dyDescent="0.2">
      <c r="A718" s="8">
        <v>32</v>
      </c>
      <c r="B718" s="8" t="str">
        <f>T("0714")</f>
        <v>0714</v>
      </c>
      <c r="C718" s="9" t="s">
        <v>711</v>
      </c>
      <c r="D718" s="10" t="s">
        <v>748</v>
      </c>
      <c r="E718" s="11">
        <v>445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</row>
    <row r="719" spans="1:10" x14ac:dyDescent="0.2">
      <c r="A719" s="8">
        <v>33</v>
      </c>
      <c r="B719" s="8" t="str">
        <f>T("0715")</f>
        <v>0715</v>
      </c>
      <c r="C719" s="9" t="s">
        <v>712</v>
      </c>
      <c r="D719" s="10" t="s">
        <v>745</v>
      </c>
      <c r="E719" s="11">
        <v>445</v>
      </c>
      <c r="F719" s="16">
        <v>13</v>
      </c>
      <c r="G719" s="16">
        <v>9</v>
      </c>
      <c r="H719" s="16">
        <v>23</v>
      </c>
      <c r="I719" s="16">
        <v>11</v>
      </c>
      <c r="J719" s="16">
        <v>21</v>
      </c>
    </row>
    <row r="720" spans="1:10" x14ac:dyDescent="0.2">
      <c r="A720" s="8">
        <v>34</v>
      </c>
      <c r="B720" s="8" t="str">
        <f>T("0716")</f>
        <v>0716</v>
      </c>
      <c r="C720" s="9" t="s">
        <v>713</v>
      </c>
      <c r="D720" s="10" t="s">
        <v>743</v>
      </c>
      <c r="E720" s="11">
        <v>445</v>
      </c>
      <c r="F720" s="16">
        <v>13</v>
      </c>
      <c r="G720" s="16">
        <v>24</v>
      </c>
      <c r="H720" s="16">
        <v>38</v>
      </c>
      <c r="I720" s="16">
        <v>12</v>
      </c>
      <c r="J720" s="16">
        <v>28</v>
      </c>
    </row>
    <row r="721" spans="1:10" x14ac:dyDescent="0.2">
      <c r="A721" s="8">
        <v>35</v>
      </c>
      <c r="B721" s="8" t="str">
        <f>T("0717")</f>
        <v>0717</v>
      </c>
      <c r="C721" s="9" t="s">
        <v>714</v>
      </c>
      <c r="D721" s="10" t="s">
        <v>744</v>
      </c>
      <c r="E721" s="11">
        <v>445</v>
      </c>
      <c r="F721" s="16">
        <v>12</v>
      </c>
      <c r="G721" s="16">
        <v>12</v>
      </c>
      <c r="H721" s="16">
        <v>28</v>
      </c>
      <c r="I721" s="16">
        <v>12</v>
      </c>
      <c r="J721" s="16">
        <v>10</v>
      </c>
    </row>
    <row r="722" spans="1:10" x14ac:dyDescent="0.2">
      <c r="A722" s="8">
        <v>1</v>
      </c>
      <c r="B722" s="8" t="str">
        <f>T("0718")</f>
        <v>0718</v>
      </c>
      <c r="C722" s="9" t="s">
        <v>715</v>
      </c>
      <c r="D722" s="10" t="s">
        <v>744</v>
      </c>
      <c r="E722" s="11">
        <v>446</v>
      </c>
      <c r="F722" s="16">
        <v>9</v>
      </c>
      <c r="G722" s="16">
        <v>11</v>
      </c>
      <c r="H722" s="16">
        <v>22</v>
      </c>
      <c r="I722" s="16">
        <v>9</v>
      </c>
      <c r="J722" s="16">
        <v>15</v>
      </c>
    </row>
    <row r="723" spans="1:10" x14ac:dyDescent="0.2">
      <c r="A723" s="8">
        <v>2</v>
      </c>
      <c r="B723" s="8" t="str">
        <f>T("0719")</f>
        <v>0719</v>
      </c>
      <c r="C723" s="9" t="s">
        <v>716</v>
      </c>
      <c r="D723" s="10" t="s">
        <v>746</v>
      </c>
      <c r="E723" s="11">
        <v>446</v>
      </c>
      <c r="F723" s="16">
        <v>16</v>
      </c>
      <c r="G723" s="16">
        <v>20</v>
      </c>
      <c r="H723" s="16">
        <v>35</v>
      </c>
      <c r="I723" s="16">
        <v>12</v>
      </c>
      <c r="J723" s="16">
        <v>31</v>
      </c>
    </row>
    <row r="724" spans="1:10" x14ac:dyDescent="0.2">
      <c r="A724" s="8">
        <v>3</v>
      </c>
      <c r="B724" s="8" t="str">
        <f>T("0720")</f>
        <v>0720</v>
      </c>
      <c r="C724" s="9" t="s">
        <v>717</v>
      </c>
      <c r="D724" s="10" t="s">
        <v>744</v>
      </c>
      <c r="E724" s="11">
        <v>446</v>
      </c>
      <c r="F724" s="16">
        <v>18</v>
      </c>
      <c r="G724" s="16">
        <v>26</v>
      </c>
      <c r="H724" s="16">
        <v>34</v>
      </c>
      <c r="I724" s="16">
        <v>20</v>
      </c>
      <c r="J724" s="16">
        <v>27</v>
      </c>
    </row>
    <row r="725" spans="1:10" x14ac:dyDescent="0.2">
      <c r="A725" s="8">
        <v>4</v>
      </c>
      <c r="B725" s="8" t="str">
        <f>T("0721")</f>
        <v>0721</v>
      </c>
      <c r="C725" s="9" t="s">
        <v>718</v>
      </c>
      <c r="D725" s="10" t="s">
        <v>743</v>
      </c>
      <c r="E725" s="11">
        <v>446</v>
      </c>
      <c r="F725" s="16">
        <v>18</v>
      </c>
      <c r="G725" s="16">
        <v>11</v>
      </c>
      <c r="H725" s="16">
        <v>27</v>
      </c>
      <c r="I725" s="16">
        <v>16</v>
      </c>
      <c r="J725" s="16">
        <v>25</v>
      </c>
    </row>
    <row r="726" spans="1:10" x14ac:dyDescent="0.2">
      <c r="A726" s="8">
        <v>5</v>
      </c>
      <c r="B726" s="8" t="str">
        <f>T("0722")</f>
        <v>0722</v>
      </c>
      <c r="C726" s="9" t="s">
        <v>719</v>
      </c>
      <c r="D726" s="10" t="s">
        <v>743</v>
      </c>
      <c r="E726" s="11">
        <v>446</v>
      </c>
      <c r="F726" s="16">
        <v>9</v>
      </c>
      <c r="G726" s="16">
        <v>12</v>
      </c>
      <c r="H726" s="16">
        <v>26</v>
      </c>
      <c r="I726" s="16">
        <v>17</v>
      </c>
      <c r="J726" s="16">
        <v>22</v>
      </c>
    </row>
    <row r="727" spans="1:10" x14ac:dyDescent="0.2">
      <c r="A727" s="8">
        <v>6</v>
      </c>
      <c r="B727" s="8" t="str">
        <f>T("0723")</f>
        <v>0723</v>
      </c>
      <c r="C727" s="9" t="s">
        <v>720</v>
      </c>
      <c r="D727" s="10" t="s">
        <v>743</v>
      </c>
      <c r="E727" s="11">
        <v>446</v>
      </c>
      <c r="F727" s="16">
        <v>12</v>
      </c>
      <c r="G727" s="16">
        <v>13</v>
      </c>
      <c r="H727" s="16">
        <v>25</v>
      </c>
      <c r="I727" s="16">
        <v>11</v>
      </c>
      <c r="J727" s="16">
        <v>20</v>
      </c>
    </row>
    <row r="728" spans="1:10" x14ac:dyDescent="0.2">
      <c r="A728" s="8">
        <v>7</v>
      </c>
      <c r="B728" s="8" t="str">
        <f>T("0724")</f>
        <v>0724</v>
      </c>
      <c r="C728" s="9" t="s">
        <v>721</v>
      </c>
      <c r="D728" s="10" t="s">
        <v>748</v>
      </c>
      <c r="E728" s="11">
        <v>446</v>
      </c>
      <c r="F728" s="16">
        <v>12</v>
      </c>
      <c r="G728" s="16">
        <v>11</v>
      </c>
      <c r="H728" s="16">
        <v>30</v>
      </c>
      <c r="I728" s="16">
        <v>12</v>
      </c>
      <c r="J728" s="16">
        <v>27</v>
      </c>
    </row>
    <row r="729" spans="1:10" x14ac:dyDescent="0.2">
      <c r="A729" s="8">
        <v>8</v>
      </c>
      <c r="B729" s="8" t="str">
        <f>T("0725")</f>
        <v>0725</v>
      </c>
      <c r="C729" s="9" t="s">
        <v>722</v>
      </c>
      <c r="D729" s="10" t="s">
        <v>747</v>
      </c>
      <c r="E729" s="11">
        <v>446</v>
      </c>
      <c r="F729" s="16">
        <v>12</v>
      </c>
      <c r="G729" s="16">
        <v>13</v>
      </c>
      <c r="H729" s="16">
        <v>21</v>
      </c>
      <c r="I729" s="16">
        <v>18</v>
      </c>
      <c r="J729" s="16">
        <v>21</v>
      </c>
    </row>
    <row r="730" spans="1:10" x14ac:dyDescent="0.2">
      <c r="A730" s="8">
        <v>9</v>
      </c>
      <c r="B730" s="8" t="str">
        <f>T("0726")</f>
        <v>0726</v>
      </c>
      <c r="C730" s="9" t="s">
        <v>723</v>
      </c>
      <c r="D730" s="10" t="s">
        <v>750</v>
      </c>
      <c r="E730" s="11">
        <v>446</v>
      </c>
      <c r="F730" s="16">
        <v>12</v>
      </c>
      <c r="G730" s="16">
        <v>10</v>
      </c>
      <c r="H730" s="16">
        <v>21</v>
      </c>
      <c r="I730" s="16">
        <v>7</v>
      </c>
      <c r="J730" s="16">
        <v>15</v>
      </c>
    </row>
    <row r="731" spans="1:10" x14ac:dyDescent="0.2">
      <c r="A731" s="8">
        <v>10</v>
      </c>
      <c r="B731" s="8" t="str">
        <f>T("0727")</f>
        <v>0727</v>
      </c>
      <c r="C731" s="9" t="s">
        <v>724</v>
      </c>
      <c r="D731" s="10" t="s">
        <v>744</v>
      </c>
      <c r="E731" s="11">
        <v>446</v>
      </c>
      <c r="F731" s="16">
        <v>10</v>
      </c>
      <c r="G731" s="16">
        <v>13</v>
      </c>
      <c r="H731" s="16">
        <v>21</v>
      </c>
      <c r="I731" s="16">
        <v>11</v>
      </c>
      <c r="J731" s="16">
        <v>24</v>
      </c>
    </row>
    <row r="732" spans="1:10" x14ac:dyDescent="0.2">
      <c r="A732" s="8">
        <v>11</v>
      </c>
      <c r="B732" s="8" t="str">
        <f>T("0728")</f>
        <v>0728</v>
      </c>
      <c r="C732" s="9" t="s">
        <v>725</v>
      </c>
      <c r="D732" s="10" t="s">
        <v>746</v>
      </c>
      <c r="E732" s="11">
        <v>446</v>
      </c>
      <c r="F732" s="16">
        <v>10</v>
      </c>
      <c r="G732" s="16">
        <v>10</v>
      </c>
      <c r="H732" s="16">
        <v>25</v>
      </c>
      <c r="I732" s="16">
        <v>11</v>
      </c>
      <c r="J732" s="16">
        <v>20</v>
      </c>
    </row>
    <row r="733" spans="1:10" x14ac:dyDescent="0.2">
      <c r="A733" s="8">
        <v>12</v>
      </c>
      <c r="B733" s="8" t="str">
        <f>T("0729")</f>
        <v>0729</v>
      </c>
      <c r="C733" s="9" t="s">
        <v>726</v>
      </c>
      <c r="D733" s="10" t="s">
        <v>746</v>
      </c>
      <c r="E733" s="11">
        <v>446</v>
      </c>
      <c r="F733" s="16">
        <v>11</v>
      </c>
      <c r="G733" s="16">
        <v>26</v>
      </c>
      <c r="H733" s="16">
        <v>28</v>
      </c>
      <c r="I733" s="16">
        <v>27</v>
      </c>
      <c r="J733" s="16">
        <v>33</v>
      </c>
    </row>
    <row r="734" spans="1:10" x14ac:dyDescent="0.2">
      <c r="A734" s="8">
        <v>13</v>
      </c>
      <c r="B734" s="8" t="str">
        <f>T("0730")</f>
        <v>0730</v>
      </c>
      <c r="C734" s="9" t="s">
        <v>727</v>
      </c>
      <c r="D734" s="10" t="s">
        <v>745</v>
      </c>
      <c r="E734" s="11">
        <v>446</v>
      </c>
      <c r="F734" s="16">
        <v>7</v>
      </c>
      <c r="G734" s="16">
        <v>13</v>
      </c>
      <c r="H734" s="16">
        <v>25</v>
      </c>
      <c r="I734" s="16">
        <v>14</v>
      </c>
      <c r="J734" s="16">
        <v>19</v>
      </c>
    </row>
    <row r="735" spans="1:10" x14ac:dyDescent="0.2">
      <c r="A735" s="8">
        <v>14</v>
      </c>
      <c r="B735" s="8" t="str">
        <f>T("0731")</f>
        <v>0731</v>
      </c>
      <c r="C735" s="9" t="s">
        <v>728</v>
      </c>
      <c r="D735" s="10" t="s">
        <v>744</v>
      </c>
      <c r="E735" s="11">
        <v>446</v>
      </c>
      <c r="F735" s="16">
        <v>17</v>
      </c>
      <c r="G735" s="16">
        <v>15</v>
      </c>
      <c r="H735" s="16">
        <v>30</v>
      </c>
      <c r="I735" s="16">
        <v>11</v>
      </c>
      <c r="J735" s="16">
        <v>28</v>
      </c>
    </row>
    <row r="736" spans="1:10" x14ac:dyDescent="0.2">
      <c r="A736" s="8">
        <v>15</v>
      </c>
      <c r="B736" s="8" t="str">
        <f>T("0732")</f>
        <v>0732</v>
      </c>
      <c r="C736" s="9" t="s">
        <v>729</v>
      </c>
      <c r="D736" s="10" t="s">
        <v>747</v>
      </c>
      <c r="E736" s="11">
        <v>446</v>
      </c>
      <c r="F736" s="16">
        <v>22</v>
      </c>
      <c r="G736" s="16">
        <v>20</v>
      </c>
      <c r="H736" s="16">
        <v>28</v>
      </c>
      <c r="I736" s="16">
        <v>23</v>
      </c>
      <c r="J736" s="16">
        <v>34</v>
      </c>
    </row>
    <row r="737" spans="1:10" x14ac:dyDescent="0.2">
      <c r="A737" s="8">
        <v>16</v>
      </c>
      <c r="B737" s="8" t="str">
        <f>T("0733")</f>
        <v>0733</v>
      </c>
      <c r="C737" s="9" t="s">
        <v>730</v>
      </c>
      <c r="D737" s="10" t="s">
        <v>750</v>
      </c>
      <c r="E737" s="11">
        <v>446</v>
      </c>
      <c r="F737" s="16">
        <v>9</v>
      </c>
      <c r="G737" s="16">
        <v>13</v>
      </c>
      <c r="H737" s="16">
        <v>25</v>
      </c>
      <c r="I737" s="16">
        <v>18</v>
      </c>
      <c r="J737" s="16">
        <v>8</v>
      </c>
    </row>
    <row r="738" spans="1:10" x14ac:dyDescent="0.2">
      <c r="A738" s="8">
        <v>17</v>
      </c>
      <c r="B738" s="8" t="str">
        <f>T("0734")</f>
        <v>0734</v>
      </c>
      <c r="C738" s="9" t="s">
        <v>731</v>
      </c>
      <c r="D738" s="10" t="s">
        <v>750</v>
      </c>
      <c r="E738" s="11">
        <v>446</v>
      </c>
      <c r="F738" s="16">
        <v>12</v>
      </c>
      <c r="G738" s="16">
        <v>8</v>
      </c>
      <c r="H738" s="16">
        <v>23</v>
      </c>
      <c r="I738" s="16">
        <v>16</v>
      </c>
      <c r="J738" s="16">
        <v>14</v>
      </c>
    </row>
    <row r="739" spans="1:10" x14ac:dyDescent="0.2">
      <c r="A739" s="8">
        <v>18</v>
      </c>
      <c r="B739" s="8" t="str">
        <f>T("0735")</f>
        <v>0735</v>
      </c>
      <c r="C739" s="9" t="s">
        <v>732</v>
      </c>
      <c r="D739" s="10" t="s">
        <v>745</v>
      </c>
      <c r="E739" s="11">
        <v>446</v>
      </c>
      <c r="F739" s="16">
        <v>17</v>
      </c>
      <c r="G739" s="16">
        <v>20</v>
      </c>
      <c r="H739" s="16">
        <v>32</v>
      </c>
      <c r="I739" s="16">
        <v>22</v>
      </c>
      <c r="J739" s="16">
        <v>32</v>
      </c>
    </row>
    <row r="740" spans="1:10" x14ac:dyDescent="0.2">
      <c r="A740" s="8">
        <v>19</v>
      </c>
      <c r="B740" s="8" t="str">
        <f>T("0736")</f>
        <v>0736</v>
      </c>
      <c r="C740" s="9" t="s">
        <v>733</v>
      </c>
      <c r="D740" s="10" t="s">
        <v>744</v>
      </c>
      <c r="E740" s="11">
        <v>446</v>
      </c>
      <c r="F740" s="16">
        <v>11</v>
      </c>
      <c r="G740" s="16">
        <v>15</v>
      </c>
      <c r="H740" s="16">
        <v>32</v>
      </c>
      <c r="I740" s="16">
        <v>18</v>
      </c>
      <c r="J740" s="16">
        <v>30</v>
      </c>
    </row>
    <row r="741" spans="1:10" x14ac:dyDescent="0.2">
      <c r="A741" s="8">
        <v>20</v>
      </c>
      <c r="B741" s="8" t="str">
        <f>T("0737")</f>
        <v>0737</v>
      </c>
      <c r="C741" s="9" t="s">
        <v>734</v>
      </c>
      <c r="D741" s="10" t="s">
        <v>748</v>
      </c>
      <c r="E741" s="11">
        <v>446</v>
      </c>
      <c r="F741" s="16">
        <v>13</v>
      </c>
      <c r="G741" s="16">
        <v>23</v>
      </c>
      <c r="H741" s="16">
        <v>31</v>
      </c>
      <c r="I741" s="16">
        <v>19</v>
      </c>
      <c r="J741" s="16">
        <v>25</v>
      </c>
    </row>
    <row r="742" spans="1:10" x14ac:dyDescent="0.2">
      <c r="A742" s="8">
        <v>21</v>
      </c>
      <c r="B742" s="8" t="str">
        <f>T("0738")</f>
        <v>0738</v>
      </c>
      <c r="C742" s="9" t="s">
        <v>735</v>
      </c>
      <c r="D742" s="10" t="s">
        <v>748</v>
      </c>
      <c r="E742" s="11">
        <v>446</v>
      </c>
      <c r="F742" s="16">
        <v>12</v>
      </c>
      <c r="G742" s="16">
        <v>16</v>
      </c>
      <c r="H742" s="16">
        <v>28</v>
      </c>
      <c r="I742" s="16">
        <v>15</v>
      </c>
      <c r="J742" s="16">
        <v>24</v>
      </c>
    </row>
    <row r="743" spans="1:10" x14ac:dyDescent="0.2">
      <c r="A743" s="8">
        <v>22</v>
      </c>
      <c r="B743" s="8" t="str">
        <f>T("0739")</f>
        <v>0739</v>
      </c>
      <c r="C743" s="9" t="s">
        <v>736</v>
      </c>
      <c r="D743" s="10" t="s">
        <v>746</v>
      </c>
      <c r="E743" s="11">
        <v>446</v>
      </c>
      <c r="F743" s="16">
        <v>7</v>
      </c>
      <c r="G743" s="16">
        <v>17</v>
      </c>
      <c r="H743" s="16">
        <v>32</v>
      </c>
      <c r="I743" s="16">
        <v>20</v>
      </c>
      <c r="J743" s="16">
        <v>26</v>
      </c>
    </row>
    <row r="744" spans="1:10" x14ac:dyDescent="0.2">
      <c r="A744" s="8">
        <v>23</v>
      </c>
      <c r="B744" s="8" t="str">
        <f>T("0740")</f>
        <v>0740</v>
      </c>
      <c r="C744" s="9" t="s">
        <v>737</v>
      </c>
      <c r="D744" s="10" t="s">
        <v>744</v>
      </c>
      <c r="E744" s="11">
        <v>446</v>
      </c>
      <c r="F744" s="16">
        <v>11</v>
      </c>
      <c r="G744" s="16">
        <v>11</v>
      </c>
      <c r="H744" s="16">
        <v>21</v>
      </c>
      <c r="I744" s="16">
        <v>18</v>
      </c>
      <c r="J744" s="16">
        <v>20</v>
      </c>
    </row>
    <row r="745" spans="1:10" x14ac:dyDescent="0.2">
      <c r="A745" s="8">
        <v>24</v>
      </c>
      <c r="B745" s="8" t="str">
        <f>T("0741")</f>
        <v>0741</v>
      </c>
      <c r="C745" s="9" t="s">
        <v>738</v>
      </c>
      <c r="D745" s="10" t="s">
        <v>743</v>
      </c>
      <c r="E745" s="11">
        <v>446</v>
      </c>
      <c r="F745" s="16">
        <v>14</v>
      </c>
      <c r="G745" s="16">
        <v>16</v>
      </c>
      <c r="H745" s="16">
        <v>29</v>
      </c>
      <c r="I745" s="16">
        <v>23</v>
      </c>
      <c r="J745" s="16">
        <v>19</v>
      </c>
    </row>
    <row r="746" spans="1:10" x14ac:dyDescent="0.2">
      <c r="A746" s="8">
        <v>25</v>
      </c>
      <c r="B746" s="8" t="str">
        <f>T("0742")</f>
        <v>0742</v>
      </c>
      <c r="C746" s="9" t="s">
        <v>739</v>
      </c>
      <c r="D746" s="10" t="s">
        <v>743</v>
      </c>
      <c r="E746" s="11">
        <v>446</v>
      </c>
      <c r="F746" s="16">
        <v>0</v>
      </c>
      <c r="G746" s="16">
        <v>0</v>
      </c>
      <c r="H746" s="16">
        <v>37</v>
      </c>
      <c r="I746" s="16">
        <v>0</v>
      </c>
      <c r="J746" s="16">
        <v>0</v>
      </c>
    </row>
    <row r="747" spans="1:10" x14ac:dyDescent="0.2">
      <c r="A747" s="8">
        <v>26</v>
      </c>
      <c r="B747" s="8" t="str">
        <f>T("0743")</f>
        <v>0743</v>
      </c>
      <c r="C747" s="9" t="s">
        <v>740</v>
      </c>
      <c r="D747" s="10" t="s">
        <v>744</v>
      </c>
      <c r="E747" s="11">
        <v>446</v>
      </c>
      <c r="F747" s="16">
        <v>19</v>
      </c>
      <c r="G747" s="16">
        <v>24</v>
      </c>
      <c r="H747" s="16">
        <v>26</v>
      </c>
      <c r="I747" s="16">
        <v>18</v>
      </c>
      <c r="J747" s="16">
        <v>31</v>
      </c>
    </row>
    <row r="748" spans="1:10" x14ac:dyDescent="0.2">
      <c r="A748" s="8">
        <v>27</v>
      </c>
      <c r="B748" s="8" t="str">
        <f>T("0744")</f>
        <v>0744</v>
      </c>
      <c r="C748" s="9" t="s">
        <v>741</v>
      </c>
      <c r="D748" s="10" t="s">
        <v>750</v>
      </c>
      <c r="E748" s="11">
        <v>446</v>
      </c>
      <c r="F748" s="16">
        <v>7</v>
      </c>
      <c r="G748" s="16">
        <v>12</v>
      </c>
      <c r="H748" s="16">
        <v>32</v>
      </c>
      <c r="I748" s="16">
        <v>15</v>
      </c>
      <c r="J748" s="16">
        <v>19</v>
      </c>
    </row>
    <row r="749" spans="1:10" x14ac:dyDescent="0.2">
      <c r="A749" s="11">
        <v>28</v>
      </c>
      <c r="B749" s="15" t="str">
        <f>T("0745")</f>
        <v>0745</v>
      </c>
      <c r="C749" s="12" t="s">
        <v>742</v>
      </c>
      <c r="D749" s="13" t="s">
        <v>745</v>
      </c>
      <c r="E749" s="11">
        <v>446</v>
      </c>
      <c r="F749" s="16">
        <v>16</v>
      </c>
      <c r="G749" s="16">
        <v>22</v>
      </c>
      <c r="H749" s="16">
        <v>32</v>
      </c>
      <c r="I749" s="16">
        <v>21</v>
      </c>
      <c r="J749" s="16">
        <v>32</v>
      </c>
    </row>
    <row r="750" spans="1:10" x14ac:dyDescent="0.2">
      <c r="A750" s="18">
        <v>29</v>
      </c>
      <c r="B750" s="19" t="str">
        <f>T("0746")</f>
        <v>0746</v>
      </c>
      <c r="C750" s="20" t="s">
        <v>770</v>
      </c>
      <c r="D750" s="21" t="s">
        <v>745</v>
      </c>
      <c r="E750" s="18">
        <v>446</v>
      </c>
      <c r="F750" s="22">
        <v>21</v>
      </c>
      <c r="G750" s="22">
        <v>17</v>
      </c>
      <c r="H750" s="22">
        <v>23</v>
      </c>
      <c r="I750" s="22">
        <v>19</v>
      </c>
      <c r="J750" s="22">
        <v>29</v>
      </c>
    </row>
  </sheetData>
  <mergeCells count="3">
    <mergeCell ref="A3:E3"/>
    <mergeCell ref="A2:E2"/>
    <mergeCell ref="A1:E1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7"/>
  <sheetViews>
    <sheetView workbookViewId="0">
      <selection activeCell="E10" sqref="E10"/>
    </sheetView>
  </sheetViews>
  <sheetFormatPr defaultRowHeight="21" x14ac:dyDescent="0.2"/>
  <cols>
    <col min="1" max="1" width="7" style="7" customWidth="1"/>
    <col min="2" max="2" width="7.75" style="7" customWidth="1"/>
    <col min="3" max="3" width="27.25" style="7" customWidth="1"/>
    <col min="4" max="4" width="28" style="7" customWidth="1"/>
    <col min="5" max="5" width="9.25" style="14" customWidth="1"/>
    <col min="6" max="16384" width="9" style="7"/>
  </cols>
  <sheetData>
    <row r="1" spans="1:5" x14ac:dyDescent="0.2">
      <c r="A1" s="43" t="s">
        <v>759</v>
      </c>
      <c r="B1" s="43"/>
      <c r="C1" s="43"/>
      <c r="D1" s="43"/>
      <c r="E1" s="43"/>
    </row>
    <row r="2" spans="1:5" x14ac:dyDescent="0.2">
      <c r="A2" s="43" t="s">
        <v>760</v>
      </c>
      <c r="B2" s="43"/>
      <c r="C2" s="43"/>
      <c r="D2" s="43"/>
      <c r="E2" s="43"/>
    </row>
    <row r="3" spans="1:5" x14ac:dyDescent="0.2">
      <c r="A3" s="42" t="s">
        <v>758</v>
      </c>
      <c r="B3" s="42"/>
      <c r="C3" s="42"/>
      <c r="D3" s="42"/>
      <c r="E3" s="42"/>
    </row>
    <row r="4" spans="1:5" s="2" customFormat="1" x14ac:dyDescent="0.2">
      <c r="A4" s="1" t="s">
        <v>751</v>
      </c>
      <c r="B4" s="1" t="s">
        <v>752</v>
      </c>
      <c r="C4" s="1" t="s">
        <v>753</v>
      </c>
      <c r="D4" s="1" t="s">
        <v>754</v>
      </c>
      <c r="E4" s="1" t="s">
        <v>755</v>
      </c>
    </row>
    <row r="5" spans="1:5" x14ac:dyDescent="0.2">
      <c r="A5" s="11">
        <v>1</v>
      </c>
      <c r="B5" s="11" t="str">
        <f>T("0001")</f>
        <v>0001</v>
      </c>
      <c r="C5" s="16" t="s">
        <v>0</v>
      </c>
      <c r="D5" s="16" t="s">
        <v>743</v>
      </c>
      <c r="E5" s="11">
        <v>421</v>
      </c>
    </row>
    <row r="6" spans="1:5" x14ac:dyDescent="0.2">
      <c r="A6" s="11">
        <v>2</v>
      </c>
      <c r="B6" s="11" t="str">
        <f>T("0002")</f>
        <v>0002</v>
      </c>
      <c r="C6" s="16" t="s">
        <v>1</v>
      </c>
      <c r="D6" s="16" t="s">
        <v>744</v>
      </c>
      <c r="E6" s="11">
        <v>421</v>
      </c>
    </row>
    <row r="7" spans="1:5" x14ac:dyDescent="0.2">
      <c r="A7" s="11">
        <v>3</v>
      </c>
      <c r="B7" s="11" t="str">
        <f>T("0003")</f>
        <v>0003</v>
      </c>
      <c r="C7" s="16" t="s">
        <v>2</v>
      </c>
      <c r="D7" s="16" t="s">
        <v>745</v>
      </c>
      <c r="E7" s="11">
        <v>421</v>
      </c>
    </row>
    <row r="8" spans="1:5" x14ac:dyDescent="0.2">
      <c r="A8" s="11">
        <v>4</v>
      </c>
      <c r="B8" s="11" t="str">
        <f>T("0004")</f>
        <v>0004</v>
      </c>
      <c r="C8" s="16" t="s">
        <v>3</v>
      </c>
      <c r="D8" s="16" t="s">
        <v>744</v>
      </c>
      <c r="E8" s="11">
        <v>421</v>
      </c>
    </row>
    <row r="9" spans="1:5" x14ac:dyDescent="0.2">
      <c r="A9" s="11">
        <v>5</v>
      </c>
      <c r="B9" s="11" t="str">
        <f>T("0005")</f>
        <v>0005</v>
      </c>
      <c r="C9" s="16" t="s">
        <v>4</v>
      </c>
      <c r="D9" s="16" t="s">
        <v>745</v>
      </c>
      <c r="E9" s="11">
        <v>421</v>
      </c>
    </row>
    <row r="10" spans="1:5" x14ac:dyDescent="0.2">
      <c r="A10" s="11">
        <v>6</v>
      </c>
      <c r="B10" s="11" t="str">
        <f>T("0006")</f>
        <v>0006</v>
      </c>
      <c r="C10" s="16" t="s">
        <v>5</v>
      </c>
      <c r="D10" s="16" t="s">
        <v>745</v>
      </c>
      <c r="E10" s="11">
        <v>421</v>
      </c>
    </row>
    <row r="11" spans="1:5" x14ac:dyDescent="0.2">
      <c r="A11" s="11">
        <v>7</v>
      </c>
      <c r="B11" s="11" t="str">
        <f>T("0007")</f>
        <v>0007</v>
      </c>
      <c r="C11" s="16" t="s">
        <v>6</v>
      </c>
      <c r="D11" s="16" t="s">
        <v>745</v>
      </c>
      <c r="E11" s="11">
        <v>421</v>
      </c>
    </row>
    <row r="12" spans="1:5" x14ac:dyDescent="0.2">
      <c r="A12" s="11">
        <v>8</v>
      </c>
      <c r="B12" s="11" t="str">
        <f>T("0008")</f>
        <v>0008</v>
      </c>
      <c r="C12" s="16" t="s">
        <v>7</v>
      </c>
      <c r="D12" s="16" t="s">
        <v>746</v>
      </c>
      <c r="E12" s="11">
        <v>421</v>
      </c>
    </row>
    <row r="13" spans="1:5" x14ac:dyDescent="0.2">
      <c r="A13" s="11">
        <v>9</v>
      </c>
      <c r="B13" s="11" t="str">
        <f>T("0009")</f>
        <v>0009</v>
      </c>
      <c r="C13" s="16" t="s">
        <v>8</v>
      </c>
      <c r="D13" s="16" t="s">
        <v>744</v>
      </c>
      <c r="E13" s="11">
        <v>421</v>
      </c>
    </row>
    <row r="14" spans="1:5" x14ac:dyDescent="0.2">
      <c r="A14" s="11">
        <v>10</v>
      </c>
      <c r="B14" s="11" t="str">
        <f>T("0010")</f>
        <v>0010</v>
      </c>
      <c r="C14" s="16" t="s">
        <v>9</v>
      </c>
      <c r="D14" s="16" t="s">
        <v>747</v>
      </c>
      <c r="E14" s="11">
        <v>421</v>
      </c>
    </row>
    <row r="15" spans="1:5" x14ac:dyDescent="0.2">
      <c r="A15" s="11">
        <v>11</v>
      </c>
      <c r="B15" s="11" t="str">
        <f>T("0011")</f>
        <v>0011</v>
      </c>
      <c r="C15" s="16" t="s">
        <v>10</v>
      </c>
      <c r="D15" s="16" t="s">
        <v>743</v>
      </c>
      <c r="E15" s="11">
        <v>421</v>
      </c>
    </row>
    <row r="16" spans="1:5" x14ac:dyDescent="0.2">
      <c r="A16" s="11">
        <v>12</v>
      </c>
      <c r="B16" s="11" t="str">
        <f>T("0012")</f>
        <v>0012</v>
      </c>
      <c r="C16" s="16" t="s">
        <v>11</v>
      </c>
      <c r="D16" s="16" t="s">
        <v>743</v>
      </c>
      <c r="E16" s="11">
        <v>421</v>
      </c>
    </row>
    <row r="17" spans="1:5" x14ac:dyDescent="0.2">
      <c r="A17" s="11">
        <v>13</v>
      </c>
      <c r="B17" s="11" t="str">
        <f>T("0013")</f>
        <v>0013</v>
      </c>
      <c r="C17" s="16" t="s">
        <v>12</v>
      </c>
      <c r="D17" s="16" t="s">
        <v>746</v>
      </c>
      <c r="E17" s="11">
        <v>421</v>
      </c>
    </row>
    <row r="18" spans="1:5" x14ac:dyDescent="0.2">
      <c r="A18" s="11">
        <v>14</v>
      </c>
      <c r="B18" s="11" t="str">
        <f>T("0014")</f>
        <v>0014</v>
      </c>
      <c r="C18" s="16" t="s">
        <v>13</v>
      </c>
      <c r="D18" s="16" t="s">
        <v>743</v>
      </c>
      <c r="E18" s="11">
        <v>421</v>
      </c>
    </row>
    <row r="19" spans="1:5" x14ac:dyDescent="0.2">
      <c r="A19" s="11">
        <v>15</v>
      </c>
      <c r="B19" s="11" t="str">
        <f>T("0015")</f>
        <v>0015</v>
      </c>
      <c r="C19" s="16" t="s">
        <v>14</v>
      </c>
      <c r="D19" s="16" t="s">
        <v>744</v>
      </c>
      <c r="E19" s="11">
        <v>421</v>
      </c>
    </row>
    <row r="20" spans="1:5" x14ac:dyDescent="0.2">
      <c r="A20" s="11">
        <v>16</v>
      </c>
      <c r="B20" s="11" t="str">
        <f>T("0016")</f>
        <v>0016</v>
      </c>
      <c r="C20" s="16" t="s">
        <v>15</v>
      </c>
      <c r="D20" s="16" t="s">
        <v>746</v>
      </c>
      <c r="E20" s="11">
        <v>421</v>
      </c>
    </row>
    <row r="21" spans="1:5" x14ac:dyDescent="0.2">
      <c r="A21" s="11">
        <v>17</v>
      </c>
      <c r="B21" s="11" t="str">
        <f>T("0017")</f>
        <v>0017</v>
      </c>
      <c r="C21" s="16" t="s">
        <v>16</v>
      </c>
      <c r="D21" s="16" t="s">
        <v>744</v>
      </c>
      <c r="E21" s="11">
        <v>421</v>
      </c>
    </row>
    <row r="22" spans="1:5" x14ac:dyDescent="0.2">
      <c r="A22" s="11">
        <v>18</v>
      </c>
      <c r="B22" s="11" t="str">
        <f>T("0018")</f>
        <v>0018</v>
      </c>
      <c r="C22" s="16" t="s">
        <v>17</v>
      </c>
      <c r="D22" s="16" t="s">
        <v>748</v>
      </c>
      <c r="E22" s="11">
        <v>421</v>
      </c>
    </row>
    <row r="23" spans="1:5" x14ac:dyDescent="0.2">
      <c r="A23" s="11">
        <v>19</v>
      </c>
      <c r="B23" s="11" t="str">
        <f>T("0019")</f>
        <v>0019</v>
      </c>
      <c r="C23" s="16" t="s">
        <v>18</v>
      </c>
      <c r="D23" s="16" t="s">
        <v>747</v>
      </c>
      <c r="E23" s="11">
        <v>421</v>
      </c>
    </row>
    <row r="24" spans="1:5" x14ac:dyDescent="0.2">
      <c r="A24" s="11">
        <v>20</v>
      </c>
      <c r="B24" s="11" t="str">
        <f>T("0020")</f>
        <v>0020</v>
      </c>
      <c r="C24" s="16" t="s">
        <v>19</v>
      </c>
      <c r="D24" s="16" t="s">
        <v>748</v>
      </c>
      <c r="E24" s="11">
        <v>421</v>
      </c>
    </row>
    <row r="25" spans="1:5" x14ac:dyDescent="0.2">
      <c r="A25" s="11">
        <v>21</v>
      </c>
      <c r="B25" s="11" t="str">
        <f>T("0021")</f>
        <v>0021</v>
      </c>
      <c r="C25" s="16" t="s">
        <v>20</v>
      </c>
      <c r="D25" s="16" t="s">
        <v>745</v>
      </c>
      <c r="E25" s="11">
        <v>421</v>
      </c>
    </row>
    <row r="26" spans="1:5" x14ac:dyDescent="0.2">
      <c r="A26" s="11">
        <v>22</v>
      </c>
      <c r="B26" s="11" t="str">
        <f>T("0022")</f>
        <v>0022</v>
      </c>
      <c r="C26" s="16" t="s">
        <v>21</v>
      </c>
      <c r="D26" s="16" t="s">
        <v>746</v>
      </c>
      <c r="E26" s="11">
        <v>421</v>
      </c>
    </row>
    <row r="27" spans="1:5" x14ac:dyDescent="0.2">
      <c r="A27" s="11">
        <v>23</v>
      </c>
      <c r="B27" s="11" t="str">
        <f>T("0023")</f>
        <v>0023</v>
      </c>
      <c r="C27" s="16" t="s">
        <v>22</v>
      </c>
      <c r="D27" s="16" t="s">
        <v>745</v>
      </c>
      <c r="E27" s="11">
        <v>421</v>
      </c>
    </row>
    <row r="28" spans="1:5" x14ac:dyDescent="0.2">
      <c r="A28" s="11">
        <v>24</v>
      </c>
      <c r="B28" s="11" t="str">
        <f>T("0024")</f>
        <v>0024</v>
      </c>
      <c r="C28" s="16" t="s">
        <v>23</v>
      </c>
      <c r="D28" s="16" t="s">
        <v>747</v>
      </c>
      <c r="E28" s="11">
        <v>421</v>
      </c>
    </row>
    <row r="29" spans="1:5" x14ac:dyDescent="0.2">
      <c r="A29" s="11">
        <v>25</v>
      </c>
      <c r="B29" s="11" t="str">
        <f>T("0025")</f>
        <v>0025</v>
      </c>
      <c r="C29" s="16" t="s">
        <v>24</v>
      </c>
      <c r="D29" s="16" t="s">
        <v>746</v>
      </c>
      <c r="E29" s="11">
        <v>421</v>
      </c>
    </row>
    <row r="30" spans="1:5" x14ac:dyDescent="0.2">
      <c r="A30" s="11">
        <v>26</v>
      </c>
      <c r="B30" s="11" t="str">
        <f>T("0026")</f>
        <v>0026</v>
      </c>
      <c r="C30" s="16" t="s">
        <v>25</v>
      </c>
      <c r="D30" s="16" t="s">
        <v>746</v>
      </c>
      <c r="E30" s="11">
        <v>421</v>
      </c>
    </row>
    <row r="31" spans="1:5" x14ac:dyDescent="0.2">
      <c r="A31" s="11">
        <v>27</v>
      </c>
      <c r="B31" s="11" t="str">
        <f>T("0027")</f>
        <v>0027</v>
      </c>
      <c r="C31" s="16" t="s">
        <v>26</v>
      </c>
      <c r="D31" s="16" t="s">
        <v>746</v>
      </c>
      <c r="E31" s="11">
        <v>421</v>
      </c>
    </row>
    <row r="32" spans="1:5" x14ac:dyDescent="0.2">
      <c r="A32" s="11">
        <v>28</v>
      </c>
      <c r="B32" s="11" t="str">
        <f>T("0028")</f>
        <v>0028</v>
      </c>
      <c r="C32" s="16" t="s">
        <v>27</v>
      </c>
      <c r="D32" s="16" t="s">
        <v>746</v>
      </c>
      <c r="E32" s="11">
        <v>421</v>
      </c>
    </row>
    <row r="33" spans="1:5" x14ac:dyDescent="0.2">
      <c r="A33" s="11">
        <v>29</v>
      </c>
      <c r="B33" s="11" t="str">
        <f>T("0029")</f>
        <v>0029</v>
      </c>
      <c r="C33" s="16" t="s">
        <v>28</v>
      </c>
      <c r="D33" s="16" t="s">
        <v>744</v>
      </c>
      <c r="E33" s="11">
        <v>421</v>
      </c>
    </row>
    <row r="34" spans="1:5" x14ac:dyDescent="0.2">
      <c r="A34" s="11">
        <v>30</v>
      </c>
      <c r="B34" s="11" t="str">
        <f>T("0030")</f>
        <v>0030</v>
      </c>
      <c r="C34" s="16" t="s">
        <v>29</v>
      </c>
      <c r="D34" s="16" t="s">
        <v>749</v>
      </c>
      <c r="E34" s="11">
        <v>421</v>
      </c>
    </row>
    <row r="35" spans="1:5" x14ac:dyDescent="0.2">
      <c r="A35" s="11">
        <v>31</v>
      </c>
      <c r="B35" s="11" t="str">
        <f>T("0031")</f>
        <v>0031</v>
      </c>
      <c r="C35" s="16" t="s">
        <v>30</v>
      </c>
      <c r="D35" s="16" t="s">
        <v>749</v>
      </c>
      <c r="E35" s="11">
        <v>421</v>
      </c>
    </row>
    <row r="36" spans="1:5" x14ac:dyDescent="0.2">
      <c r="A36" s="11">
        <v>32</v>
      </c>
      <c r="B36" s="11" t="str">
        <f>T("0032")</f>
        <v>0032</v>
      </c>
      <c r="C36" s="16" t="s">
        <v>31</v>
      </c>
      <c r="D36" s="16" t="s">
        <v>747</v>
      </c>
      <c r="E36" s="11">
        <v>421</v>
      </c>
    </row>
    <row r="37" spans="1:5" x14ac:dyDescent="0.2">
      <c r="A37" s="11">
        <v>33</v>
      </c>
      <c r="B37" s="11" t="str">
        <f>T("0033")</f>
        <v>0033</v>
      </c>
      <c r="C37" s="16" t="s">
        <v>32</v>
      </c>
      <c r="D37" s="16" t="s">
        <v>748</v>
      </c>
      <c r="E37" s="11">
        <v>421</v>
      </c>
    </row>
    <row r="38" spans="1:5" x14ac:dyDescent="0.2">
      <c r="A38" s="11">
        <v>34</v>
      </c>
      <c r="B38" s="11" t="str">
        <f>T("0034")</f>
        <v>0034</v>
      </c>
      <c r="C38" s="16" t="s">
        <v>33</v>
      </c>
      <c r="D38" s="16" t="s">
        <v>748</v>
      </c>
      <c r="E38" s="11">
        <v>421</v>
      </c>
    </row>
    <row r="39" spans="1:5" x14ac:dyDescent="0.2">
      <c r="A39" s="11">
        <v>35</v>
      </c>
      <c r="B39" s="11" t="str">
        <f>T("0035")</f>
        <v>0035</v>
      </c>
      <c r="C39" s="16" t="s">
        <v>34</v>
      </c>
      <c r="D39" s="16" t="s">
        <v>745</v>
      </c>
      <c r="E39" s="11">
        <v>421</v>
      </c>
    </row>
    <row r="40" spans="1:5" x14ac:dyDescent="0.2">
      <c r="A40" s="11">
        <v>36</v>
      </c>
      <c r="B40" s="11" t="str">
        <f>T("0036")</f>
        <v>0036</v>
      </c>
      <c r="C40" s="16" t="s">
        <v>35</v>
      </c>
      <c r="D40" s="16" t="s">
        <v>748</v>
      </c>
      <c r="E40" s="11">
        <v>421</v>
      </c>
    </row>
    <row r="41" spans="1:5" x14ac:dyDescent="0.2">
      <c r="A41" s="11">
        <v>37</v>
      </c>
      <c r="B41" s="11" t="str">
        <f>T("0037")</f>
        <v>0037</v>
      </c>
      <c r="C41" s="16" t="s">
        <v>36</v>
      </c>
      <c r="D41" s="16" t="s">
        <v>748</v>
      </c>
      <c r="E41" s="11">
        <v>421</v>
      </c>
    </row>
    <row r="42" spans="1:5" x14ac:dyDescent="0.2">
      <c r="A42" s="11">
        <v>38</v>
      </c>
      <c r="B42" s="11" t="str">
        <f>T("0038")</f>
        <v>0038</v>
      </c>
      <c r="C42" s="16" t="s">
        <v>37</v>
      </c>
      <c r="D42" s="16" t="s">
        <v>744</v>
      </c>
      <c r="E42" s="11">
        <v>421</v>
      </c>
    </row>
    <row r="43" spans="1:5" x14ac:dyDescent="0.2">
      <c r="A43" s="11">
        <v>39</v>
      </c>
      <c r="B43" s="11" t="str">
        <f>T("0039")</f>
        <v>0039</v>
      </c>
      <c r="C43" s="16" t="s">
        <v>38</v>
      </c>
      <c r="D43" s="16" t="s">
        <v>746</v>
      </c>
      <c r="E43" s="11">
        <v>421</v>
      </c>
    </row>
    <row r="44" spans="1:5" x14ac:dyDescent="0.2">
      <c r="A44" s="11">
        <v>40</v>
      </c>
      <c r="B44" s="11" t="str">
        <f>T("0040")</f>
        <v>0040</v>
      </c>
      <c r="C44" s="16" t="s">
        <v>39</v>
      </c>
      <c r="D44" s="16" t="s">
        <v>750</v>
      </c>
      <c r="E44" s="11">
        <v>421</v>
      </c>
    </row>
    <row r="45" spans="1:5" x14ac:dyDescent="0.2">
      <c r="A45" s="11">
        <v>41</v>
      </c>
      <c r="B45" s="11" t="str">
        <f>T("0041")</f>
        <v>0041</v>
      </c>
      <c r="C45" s="16" t="s">
        <v>40</v>
      </c>
      <c r="D45" s="16" t="s">
        <v>750</v>
      </c>
      <c r="E45" s="11">
        <v>421</v>
      </c>
    </row>
    <row r="46" spans="1:5" x14ac:dyDescent="0.2">
      <c r="A46" s="11">
        <v>42</v>
      </c>
      <c r="B46" s="11" t="str">
        <f>T("0042")</f>
        <v>0042</v>
      </c>
      <c r="C46" s="16" t="s">
        <v>41</v>
      </c>
      <c r="D46" s="16" t="s">
        <v>748</v>
      </c>
      <c r="E46" s="11">
        <v>421</v>
      </c>
    </row>
    <row r="47" spans="1:5" x14ac:dyDescent="0.2">
      <c r="A47" s="11">
        <v>43</v>
      </c>
      <c r="B47" s="11" t="str">
        <f>T("0043")</f>
        <v>0043</v>
      </c>
      <c r="C47" s="16" t="s">
        <v>42</v>
      </c>
      <c r="D47" s="16" t="s">
        <v>748</v>
      </c>
      <c r="E47" s="11">
        <v>421</v>
      </c>
    </row>
    <row r="48" spans="1:5" x14ac:dyDescent="0.2">
      <c r="A48" s="11">
        <v>44</v>
      </c>
      <c r="B48" s="11" t="str">
        <f>T("0044")</f>
        <v>0044</v>
      </c>
      <c r="C48" s="16" t="s">
        <v>43</v>
      </c>
      <c r="D48" s="16" t="s">
        <v>746</v>
      </c>
      <c r="E48" s="11">
        <v>421</v>
      </c>
    </row>
    <row r="49" spans="1:5" x14ac:dyDescent="0.2">
      <c r="A49" s="11">
        <v>45</v>
      </c>
      <c r="B49" s="11" t="str">
        <f>T("0045")</f>
        <v>0045</v>
      </c>
      <c r="C49" s="16" t="s">
        <v>44</v>
      </c>
      <c r="D49" s="16" t="s">
        <v>746</v>
      </c>
      <c r="E49" s="11">
        <v>421</v>
      </c>
    </row>
    <row r="50" spans="1:5" x14ac:dyDescent="0.2">
      <c r="A50" s="11">
        <v>46</v>
      </c>
      <c r="B50" s="11" t="str">
        <f>T("0046")</f>
        <v>0046</v>
      </c>
      <c r="C50" s="16" t="s">
        <v>45</v>
      </c>
      <c r="D50" s="16" t="s">
        <v>748</v>
      </c>
      <c r="E50" s="11">
        <v>422</v>
      </c>
    </row>
    <row r="51" spans="1:5" x14ac:dyDescent="0.2">
      <c r="A51" s="11">
        <v>47</v>
      </c>
      <c r="B51" s="11" t="str">
        <f>T("0047")</f>
        <v>0047</v>
      </c>
      <c r="C51" s="16" t="s">
        <v>46</v>
      </c>
      <c r="D51" s="16" t="s">
        <v>746</v>
      </c>
      <c r="E51" s="11">
        <v>422</v>
      </c>
    </row>
    <row r="52" spans="1:5" x14ac:dyDescent="0.2">
      <c r="A52" s="11">
        <v>48</v>
      </c>
      <c r="B52" s="11" t="str">
        <f>T("0048")</f>
        <v>0048</v>
      </c>
      <c r="C52" s="16" t="s">
        <v>47</v>
      </c>
      <c r="D52" s="16" t="s">
        <v>746</v>
      </c>
      <c r="E52" s="11">
        <v>422</v>
      </c>
    </row>
    <row r="53" spans="1:5" x14ac:dyDescent="0.2">
      <c r="A53" s="11">
        <v>49</v>
      </c>
      <c r="B53" s="11" t="str">
        <f>T("0049")</f>
        <v>0049</v>
      </c>
      <c r="C53" s="16" t="s">
        <v>48</v>
      </c>
      <c r="D53" s="16" t="s">
        <v>747</v>
      </c>
      <c r="E53" s="11">
        <v>422</v>
      </c>
    </row>
    <row r="54" spans="1:5" x14ac:dyDescent="0.2">
      <c r="A54" s="11">
        <v>50</v>
      </c>
      <c r="B54" s="11" t="str">
        <f>T("0050")</f>
        <v>0050</v>
      </c>
      <c r="C54" s="16" t="s">
        <v>49</v>
      </c>
      <c r="D54" s="16" t="s">
        <v>746</v>
      </c>
      <c r="E54" s="11">
        <v>422</v>
      </c>
    </row>
    <row r="55" spans="1:5" x14ac:dyDescent="0.2">
      <c r="A55" s="11">
        <v>51</v>
      </c>
      <c r="B55" s="11" t="str">
        <f>T("0051")</f>
        <v>0051</v>
      </c>
      <c r="C55" s="16" t="s">
        <v>50</v>
      </c>
      <c r="D55" s="16" t="s">
        <v>746</v>
      </c>
      <c r="E55" s="11">
        <v>422</v>
      </c>
    </row>
    <row r="56" spans="1:5" x14ac:dyDescent="0.2">
      <c r="A56" s="11">
        <v>52</v>
      </c>
      <c r="B56" s="11" t="str">
        <f>T("0052")</f>
        <v>0052</v>
      </c>
      <c r="C56" s="16" t="s">
        <v>51</v>
      </c>
      <c r="D56" s="16" t="s">
        <v>746</v>
      </c>
      <c r="E56" s="11">
        <v>422</v>
      </c>
    </row>
    <row r="57" spans="1:5" x14ac:dyDescent="0.2">
      <c r="A57" s="11">
        <v>53</v>
      </c>
      <c r="B57" s="11" t="str">
        <f>T("0053")</f>
        <v>0053</v>
      </c>
      <c r="C57" s="16" t="s">
        <v>52</v>
      </c>
      <c r="D57" s="16" t="s">
        <v>749</v>
      </c>
      <c r="E57" s="11">
        <v>422</v>
      </c>
    </row>
    <row r="58" spans="1:5" x14ac:dyDescent="0.2">
      <c r="A58" s="11">
        <v>54</v>
      </c>
      <c r="B58" s="11" t="str">
        <f>T("0054")</f>
        <v>0054</v>
      </c>
      <c r="C58" s="16" t="s">
        <v>53</v>
      </c>
      <c r="D58" s="16" t="s">
        <v>746</v>
      </c>
      <c r="E58" s="11">
        <v>422</v>
      </c>
    </row>
    <row r="59" spans="1:5" x14ac:dyDescent="0.2">
      <c r="A59" s="11">
        <v>55</v>
      </c>
      <c r="B59" s="11" t="str">
        <f>T("0055")</f>
        <v>0055</v>
      </c>
      <c r="C59" s="16" t="s">
        <v>54</v>
      </c>
      <c r="D59" s="16" t="s">
        <v>748</v>
      </c>
      <c r="E59" s="11">
        <v>422</v>
      </c>
    </row>
    <row r="60" spans="1:5" x14ac:dyDescent="0.2">
      <c r="A60" s="11">
        <v>56</v>
      </c>
      <c r="B60" s="11" t="str">
        <f>T("0056")</f>
        <v>0056</v>
      </c>
      <c r="C60" s="16" t="s">
        <v>55</v>
      </c>
      <c r="D60" s="16" t="s">
        <v>745</v>
      </c>
      <c r="E60" s="11">
        <v>422</v>
      </c>
    </row>
    <row r="61" spans="1:5" x14ac:dyDescent="0.2">
      <c r="A61" s="11">
        <v>57</v>
      </c>
      <c r="B61" s="11" t="str">
        <f>T("0057")</f>
        <v>0057</v>
      </c>
      <c r="C61" s="16" t="s">
        <v>56</v>
      </c>
      <c r="D61" s="16" t="s">
        <v>746</v>
      </c>
      <c r="E61" s="11">
        <v>422</v>
      </c>
    </row>
    <row r="62" spans="1:5" x14ac:dyDescent="0.2">
      <c r="A62" s="11">
        <v>58</v>
      </c>
      <c r="B62" s="11" t="str">
        <f>T("0058")</f>
        <v>0058</v>
      </c>
      <c r="C62" s="16" t="s">
        <v>57</v>
      </c>
      <c r="D62" s="16" t="s">
        <v>744</v>
      </c>
      <c r="E62" s="11">
        <v>422</v>
      </c>
    </row>
    <row r="63" spans="1:5" x14ac:dyDescent="0.2">
      <c r="A63" s="11">
        <v>59</v>
      </c>
      <c r="B63" s="11" t="str">
        <f>T("0059")</f>
        <v>0059</v>
      </c>
      <c r="C63" s="16" t="s">
        <v>58</v>
      </c>
      <c r="D63" s="16" t="s">
        <v>746</v>
      </c>
      <c r="E63" s="11">
        <v>422</v>
      </c>
    </row>
    <row r="64" spans="1:5" x14ac:dyDescent="0.2">
      <c r="A64" s="11">
        <v>60</v>
      </c>
      <c r="B64" s="11" t="str">
        <f>T("0060")</f>
        <v>0060</v>
      </c>
      <c r="C64" s="16" t="s">
        <v>59</v>
      </c>
      <c r="D64" s="16" t="s">
        <v>745</v>
      </c>
      <c r="E64" s="11">
        <v>422</v>
      </c>
    </row>
    <row r="65" spans="1:5" x14ac:dyDescent="0.2">
      <c r="A65" s="11">
        <v>61</v>
      </c>
      <c r="B65" s="11" t="str">
        <f>T("0061")</f>
        <v>0061</v>
      </c>
      <c r="C65" s="16" t="s">
        <v>60</v>
      </c>
      <c r="D65" s="16" t="s">
        <v>746</v>
      </c>
      <c r="E65" s="11">
        <v>422</v>
      </c>
    </row>
    <row r="66" spans="1:5" x14ac:dyDescent="0.2">
      <c r="A66" s="11">
        <v>62</v>
      </c>
      <c r="B66" s="11" t="str">
        <f>T("0062")</f>
        <v>0062</v>
      </c>
      <c r="C66" s="16" t="s">
        <v>61</v>
      </c>
      <c r="D66" s="16" t="s">
        <v>748</v>
      </c>
      <c r="E66" s="11">
        <v>422</v>
      </c>
    </row>
    <row r="67" spans="1:5" x14ac:dyDescent="0.2">
      <c r="A67" s="11">
        <v>63</v>
      </c>
      <c r="B67" s="11" t="str">
        <f>T("0063")</f>
        <v>0063</v>
      </c>
      <c r="C67" s="16" t="s">
        <v>62</v>
      </c>
      <c r="D67" s="16" t="s">
        <v>747</v>
      </c>
      <c r="E67" s="11">
        <v>422</v>
      </c>
    </row>
    <row r="68" spans="1:5" x14ac:dyDescent="0.2">
      <c r="A68" s="11">
        <v>64</v>
      </c>
      <c r="B68" s="11" t="str">
        <f>T("0064")</f>
        <v>0064</v>
      </c>
      <c r="C68" s="16" t="s">
        <v>63</v>
      </c>
      <c r="D68" s="16" t="s">
        <v>746</v>
      </c>
      <c r="E68" s="11">
        <v>422</v>
      </c>
    </row>
    <row r="69" spans="1:5" x14ac:dyDescent="0.2">
      <c r="A69" s="11">
        <v>65</v>
      </c>
      <c r="B69" s="11" t="str">
        <f>T("0065")</f>
        <v>0065</v>
      </c>
      <c r="C69" s="16" t="s">
        <v>64</v>
      </c>
      <c r="D69" s="16" t="s">
        <v>746</v>
      </c>
      <c r="E69" s="11">
        <v>422</v>
      </c>
    </row>
    <row r="70" spans="1:5" x14ac:dyDescent="0.2">
      <c r="A70" s="11">
        <v>66</v>
      </c>
      <c r="B70" s="11" t="str">
        <f>T("0066")</f>
        <v>0066</v>
      </c>
      <c r="C70" s="16" t="s">
        <v>65</v>
      </c>
      <c r="D70" s="16" t="s">
        <v>745</v>
      </c>
      <c r="E70" s="11">
        <v>422</v>
      </c>
    </row>
    <row r="71" spans="1:5" x14ac:dyDescent="0.2">
      <c r="A71" s="11">
        <v>67</v>
      </c>
      <c r="B71" s="11" t="str">
        <f>T("0067")</f>
        <v>0067</v>
      </c>
      <c r="C71" s="16" t="s">
        <v>66</v>
      </c>
      <c r="D71" s="16" t="s">
        <v>745</v>
      </c>
      <c r="E71" s="11">
        <v>422</v>
      </c>
    </row>
    <row r="72" spans="1:5" x14ac:dyDescent="0.2">
      <c r="A72" s="11">
        <v>68</v>
      </c>
      <c r="B72" s="11" t="str">
        <f>T("0068")</f>
        <v>0068</v>
      </c>
      <c r="C72" s="16" t="s">
        <v>67</v>
      </c>
      <c r="D72" s="16" t="s">
        <v>745</v>
      </c>
      <c r="E72" s="11">
        <v>422</v>
      </c>
    </row>
    <row r="73" spans="1:5" x14ac:dyDescent="0.2">
      <c r="A73" s="11">
        <v>69</v>
      </c>
      <c r="B73" s="11" t="str">
        <f>T("0069")</f>
        <v>0069</v>
      </c>
      <c r="C73" s="16" t="s">
        <v>68</v>
      </c>
      <c r="D73" s="16" t="s">
        <v>746</v>
      </c>
      <c r="E73" s="11">
        <v>422</v>
      </c>
    </row>
    <row r="74" spans="1:5" x14ac:dyDescent="0.2">
      <c r="A74" s="11">
        <v>70</v>
      </c>
      <c r="B74" s="11" t="str">
        <f>T("0070")</f>
        <v>0070</v>
      </c>
      <c r="C74" s="16" t="s">
        <v>69</v>
      </c>
      <c r="D74" s="16" t="s">
        <v>743</v>
      </c>
      <c r="E74" s="11">
        <v>422</v>
      </c>
    </row>
    <row r="75" spans="1:5" x14ac:dyDescent="0.2">
      <c r="A75" s="11">
        <v>71</v>
      </c>
      <c r="B75" s="11" t="str">
        <f>T("0071")</f>
        <v>0071</v>
      </c>
      <c r="C75" s="16" t="s">
        <v>70</v>
      </c>
      <c r="D75" s="16" t="s">
        <v>743</v>
      </c>
      <c r="E75" s="11">
        <v>422</v>
      </c>
    </row>
    <row r="76" spans="1:5" x14ac:dyDescent="0.2">
      <c r="A76" s="11">
        <v>72</v>
      </c>
      <c r="B76" s="11" t="str">
        <f>T("0072")</f>
        <v>0072</v>
      </c>
      <c r="C76" s="16" t="s">
        <v>71</v>
      </c>
      <c r="D76" s="16" t="s">
        <v>746</v>
      </c>
      <c r="E76" s="11">
        <v>422</v>
      </c>
    </row>
    <row r="77" spans="1:5" x14ac:dyDescent="0.2">
      <c r="A77" s="11">
        <v>73</v>
      </c>
      <c r="B77" s="11" t="str">
        <f>T("0073")</f>
        <v>0073</v>
      </c>
      <c r="C77" s="16" t="s">
        <v>72</v>
      </c>
      <c r="D77" s="16" t="s">
        <v>746</v>
      </c>
      <c r="E77" s="11">
        <v>422</v>
      </c>
    </row>
    <row r="78" spans="1:5" x14ac:dyDescent="0.2">
      <c r="A78" s="11">
        <v>74</v>
      </c>
      <c r="B78" s="11" t="str">
        <f>T("0074")</f>
        <v>0074</v>
      </c>
      <c r="C78" s="16" t="s">
        <v>73</v>
      </c>
      <c r="D78" s="16" t="s">
        <v>746</v>
      </c>
      <c r="E78" s="11">
        <v>422</v>
      </c>
    </row>
    <row r="79" spans="1:5" x14ac:dyDescent="0.2">
      <c r="A79" s="11">
        <v>75</v>
      </c>
      <c r="B79" s="11" t="str">
        <f>T("0075")</f>
        <v>0075</v>
      </c>
      <c r="C79" s="16" t="s">
        <v>74</v>
      </c>
      <c r="D79" s="16" t="s">
        <v>746</v>
      </c>
      <c r="E79" s="11">
        <v>422</v>
      </c>
    </row>
    <row r="80" spans="1:5" x14ac:dyDescent="0.2">
      <c r="A80" s="11">
        <v>76</v>
      </c>
      <c r="B80" s="11" t="str">
        <f>T("0076")</f>
        <v>0076</v>
      </c>
      <c r="C80" s="16" t="s">
        <v>75</v>
      </c>
      <c r="D80" s="16" t="s">
        <v>746</v>
      </c>
      <c r="E80" s="11">
        <v>422</v>
      </c>
    </row>
    <row r="81" spans="1:5" x14ac:dyDescent="0.2">
      <c r="A81" s="11">
        <v>77</v>
      </c>
      <c r="B81" s="11" t="str">
        <f>T("0077")</f>
        <v>0077</v>
      </c>
      <c r="C81" s="16" t="s">
        <v>76</v>
      </c>
      <c r="D81" s="16" t="s">
        <v>746</v>
      </c>
      <c r="E81" s="11">
        <v>422</v>
      </c>
    </row>
    <row r="82" spans="1:5" x14ac:dyDescent="0.2">
      <c r="A82" s="11">
        <v>78</v>
      </c>
      <c r="B82" s="11" t="str">
        <f>T("0078")</f>
        <v>0078</v>
      </c>
      <c r="C82" s="16" t="s">
        <v>77</v>
      </c>
      <c r="D82" s="16" t="s">
        <v>745</v>
      </c>
      <c r="E82" s="11">
        <v>422</v>
      </c>
    </row>
    <row r="83" spans="1:5" x14ac:dyDescent="0.2">
      <c r="A83" s="11">
        <v>79</v>
      </c>
      <c r="B83" s="11" t="str">
        <f>T("0079")</f>
        <v>0079</v>
      </c>
      <c r="C83" s="16" t="s">
        <v>78</v>
      </c>
      <c r="D83" s="16" t="s">
        <v>745</v>
      </c>
      <c r="E83" s="11">
        <v>422</v>
      </c>
    </row>
    <row r="84" spans="1:5" x14ac:dyDescent="0.2">
      <c r="A84" s="11">
        <v>80</v>
      </c>
      <c r="B84" s="11" t="str">
        <f>T("0080")</f>
        <v>0080</v>
      </c>
      <c r="C84" s="16" t="s">
        <v>79</v>
      </c>
      <c r="D84" s="16" t="s">
        <v>746</v>
      </c>
      <c r="E84" s="11">
        <v>422</v>
      </c>
    </row>
    <row r="85" spans="1:5" x14ac:dyDescent="0.2">
      <c r="A85" s="11">
        <v>81</v>
      </c>
      <c r="B85" s="11" t="str">
        <f>T("0081")</f>
        <v>0081</v>
      </c>
      <c r="C85" s="16" t="s">
        <v>80</v>
      </c>
      <c r="D85" s="16" t="s">
        <v>746</v>
      </c>
      <c r="E85" s="11">
        <v>423</v>
      </c>
    </row>
    <row r="86" spans="1:5" x14ac:dyDescent="0.2">
      <c r="A86" s="11">
        <v>82</v>
      </c>
      <c r="B86" s="11" t="str">
        <f>T("0082")</f>
        <v>0082</v>
      </c>
      <c r="C86" s="16" t="s">
        <v>81</v>
      </c>
      <c r="D86" s="16" t="s">
        <v>745</v>
      </c>
      <c r="E86" s="11">
        <v>423</v>
      </c>
    </row>
    <row r="87" spans="1:5" x14ac:dyDescent="0.2">
      <c r="A87" s="11">
        <v>83</v>
      </c>
      <c r="B87" s="11" t="str">
        <f>T("0083")</f>
        <v>0083</v>
      </c>
      <c r="C87" s="16" t="s">
        <v>82</v>
      </c>
      <c r="D87" s="16" t="s">
        <v>745</v>
      </c>
      <c r="E87" s="11">
        <v>423</v>
      </c>
    </row>
    <row r="88" spans="1:5" x14ac:dyDescent="0.2">
      <c r="A88" s="11">
        <v>84</v>
      </c>
      <c r="B88" s="11" t="str">
        <f>T("0084")</f>
        <v>0084</v>
      </c>
      <c r="C88" s="16" t="s">
        <v>83</v>
      </c>
      <c r="D88" s="16" t="s">
        <v>745</v>
      </c>
      <c r="E88" s="11">
        <v>423</v>
      </c>
    </row>
    <row r="89" spans="1:5" x14ac:dyDescent="0.2">
      <c r="A89" s="11">
        <v>85</v>
      </c>
      <c r="B89" s="11" t="str">
        <f>T("0085")</f>
        <v>0085</v>
      </c>
      <c r="C89" s="16" t="s">
        <v>84</v>
      </c>
      <c r="D89" s="16" t="s">
        <v>743</v>
      </c>
      <c r="E89" s="11">
        <v>423</v>
      </c>
    </row>
    <row r="90" spans="1:5" x14ac:dyDescent="0.2">
      <c r="A90" s="11">
        <v>86</v>
      </c>
      <c r="B90" s="11" t="str">
        <f>T("0086")</f>
        <v>0086</v>
      </c>
      <c r="C90" s="16" t="s">
        <v>85</v>
      </c>
      <c r="D90" s="16" t="s">
        <v>746</v>
      </c>
      <c r="E90" s="11">
        <v>423</v>
      </c>
    </row>
    <row r="91" spans="1:5" x14ac:dyDescent="0.2">
      <c r="A91" s="11">
        <v>87</v>
      </c>
      <c r="B91" s="11" t="str">
        <f>T("0087")</f>
        <v>0087</v>
      </c>
      <c r="C91" s="16" t="s">
        <v>86</v>
      </c>
      <c r="D91" s="16" t="s">
        <v>746</v>
      </c>
      <c r="E91" s="11">
        <v>423</v>
      </c>
    </row>
    <row r="92" spans="1:5" x14ac:dyDescent="0.2">
      <c r="A92" s="11">
        <v>88</v>
      </c>
      <c r="B92" s="11" t="str">
        <f>T("0088")</f>
        <v>0088</v>
      </c>
      <c r="C92" s="16" t="s">
        <v>87</v>
      </c>
      <c r="D92" s="16" t="s">
        <v>746</v>
      </c>
      <c r="E92" s="11">
        <v>423</v>
      </c>
    </row>
    <row r="93" spans="1:5" x14ac:dyDescent="0.2">
      <c r="A93" s="11">
        <v>89</v>
      </c>
      <c r="B93" s="11" t="str">
        <f>T("0089")</f>
        <v>0089</v>
      </c>
      <c r="C93" s="16" t="s">
        <v>88</v>
      </c>
      <c r="D93" s="16" t="s">
        <v>746</v>
      </c>
      <c r="E93" s="11">
        <v>423</v>
      </c>
    </row>
    <row r="94" spans="1:5" x14ac:dyDescent="0.2">
      <c r="A94" s="11">
        <v>90</v>
      </c>
      <c r="B94" s="11" t="str">
        <f>T("0090")</f>
        <v>0090</v>
      </c>
      <c r="C94" s="16" t="s">
        <v>89</v>
      </c>
      <c r="D94" s="16" t="s">
        <v>746</v>
      </c>
      <c r="E94" s="11">
        <v>423</v>
      </c>
    </row>
    <row r="95" spans="1:5" x14ac:dyDescent="0.2">
      <c r="A95" s="11">
        <v>91</v>
      </c>
      <c r="B95" s="11" t="str">
        <f>T("0091")</f>
        <v>0091</v>
      </c>
      <c r="C95" s="16" t="s">
        <v>90</v>
      </c>
      <c r="D95" s="16" t="s">
        <v>743</v>
      </c>
      <c r="E95" s="11">
        <v>423</v>
      </c>
    </row>
    <row r="96" spans="1:5" x14ac:dyDescent="0.2">
      <c r="A96" s="11">
        <v>92</v>
      </c>
      <c r="B96" s="11" t="str">
        <f>T("0092")</f>
        <v>0092</v>
      </c>
      <c r="C96" s="16" t="s">
        <v>91</v>
      </c>
      <c r="D96" s="16" t="s">
        <v>745</v>
      </c>
      <c r="E96" s="11">
        <v>423</v>
      </c>
    </row>
    <row r="97" spans="1:5" x14ac:dyDescent="0.2">
      <c r="A97" s="11">
        <v>93</v>
      </c>
      <c r="B97" s="11" t="str">
        <f>T("0093")</f>
        <v>0093</v>
      </c>
      <c r="C97" s="16" t="s">
        <v>92</v>
      </c>
      <c r="D97" s="16" t="s">
        <v>745</v>
      </c>
      <c r="E97" s="11">
        <v>423</v>
      </c>
    </row>
    <row r="98" spans="1:5" x14ac:dyDescent="0.2">
      <c r="A98" s="11">
        <v>94</v>
      </c>
      <c r="B98" s="11" t="str">
        <f>T("0094")</f>
        <v>0094</v>
      </c>
      <c r="C98" s="16" t="s">
        <v>93</v>
      </c>
      <c r="D98" s="16" t="s">
        <v>746</v>
      </c>
      <c r="E98" s="11">
        <v>423</v>
      </c>
    </row>
    <row r="99" spans="1:5" x14ac:dyDescent="0.2">
      <c r="A99" s="11">
        <v>95</v>
      </c>
      <c r="B99" s="11" t="str">
        <f>T("0095")</f>
        <v>0095</v>
      </c>
      <c r="C99" s="16" t="s">
        <v>94</v>
      </c>
      <c r="D99" s="16" t="s">
        <v>745</v>
      </c>
      <c r="E99" s="11">
        <v>423</v>
      </c>
    </row>
    <row r="100" spans="1:5" x14ac:dyDescent="0.2">
      <c r="A100" s="11">
        <v>96</v>
      </c>
      <c r="B100" s="11" t="str">
        <f>T("0096")</f>
        <v>0096</v>
      </c>
      <c r="C100" s="16" t="s">
        <v>95</v>
      </c>
      <c r="D100" s="16" t="s">
        <v>746</v>
      </c>
      <c r="E100" s="11">
        <v>423</v>
      </c>
    </row>
    <row r="101" spans="1:5" x14ac:dyDescent="0.2">
      <c r="A101" s="11">
        <v>97</v>
      </c>
      <c r="B101" s="11" t="str">
        <f>T("0097")</f>
        <v>0097</v>
      </c>
      <c r="C101" s="16" t="s">
        <v>96</v>
      </c>
      <c r="D101" s="16" t="s">
        <v>745</v>
      </c>
      <c r="E101" s="11">
        <v>423</v>
      </c>
    </row>
    <row r="102" spans="1:5" x14ac:dyDescent="0.2">
      <c r="A102" s="11">
        <v>98</v>
      </c>
      <c r="B102" s="11" t="str">
        <f>T("0098")</f>
        <v>0098</v>
      </c>
      <c r="C102" s="16" t="s">
        <v>97</v>
      </c>
      <c r="D102" s="16" t="s">
        <v>743</v>
      </c>
      <c r="E102" s="11">
        <v>423</v>
      </c>
    </row>
    <row r="103" spans="1:5" x14ac:dyDescent="0.2">
      <c r="A103" s="11">
        <v>99</v>
      </c>
      <c r="B103" s="11" t="str">
        <f>T("0099")</f>
        <v>0099</v>
      </c>
      <c r="C103" s="16" t="s">
        <v>98</v>
      </c>
      <c r="D103" s="16" t="s">
        <v>743</v>
      </c>
      <c r="E103" s="11">
        <v>423</v>
      </c>
    </row>
    <row r="104" spans="1:5" x14ac:dyDescent="0.2">
      <c r="A104" s="11">
        <v>100</v>
      </c>
      <c r="B104" s="11" t="str">
        <f>T("0100")</f>
        <v>0100</v>
      </c>
      <c r="C104" s="16" t="s">
        <v>99</v>
      </c>
      <c r="D104" s="16" t="s">
        <v>746</v>
      </c>
      <c r="E104" s="11">
        <v>423</v>
      </c>
    </row>
    <row r="105" spans="1:5" x14ac:dyDescent="0.2">
      <c r="A105" s="11">
        <v>101</v>
      </c>
      <c r="B105" s="11" t="str">
        <f>T("0101")</f>
        <v>0101</v>
      </c>
      <c r="C105" s="16" t="s">
        <v>100</v>
      </c>
      <c r="D105" s="16" t="s">
        <v>744</v>
      </c>
      <c r="E105" s="11">
        <v>423</v>
      </c>
    </row>
    <row r="106" spans="1:5" x14ac:dyDescent="0.2">
      <c r="A106" s="11">
        <v>102</v>
      </c>
      <c r="B106" s="11" t="str">
        <f>T("0102")</f>
        <v>0102</v>
      </c>
      <c r="C106" s="16" t="s">
        <v>101</v>
      </c>
      <c r="D106" s="16" t="s">
        <v>745</v>
      </c>
      <c r="E106" s="11">
        <v>423</v>
      </c>
    </row>
    <row r="107" spans="1:5" x14ac:dyDescent="0.2">
      <c r="A107" s="11">
        <v>103</v>
      </c>
      <c r="B107" s="11" t="str">
        <f>T("0103")</f>
        <v>0103</v>
      </c>
      <c r="C107" s="16" t="s">
        <v>102</v>
      </c>
      <c r="D107" s="16" t="s">
        <v>745</v>
      </c>
      <c r="E107" s="11">
        <v>423</v>
      </c>
    </row>
    <row r="108" spans="1:5" x14ac:dyDescent="0.2">
      <c r="A108" s="11">
        <v>104</v>
      </c>
      <c r="B108" s="11" t="str">
        <f>T("0104")</f>
        <v>0104</v>
      </c>
      <c r="C108" s="16" t="s">
        <v>103</v>
      </c>
      <c r="D108" s="16" t="s">
        <v>744</v>
      </c>
      <c r="E108" s="11">
        <v>423</v>
      </c>
    </row>
    <row r="109" spans="1:5" x14ac:dyDescent="0.2">
      <c r="A109" s="11">
        <v>105</v>
      </c>
      <c r="B109" s="11" t="str">
        <f>T("0105")</f>
        <v>0105</v>
      </c>
      <c r="C109" s="16" t="s">
        <v>104</v>
      </c>
      <c r="D109" s="16" t="s">
        <v>748</v>
      </c>
      <c r="E109" s="11">
        <v>423</v>
      </c>
    </row>
    <row r="110" spans="1:5" x14ac:dyDescent="0.2">
      <c r="A110" s="11">
        <v>106</v>
      </c>
      <c r="B110" s="11" t="str">
        <f>T("0106")</f>
        <v>0106</v>
      </c>
      <c r="C110" s="16" t="s">
        <v>105</v>
      </c>
      <c r="D110" s="16" t="s">
        <v>748</v>
      </c>
      <c r="E110" s="11">
        <v>423</v>
      </c>
    </row>
    <row r="111" spans="1:5" x14ac:dyDescent="0.2">
      <c r="A111" s="11">
        <v>107</v>
      </c>
      <c r="B111" s="11" t="str">
        <f>T("0107")</f>
        <v>0107</v>
      </c>
      <c r="C111" s="16" t="s">
        <v>106</v>
      </c>
      <c r="D111" s="16" t="s">
        <v>745</v>
      </c>
      <c r="E111" s="11">
        <v>423</v>
      </c>
    </row>
    <row r="112" spans="1:5" x14ac:dyDescent="0.2">
      <c r="A112" s="11">
        <v>108</v>
      </c>
      <c r="B112" s="11" t="str">
        <f>T("0108")</f>
        <v>0108</v>
      </c>
      <c r="C112" s="16" t="s">
        <v>107</v>
      </c>
      <c r="D112" s="16" t="s">
        <v>750</v>
      </c>
      <c r="E112" s="11">
        <v>423</v>
      </c>
    </row>
    <row r="113" spans="1:5" x14ac:dyDescent="0.2">
      <c r="A113" s="11">
        <v>109</v>
      </c>
      <c r="B113" s="11" t="str">
        <f>T("0109")</f>
        <v>0109</v>
      </c>
      <c r="C113" s="16" t="s">
        <v>108</v>
      </c>
      <c r="D113" s="16" t="s">
        <v>748</v>
      </c>
      <c r="E113" s="11">
        <v>423</v>
      </c>
    </row>
    <row r="114" spans="1:5" x14ac:dyDescent="0.2">
      <c r="A114" s="11">
        <v>110</v>
      </c>
      <c r="B114" s="11" t="str">
        <f>T("0110")</f>
        <v>0110</v>
      </c>
      <c r="C114" s="16" t="s">
        <v>109</v>
      </c>
      <c r="D114" s="16" t="s">
        <v>748</v>
      </c>
      <c r="E114" s="11">
        <v>423</v>
      </c>
    </row>
    <row r="115" spans="1:5" x14ac:dyDescent="0.2">
      <c r="A115" s="11">
        <v>111</v>
      </c>
      <c r="B115" s="11" t="str">
        <f>T("0111")</f>
        <v>0111</v>
      </c>
      <c r="C115" s="16" t="s">
        <v>110</v>
      </c>
      <c r="D115" s="16" t="s">
        <v>744</v>
      </c>
      <c r="E115" s="11">
        <v>423</v>
      </c>
    </row>
    <row r="116" spans="1:5" x14ac:dyDescent="0.2">
      <c r="A116" s="11">
        <v>112</v>
      </c>
      <c r="B116" s="11" t="str">
        <f>T("0112")</f>
        <v>0112</v>
      </c>
      <c r="C116" s="16" t="s">
        <v>111</v>
      </c>
      <c r="D116" s="16" t="s">
        <v>745</v>
      </c>
      <c r="E116" s="11">
        <v>423</v>
      </c>
    </row>
    <row r="117" spans="1:5" x14ac:dyDescent="0.2">
      <c r="A117" s="11">
        <v>113</v>
      </c>
      <c r="B117" s="11" t="str">
        <f>T("0113")</f>
        <v>0113</v>
      </c>
      <c r="C117" s="16" t="s">
        <v>112</v>
      </c>
      <c r="D117" s="16" t="s">
        <v>747</v>
      </c>
      <c r="E117" s="11">
        <v>423</v>
      </c>
    </row>
    <row r="118" spans="1:5" x14ac:dyDescent="0.2">
      <c r="A118" s="11">
        <v>114</v>
      </c>
      <c r="B118" s="11" t="str">
        <f>T("0114")</f>
        <v>0114</v>
      </c>
      <c r="C118" s="16" t="s">
        <v>113</v>
      </c>
      <c r="D118" s="16" t="s">
        <v>747</v>
      </c>
      <c r="E118" s="11">
        <v>423</v>
      </c>
    </row>
    <row r="119" spans="1:5" x14ac:dyDescent="0.2">
      <c r="A119" s="11">
        <v>115</v>
      </c>
      <c r="B119" s="11" t="str">
        <f>T("0115")</f>
        <v>0115</v>
      </c>
      <c r="C119" s="16" t="s">
        <v>114</v>
      </c>
      <c r="D119" s="16" t="s">
        <v>745</v>
      </c>
      <c r="E119" s="11">
        <v>423</v>
      </c>
    </row>
    <row r="120" spans="1:5" x14ac:dyDescent="0.2">
      <c r="A120" s="11">
        <v>116</v>
      </c>
      <c r="B120" s="11" t="str">
        <f>T("0116")</f>
        <v>0116</v>
      </c>
      <c r="C120" s="16" t="s">
        <v>115</v>
      </c>
      <c r="D120" s="16" t="s">
        <v>745</v>
      </c>
      <c r="E120" s="11">
        <v>424</v>
      </c>
    </row>
    <row r="121" spans="1:5" x14ac:dyDescent="0.2">
      <c r="A121" s="11">
        <v>117</v>
      </c>
      <c r="B121" s="11" t="str">
        <f>T("0117")</f>
        <v>0117</v>
      </c>
      <c r="C121" s="16" t="s">
        <v>116</v>
      </c>
      <c r="D121" s="16" t="s">
        <v>746</v>
      </c>
      <c r="E121" s="11">
        <v>424</v>
      </c>
    </row>
    <row r="122" spans="1:5" x14ac:dyDescent="0.2">
      <c r="A122" s="11">
        <v>118</v>
      </c>
      <c r="B122" s="11" t="str">
        <f>T("0118")</f>
        <v>0118</v>
      </c>
      <c r="C122" s="16" t="s">
        <v>117</v>
      </c>
      <c r="D122" s="16" t="s">
        <v>745</v>
      </c>
      <c r="E122" s="11">
        <v>424</v>
      </c>
    </row>
    <row r="123" spans="1:5" x14ac:dyDescent="0.2">
      <c r="A123" s="11">
        <v>119</v>
      </c>
      <c r="B123" s="11" t="str">
        <f>T("0119")</f>
        <v>0119</v>
      </c>
      <c r="C123" s="16" t="s">
        <v>118</v>
      </c>
      <c r="D123" s="16" t="s">
        <v>743</v>
      </c>
      <c r="E123" s="11">
        <v>424</v>
      </c>
    </row>
    <row r="124" spans="1:5" x14ac:dyDescent="0.2">
      <c r="A124" s="11">
        <v>120</v>
      </c>
      <c r="B124" s="11" t="str">
        <f>T("0120")</f>
        <v>0120</v>
      </c>
      <c r="C124" s="16" t="s">
        <v>119</v>
      </c>
      <c r="D124" s="16" t="s">
        <v>748</v>
      </c>
      <c r="E124" s="11">
        <v>424</v>
      </c>
    </row>
    <row r="125" spans="1:5" x14ac:dyDescent="0.2">
      <c r="A125" s="11">
        <v>121</v>
      </c>
      <c r="B125" s="11" t="str">
        <f>T("0121")</f>
        <v>0121</v>
      </c>
      <c r="C125" s="16" t="s">
        <v>120</v>
      </c>
      <c r="D125" s="16" t="s">
        <v>743</v>
      </c>
      <c r="E125" s="11">
        <v>424</v>
      </c>
    </row>
    <row r="126" spans="1:5" x14ac:dyDescent="0.2">
      <c r="A126" s="11">
        <v>122</v>
      </c>
      <c r="B126" s="11" t="str">
        <f>T("0122")</f>
        <v>0122</v>
      </c>
      <c r="C126" s="16" t="s">
        <v>121</v>
      </c>
      <c r="D126" s="16" t="s">
        <v>748</v>
      </c>
      <c r="E126" s="11">
        <v>424</v>
      </c>
    </row>
    <row r="127" spans="1:5" x14ac:dyDescent="0.2">
      <c r="A127" s="11">
        <v>123</v>
      </c>
      <c r="B127" s="11" t="str">
        <f>T("0123")</f>
        <v>0123</v>
      </c>
      <c r="C127" s="16" t="s">
        <v>122</v>
      </c>
      <c r="D127" s="16" t="s">
        <v>747</v>
      </c>
      <c r="E127" s="11">
        <v>424</v>
      </c>
    </row>
    <row r="128" spans="1:5" x14ac:dyDescent="0.2">
      <c r="A128" s="11">
        <v>124</v>
      </c>
      <c r="B128" s="11" t="str">
        <f>T("0124")</f>
        <v>0124</v>
      </c>
      <c r="C128" s="16" t="s">
        <v>123</v>
      </c>
      <c r="D128" s="16" t="s">
        <v>747</v>
      </c>
      <c r="E128" s="11">
        <v>424</v>
      </c>
    </row>
    <row r="129" spans="1:5" x14ac:dyDescent="0.2">
      <c r="A129" s="11">
        <v>125</v>
      </c>
      <c r="B129" s="11" t="str">
        <f>T("0125")</f>
        <v>0125</v>
      </c>
      <c r="C129" s="16" t="s">
        <v>124</v>
      </c>
      <c r="D129" s="16" t="s">
        <v>747</v>
      </c>
      <c r="E129" s="11">
        <v>424</v>
      </c>
    </row>
    <row r="130" spans="1:5" x14ac:dyDescent="0.2">
      <c r="A130" s="11">
        <v>126</v>
      </c>
      <c r="B130" s="11" t="str">
        <f>T("0126")</f>
        <v>0126</v>
      </c>
      <c r="C130" s="16" t="s">
        <v>125</v>
      </c>
      <c r="D130" s="16" t="s">
        <v>747</v>
      </c>
      <c r="E130" s="11">
        <v>424</v>
      </c>
    </row>
    <row r="131" spans="1:5" x14ac:dyDescent="0.2">
      <c r="A131" s="11">
        <v>127</v>
      </c>
      <c r="B131" s="11" t="str">
        <f>T("0127")</f>
        <v>0127</v>
      </c>
      <c r="C131" s="16" t="s">
        <v>126</v>
      </c>
      <c r="D131" s="16" t="s">
        <v>747</v>
      </c>
      <c r="E131" s="11">
        <v>424</v>
      </c>
    </row>
    <row r="132" spans="1:5" x14ac:dyDescent="0.2">
      <c r="A132" s="11">
        <v>128</v>
      </c>
      <c r="B132" s="11" t="str">
        <f>T("0128")</f>
        <v>0128</v>
      </c>
      <c r="C132" s="16" t="s">
        <v>127</v>
      </c>
      <c r="D132" s="16" t="s">
        <v>748</v>
      </c>
      <c r="E132" s="11">
        <v>424</v>
      </c>
    </row>
    <row r="133" spans="1:5" x14ac:dyDescent="0.2">
      <c r="A133" s="11">
        <v>129</v>
      </c>
      <c r="B133" s="11" t="str">
        <f>T("0129")</f>
        <v>0129</v>
      </c>
      <c r="C133" s="16" t="s">
        <v>128</v>
      </c>
      <c r="D133" s="16" t="s">
        <v>745</v>
      </c>
      <c r="E133" s="11">
        <v>424</v>
      </c>
    </row>
    <row r="134" spans="1:5" x14ac:dyDescent="0.2">
      <c r="A134" s="11">
        <v>130</v>
      </c>
      <c r="B134" s="11" t="str">
        <f>T("0130")</f>
        <v>0130</v>
      </c>
      <c r="C134" s="16" t="s">
        <v>129</v>
      </c>
      <c r="D134" s="16" t="s">
        <v>745</v>
      </c>
      <c r="E134" s="11">
        <v>424</v>
      </c>
    </row>
    <row r="135" spans="1:5" x14ac:dyDescent="0.2">
      <c r="A135" s="11">
        <v>131</v>
      </c>
      <c r="B135" s="11" t="str">
        <f>T("0131")</f>
        <v>0131</v>
      </c>
      <c r="C135" s="16" t="s">
        <v>130</v>
      </c>
      <c r="D135" s="16" t="s">
        <v>746</v>
      </c>
      <c r="E135" s="11">
        <v>424</v>
      </c>
    </row>
    <row r="136" spans="1:5" x14ac:dyDescent="0.2">
      <c r="A136" s="11">
        <v>132</v>
      </c>
      <c r="B136" s="11" t="str">
        <f>T("0132")</f>
        <v>0132</v>
      </c>
      <c r="C136" s="16" t="s">
        <v>131</v>
      </c>
      <c r="D136" s="16" t="s">
        <v>748</v>
      </c>
      <c r="E136" s="11">
        <v>424</v>
      </c>
    </row>
    <row r="137" spans="1:5" x14ac:dyDescent="0.2">
      <c r="A137" s="11">
        <v>133</v>
      </c>
      <c r="B137" s="11" t="str">
        <f>T("0133")</f>
        <v>0133</v>
      </c>
      <c r="C137" s="16" t="s">
        <v>132</v>
      </c>
      <c r="D137" s="16" t="s">
        <v>748</v>
      </c>
      <c r="E137" s="11">
        <v>424</v>
      </c>
    </row>
    <row r="138" spans="1:5" x14ac:dyDescent="0.2">
      <c r="A138" s="11">
        <v>134</v>
      </c>
      <c r="B138" s="11" t="str">
        <f>T("0134")</f>
        <v>0134</v>
      </c>
      <c r="C138" s="16" t="s">
        <v>133</v>
      </c>
      <c r="D138" s="16" t="s">
        <v>746</v>
      </c>
      <c r="E138" s="11">
        <v>424</v>
      </c>
    </row>
    <row r="139" spans="1:5" x14ac:dyDescent="0.2">
      <c r="A139" s="11">
        <v>135</v>
      </c>
      <c r="B139" s="11" t="str">
        <f>T("0135")</f>
        <v>0135</v>
      </c>
      <c r="C139" s="16" t="s">
        <v>134</v>
      </c>
      <c r="D139" s="16" t="s">
        <v>744</v>
      </c>
      <c r="E139" s="11">
        <v>424</v>
      </c>
    </row>
    <row r="140" spans="1:5" x14ac:dyDescent="0.2">
      <c r="A140" s="11">
        <v>136</v>
      </c>
      <c r="B140" s="11" t="str">
        <f>T("0136")</f>
        <v>0136</v>
      </c>
      <c r="C140" s="16" t="s">
        <v>135</v>
      </c>
      <c r="D140" s="16" t="s">
        <v>746</v>
      </c>
      <c r="E140" s="11">
        <v>424</v>
      </c>
    </row>
    <row r="141" spans="1:5" x14ac:dyDescent="0.2">
      <c r="A141" s="11">
        <v>137</v>
      </c>
      <c r="B141" s="11" t="str">
        <f>T("0137")</f>
        <v>0137</v>
      </c>
      <c r="C141" s="16" t="s">
        <v>136</v>
      </c>
      <c r="D141" s="16" t="s">
        <v>746</v>
      </c>
      <c r="E141" s="11">
        <v>424</v>
      </c>
    </row>
    <row r="142" spans="1:5" x14ac:dyDescent="0.2">
      <c r="A142" s="11">
        <v>138</v>
      </c>
      <c r="B142" s="11" t="str">
        <f>T("0138")</f>
        <v>0138</v>
      </c>
      <c r="C142" s="16" t="s">
        <v>137</v>
      </c>
      <c r="D142" s="16" t="s">
        <v>746</v>
      </c>
      <c r="E142" s="11">
        <v>424</v>
      </c>
    </row>
    <row r="143" spans="1:5" x14ac:dyDescent="0.2">
      <c r="A143" s="11">
        <v>139</v>
      </c>
      <c r="B143" s="11" t="str">
        <f>T("0139")</f>
        <v>0139</v>
      </c>
      <c r="C143" s="16" t="s">
        <v>138</v>
      </c>
      <c r="D143" s="16" t="s">
        <v>744</v>
      </c>
      <c r="E143" s="11">
        <v>424</v>
      </c>
    </row>
    <row r="144" spans="1:5" x14ac:dyDescent="0.2">
      <c r="A144" s="11">
        <v>140</v>
      </c>
      <c r="B144" s="11" t="str">
        <f>T("0140")</f>
        <v>0140</v>
      </c>
      <c r="C144" s="16" t="s">
        <v>139</v>
      </c>
      <c r="D144" s="16" t="s">
        <v>744</v>
      </c>
      <c r="E144" s="11">
        <v>424</v>
      </c>
    </row>
    <row r="145" spans="1:5" x14ac:dyDescent="0.2">
      <c r="A145" s="11">
        <v>141</v>
      </c>
      <c r="B145" s="11" t="str">
        <f>T("0141")</f>
        <v>0141</v>
      </c>
      <c r="C145" s="16" t="s">
        <v>140</v>
      </c>
      <c r="D145" s="16" t="s">
        <v>745</v>
      </c>
      <c r="E145" s="11">
        <v>424</v>
      </c>
    </row>
    <row r="146" spans="1:5" x14ac:dyDescent="0.2">
      <c r="A146" s="11">
        <v>142</v>
      </c>
      <c r="B146" s="11" t="str">
        <f>T("0142")</f>
        <v>0142</v>
      </c>
      <c r="C146" s="16" t="s">
        <v>141</v>
      </c>
      <c r="D146" s="16" t="s">
        <v>748</v>
      </c>
      <c r="E146" s="11">
        <v>424</v>
      </c>
    </row>
    <row r="147" spans="1:5" x14ac:dyDescent="0.2">
      <c r="A147" s="11">
        <v>143</v>
      </c>
      <c r="B147" s="11" t="str">
        <f>T("0143")</f>
        <v>0143</v>
      </c>
      <c r="C147" s="16" t="s">
        <v>142</v>
      </c>
      <c r="D147" s="16" t="s">
        <v>746</v>
      </c>
      <c r="E147" s="11">
        <v>424</v>
      </c>
    </row>
    <row r="148" spans="1:5" x14ac:dyDescent="0.2">
      <c r="A148" s="11">
        <v>144</v>
      </c>
      <c r="B148" s="11" t="str">
        <f>T("0144")</f>
        <v>0144</v>
      </c>
      <c r="C148" s="16" t="s">
        <v>143</v>
      </c>
      <c r="D148" s="16" t="s">
        <v>746</v>
      </c>
      <c r="E148" s="11">
        <v>424</v>
      </c>
    </row>
    <row r="149" spans="1:5" x14ac:dyDescent="0.2">
      <c r="A149" s="11">
        <v>145</v>
      </c>
      <c r="B149" s="11" t="str">
        <f>T("0145")</f>
        <v>0145</v>
      </c>
      <c r="C149" s="16" t="s">
        <v>144</v>
      </c>
      <c r="D149" s="16" t="s">
        <v>746</v>
      </c>
      <c r="E149" s="11">
        <v>424</v>
      </c>
    </row>
    <row r="150" spans="1:5" x14ac:dyDescent="0.2">
      <c r="A150" s="11">
        <v>146</v>
      </c>
      <c r="B150" s="11" t="str">
        <f>T("0146")</f>
        <v>0146</v>
      </c>
      <c r="C150" s="16" t="s">
        <v>145</v>
      </c>
      <c r="D150" s="16" t="s">
        <v>746</v>
      </c>
      <c r="E150" s="11">
        <v>424</v>
      </c>
    </row>
    <row r="151" spans="1:5" x14ac:dyDescent="0.2">
      <c r="A151" s="11">
        <v>147</v>
      </c>
      <c r="B151" s="11" t="str">
        <f>T("0147")</f>
        <v>0147</v>
      </c>
      <c r="C151" s="16" t="s">
        <v>146</v>
      </c>
      <c r="D151" s="16" t="s">
        <v>744</v>
      </c>
      <c r="E151" s="11">
        <v>424</v>
      </c>
    </row>
    <row r="152" spans="1:5" x14ac:dyDescent="0.2">
      <c r="A152" s="11">
        <v>148</v>
      </c>
      <c r="B152" s="11" t="str">
        <f>T("0148")</f>
        <v>0148</v>
      </c>
      <c r="C152" s="16" t="s">
        <v>147</v>
      </c>
      <c r="D152" s="16" t="s">
        <v>748</v>
      </c>
      <c r="E152" s="11">
        <v>424</v>
      </c>
    </row>
    <row r="153" spans="1:5" x14ac:dyDescent="0.2">
      <c r="A153" s="11">
        <v>149</v>
      </c>
      <c r="B153" s="11" t="str">
        <f>T("0149")</f>
        <v>0149</v>
      </c>
      <c r="C153" s="16" t="s">
        <v>148</v>
      </c>
      <c r="D153" s="16" t="s">
        <v>748</v>
      </c>
      <c r="E153" s="11">
        <v>424</v>
      </c>
    </row>
    <row r="154" spans="1:5" x14ac:dyDescent="0.2">
      <c r="A154" s="11">
        <v>150</v>
      </c>
      <c r="B154" s="11" t="str">
        <f>T("0150")</f>
        <v>0150</v>
      </c>
      <c r="C154" s="16" t="s">
        <v>149</v>
      </c>
      <c r="D154" s="16" t="s">
        <v>747</v>
      </c>
      <c r="E154" s="11">
        <v>424</v>
      </c>
    </row>
    <row r="155" spans="1:5" x14ac:dyDescent="0.2">
      <c r="A155" s="11">
        <v>151</v>
      </c>
      <c r="B155" s="11" t="str">
        <f>T("0151")</f>
        <v>0151</v>
      </c>
      <c r="C155" s="16" t="s">
        <v>150</v>
      </c>
      <c r="D155" s="16" t="s">
        <v>743</v>
      </c>
      <c r="E155" s="11">
        <v>425</v>
      </c>
    </row>
    <row r="156" spans="1:5" x14ac:dyDescent="0.2">
      <c r="A156" s="11">
        <v>152</v>
      </c>
      <c r="B156" s="11" t="str">
        <f>T("0152")</f>
        <v>0152</v>
      </c>
      <c r="C156" s="16" t="s">
        <v>151</v>
      </c>
      <c r="D156" s="16" t="s">
        <v>745</v>
      </c>
      <c r="E156" s="11">
        <v>425</v>
      </c>
    </row>
    <row r="157" spans="1:5" x14ac:dyDescent="0.2">
      <c r="A157" s="11">
        <v>153</v>
      </c>
      <c r="B157" s="11" t="str">
        <f>T("0153")</f>
        <v>0153</v>
      </c>
      <c r="C157" s="16" t="s">
        <v>152</v>
      </c>
      <c r="D157" s="16" t="s">
        <v>743</v>
      </c>
      <c r="E157" s="11">
        <v>425</v>
      </c>
    </row>
    <row r="158" spans="1:5" x14ac:dyDescent="0.2">
      <c r="A158" s="11">
        <v>154</v>
      </c>
      <c r="B158" s="11" t="str">
        <f>T("0154")</f>
        <v>0154</v>
      </c>
      <c r="C158" s="16" t="s">
        <v>153</v>
      </c>
      <c r="D158" s="16" t="s">
        <v>744</v>
      </c>
      <c r="E158" s="11">
        <v>425</v>
      </c>
    </row>
    <row r="159" spans="1:5" x14ac:dyDescent="0.2">
      <c r="A159" s="11">
        <v>155</v>
      </c>
      <c r="B159" s="11" t="str">
        <f>T("0155")</f>
        <v>0155</v>
      </c>
      <c r="C159" s="16" t="s">
        <v>154</v>
      </c>
      <c r="D159" s="16" t="s">
        <v>749</v>
      </c>
      <c r="E159" s="11">
        <v>425</v>
      </c>
    </row>
    <row r="160" spans="1:5" x14ac:dyDescent="0.2">
      <c r="A160" s="11">
        <v>156</v>
      </c>
      <c r="B160" s="11" t="str">
        <f>T("0156")</f>
        <v>0156</v>
      </c>
      <c r="C160" s="16" t="s">
        <v>155</v>
      </c>
      <c r="D160" s="16" t="s">
        <v>746</v>
      </c>
      <c r="E160" s="11">
        <v>425</v>
      </c>
    </row>
    <row r="161" spans="1:5" x14ac:dyDescent="0.2">
      <c r="A161" s="11">
        <v>157</v>
      </c>
      <c r="B161" s="11" t="str">
        <f>T("0157")</f>
        <v>0157</v>
      </c>
      <c r="C161" s="16" t="s">
        <v>156</v>
      </c>
      <c r="D161" s="16" t="s">
        <v>746</v>
      </c>
      <c r="E161" s="11">
        <v>425</v>
      </c>
    </row>
    <row r="162" spans="1:5" x14ac:dyDescent="0.2">
      <c r="A162" s="11">
        <v>158</v>
      </c>
      <c r="B162" s="11" t="str">
        <f>T("0158")</f>
        <v>0158</v>
      </c>
      <c r="C162" s="16" t="s">
        <v>157</v>
      </c>
      <c r="D162" s="16" t="s">
        <v>746</v>
      </c>
      <c r="E162" s="11">
        <v>425</v>
      </c>
    </row>
    <row r="163" spans="1:5" x14ac:dyDescent="0.2">
      <c r="A163" s="11">
        <v>159</v>
      </c>
      <c r="B163" s="11" t="str">
        <f>T("0159")</f>
        <v>0159</v>
      </c>
      <c r="C163" s="16" t="s">
        <v>158</v>
      </c>
      <c r="D163" s="16" t="s">
        <v>748</v>
      </c>
      <c r="E163" s="11">
        <v>425</v>
      </c>
    </row>
    <row r="164" spans="1:5" x14ac:dyDescent="0.2">
      <c r="A164" s="11">
        <v>160</v>
      </c>
      <c r="B164" s="11" t="str">
        <f>T("0160")</f>
        <v>0160</v>
      </c>
      <c r="C164" s="16" t="s">
        <v>159</v>
      </c>
      <c r="D164" s="16" t="s">
        <v>743</v>
      </c>
      <c r="E164" s="11">
        <v>425</v>
      </c>
    </row>
    <row r="165" spans="1:5" x14ac:dyDescent="0.2">
      <c r="A165" s="11">
        <v>161</v>
      </c>
      <c r="B165" s="11" t="str">
        <f>T("0161")</f>
        <v>0161</v>
      </c>
      <c r="C165" s="16" t="s">
        <v>160</v>
      </c>
      <c r="D165" s="16" t="s">
        <v>749</v>
      </c>
      <c r="E165" s="11">
        <v>425</v>
      </c>
    </row>
    <row r="166" spans="1:5" x14ac:dyDescent="0.2">
      <c r="A166" s="11">
        <v>162</v>
      </c>
      <c r="B166" s="11" t="str">
        <f>T("0162")</f>
        <v>0162</v>
      </c>
      <c r="C166" s="16" t="s">
        <v>161</v>
      </c>
      <c r="D166" s="16" t="s">
        <v>745</v>
      </c>
      <c r="E166" s="11">
        <v>425</v>
      </c>
    </row>
    <row r="167" spans="1:5" x14ac:dyDescent="0.2">
      <c r="A167" s="11">
        <v>163</v>
      </c>
      <c r="B167" s="11" t="str">
        <f>T("0163")</f>
        <v>0163</v>
      </c>
      <c r="C167" s="16" t="s">
        <v>162</v>
      </c>
      <c r="D167" s="16" t="s">
        <v>745</v>
      </c>
      <c r="E167" s="11">
        <v>425</v>
      </c>
    </row>
    <row r="168" spans="1:5" x14ac:dyDescent="0.2">
      <c r="A168" s="11">
        <v>164</v>
      </c>
      <c r="B168" s="11" t="str">
        <f>T("0164")</f>
        <v>0164</v>
      </c>
      <c r="C168" s="16" t="s">
        <v>163</v>
      </c>
      <c r="D168" s="16" t="s">
        <v>745</v>
      </c>
      <c r="E168" s="11">
        <v>425</v>
      </c>
    </row>
    <row r="169" spans="1:5" x14ac:dyDescent="0.2">
      <c r="A169" s="11">
        <v>165</v>
      </c>
      <c r="B169" s="11" t="str">
        <f>T("0165")</f>
        <v>0165</v>
      </c>
      <c r="C169" s="16" t="s">
        <v>164</v>
      </c>
      <c r="D169" s="16" t="s">
        <v>743</v>
      </c>
      <c r="E169" s="11">
        <v>425</v>
      </c>
    </row>
    <row r="170" spans="1:5" x14ac:dyDescent="0.2">
      <c r="A170" s="11">
        <v>166</v>
      </c>
      <c r="B170" s="11" t="str">
        <f>T("0166")</f>
        <v>0166</v>
      </c>
      <c r="C170" s="16" t="s">
        <v>165</v>
      </c>
      <c r="D170" s="16" t="s">
        <v>746</v>
      </c>
      <c r="E170" s="11">
        <v>425</v>
      </c>
    </row>
    <row r="171" spans="1:5" x14ac:dyDescent="0.2">
      <c r="A171" s="11">
        <v>167</v>
      </c>
      <c r="B171" s="11" t="str">
        <f>T("0167")</f>
        <v>0167</v>
      </c>
      <c r="C171" s="16" t="s">
        <v>166</v>
      </c>
      <c r="D171" s="16" t="s">
        <v>746</v>
      </c>
      <c r="E171" s="11">
        <v>425</v>
      </c>
    </row>
    <row r="172" spans="1:5" x14ac:dyDescent="0.2">
      <c r="A172" s="11">
        <v>168</v>
      </c>
      <c r="B172" s="11" t="str">
        <f>T("0168")</f>
        <v>0168</v>
      </c>
      <c r="C172" s="16" t="s">
        <v>167</v>
      </c>
      <c r="D172" s="16" t="s">
        <v>746</v>
      </c>
      <c r="E172" s="11">
        <v>425</v>
      </c>
    </row>
    <row r="173" spans="1:5" x14ac:dyDescent="0.2">
      <c r="A173" s="11">
        <v>169</v>
      </c>
      <c r="B173" s="11" t="str">
        <f>T("0169")</f>
        <v>0169</v>
      </c>
      <c r="C173" s="16" t="s">
        <v>168</v>
      </c>
      <c r="D173" s="16" t="s">
        <v>745</v>
      </c>
      <c r="E173" s="11">
        <v>425</v>
      </c>
    </row>
    <row r="174" spans="1:5" x14ac:dyDescent="0.2">
      <c r="A174" s="11">
        <v>170</v>
      </c>
      <c r="B174" s="11" t="str">
        <f>T("0170")</f>
        <v>0170</v>
      </c>
      <c r="C174" s="16" t="s">
        <v>169</v>
      </c>
      <c r="D174" s="16" t="s">
        <v>746</v>
      </c>
      <c r="E174" s="11">
        <v>425</v>
      </c>
    </row>
    <row r="175" spans="1:5" x14ac:dyDescent="0.2">
      <c r="A175" s="11">
        <v>171</v>
      </c>
      <c r="B175" s="11" t="str">
        <f>T("0171")</f>
        <v>0171</v>
      </c>
      <c r="C175" s="16" t="s">
        <v>170</v>
      </c>
      <c r="D175" s="16" t="s">
        <v>744</v>
      </c>
      <c r="E175" s="11">
        <v>425</v>
      </c>
    </row>
    <row r="176" spans="1:5" x14ac:dyDescent="0.2">
      <c r="A176" s="11">
        <v>172</v>
      </c>
      <c r="B176" s="11" t="str">
        <f>T("0172")</f>
        <v>0172</v>
      </c>
      <c r="C176" s="16" t="s">
        <v>171</v>
      </c>
      <c r="D176" s="16" t="s">
        <v>745</v>
      </c>
      <c r="E176" s="11">
        <v>425</v>
      </c>
    </row>
    <row r="177" spans="1:5" x14ac:dyDescent="0.2">
      <c r="A177" s="11">
        <v>173</v>
      </c>
      <c r="B177" s="11" t="str">
        <f>T("0173")</f>
        <v>0173</v>
      </c>
      <c r="C177" s="16" t="s">
        <v>172</v>
      </c>
      <c r="D177" s="16" t="s">
        <v>745</v>
      </c>
      <c r="E177" s="11">
        <v>425</v>
      </c>
    </row>
    <row r="178" spans="1:5" x14ac:dyDescent="0.2">
      <c r="A178" s="11">
        <v>174</v>
      </c>
      <c r="B178" s="11" t="str">
        <f>T("0174")</f>
        <v>0174</v>
      </c>
      <c r="C178" s="16" t="s">
        <v>173</v>
      </c>
      <c r="D178" s="16" t="s">
        <v>746</v>
      </c>
      <c r="E178" s="11">
        <v>425</v>
      </c>
    </row>
    <row r="179" spans="1:5" x14ac:dyDescent="0.2">
      <c r="A179" s="11">
        <v>175</v>
      </c>
      <c r="B179" s="11" t="str">
        <f>T("0175")</f>
        <v>0175</v>
      </c>
      <c r="C179" s="16" t="s">
        <v>174</v>
      </c>
      <c r="D179" s="16" t="s">
        <v>747</v>
      </c>
      <c r="E179" s="11">
        <v>425</v>
      </c>
    </row>
    <row r="180" spans="1:5" x14ac:dyDescent="0.2">
      <c r="A180" s="11">
        <v>176</v>
      </c>
      <c r="B180" s="11" t="str">
        <f>T("0176")</f>
        <v>0176</v>
      </c>
      <c r="C180" s="16" t="s">
        <v>175</v>
      </c>
      <c r="D180" s="16" t="s">
        <v>747</v>
      </c>
      <c r="E180" s="11">
        <v>425</v>
      </c>
    </row>
    <row r="181" spans="1:5" x14ac:dyDescent="0.2">
      <c r="A181" s="11">
        <v>177</v>
      </c>
      <c r="B181" s="11" t="str">
        <f>T("0177")</f>
        <v>0177</v>
      </c>
      <c r="C181" s="16" t="s">
        <v>176</v>
      </c>
      <c r="D181" s="16" t="s">
        <v>748</v>
      </c>
      <c r="E181" s="11">
        <v>425</v>
      </c>
    </row>
    <row r="182" spans="1:5" x14ac:dyDescent="0.2">
      <c r="A182" s="11">
        <v>178</v>
      </c>
      <c r="B182" s="11" t="str">
        <f>T("0178")</f>
        <v>0178</v>
      </c>
      <c r="C182" s="16" t="s">
        <v>177</v>
      </c>
      <c r="D182" s="16" t="s">
        <v>745</v>
      </c>
      <c r="E182" s="11">
        <v>425</v>
      </c>
    </row>
    <row r="183" spans="1:5" x14ac:dyDescent="0.2">
      <c r="A183" s="11">
        <v>179</v>
      </c>
      <c r="B183" s="11" t="str">
        <f>T("0179")</f>
        <v>0179</v>
      </c>
      <c r="C183" s="16" t="s">
        <v>178</v>
      </c>
      <c r="D183" s="16" t="s">
        <v>744</v>
      </c>
      <c r="E183" s="11">
        <v>425</v>
      </c>
    </row>
    <row r="184" spans="1:5" x14ac:dyDescent="0.2">
      <c r="A184" s="11">
        <v>180</v>
      </c>
      <c r="B184" s="11" t="str">
        <f>T("0180")</f>
        <v>0180</v>
      </c>
      <c r="C184" s="16" t="s">
        <v>179</v>
      </c>
      <c r="D184" s="16" t="s">
        <v>746</v>
      </c>
      <c r="E184" s="11">
        <v>425</v>
      </c>
    </row>
    <row r="185" spans="1:5" x14ac:dyDescent="0.2">
      <c r="A185" s="11">
        <v>181</v>
      </c>
      <c r="B185" s="11" t="str">
        <f>T("0181")</f>
        <v>0181</v>
      </c>
      <c r="C185" s="16" t="s">
        <v>180</v>
      </c>
      <c r="D185" s="16" t="s">
        <v>747</v>
      </c>
      <c r="E185" s="11">
        <v>425</v>
      </c>
    </row>
    <row r="186" spans="1:5" x14ac:dyDescent="0.2">
      <c r="A186" s="11">
        <v>182</v>
      </c>
      <c r="B186" s="11" t="str">
        <f>T("0182")</f>
        <v>0182</v>
      </c>
      <c r="C186" s="16" t="s">
        <v>181</v>
      </c>
      <c r="D186" s="16" t="s">
        <v>748</v>
      </c>
      <c r="E186" s="11">
        <v>425</v>
      </c>
    </row>
    <row r="187" spans="1:5" x14ac:dyDescent="0.2">
      <c r="A187" s="11">
        <v>183</v>
      </c>
      <c r="B187" s="11" t="str">
        <f>T("0183")</f>
        <v>0183</v>
      </c>
      <c r="C187" s="16" t="s">
        <v>182</v>
      </c>
      <c r="D187" s="16" t="s">
        <v>745</v>
      </c>
      <c r="E187" s="11">
        <v>425</v>
      </c>
    </row>
    <row r="188" spans="1:5" x14ac:dyDescent="0.2">
      <c r="A188" s="11">
        <v>184</v>
      </c>
      <c r="B188" s="11" t="str">
        <f>T("0184")</f>
        <v>0184</v>
      </c>
      <c r="C188" s="16" t="s">
        <v>183</v>
      </c>
      <c r="D188" s="16" t="s">
        <v>745</v>
      </c>
      <c r="E188" s="11">
        <v>425</v>
      </c>
    </row>
    <row r="189" spans="1:5" x14ac:dyDescent="0.2">
      <c r="A189" s="11">
        <v>185</v>
      </c>
      <c r="B189" s="11" t="str">
        <f>T("0185")</f>
        <v>0185</v>
      </c>
      <c r="C189" s="16" t="s">
        <v>184</v>
      </c>
      <c r="D189" s="16" t="s">
        <v>746</v>
      </c>
      <c r="E189" s="11">
        <v>425</v>
      </c>
    </row>
    <row r="190" spans="1:5" x14ac:dyDescent="0.2">
      <c r="A190" s="11">
        <v>186</v>
      </c>
      <c r="B190" s="11" t="str">
        <f>T("0186")</f>
        <v>0186</v>
      </c>
      <c r="C190" s="16" t="s">
        <v>185</v>
      </c>
      <c r="D190" s="16" t="s">
        <v>750</v>
      </c>
      <c r="E190" s="11">
        <v>426</v>
      </c>
    </row>
    <row r="191" spans="1:5" x14ac:dyDescent="0.2">
      <c r="A191" s="11">
        <v>187</v>
      </c>
      <c r="B191" s="11" t="str">
        <f>T("0187")</f>
        <v>0187</v>
      </c>
      <c r="C191" s="16" t="s">
        <v>186</v>
      </c>
      <c r="D191" s="16" t="s">
        <v>746</v>
      </c>
      <c r="E191" s="11">
        <v>426</v>
      </c>
    </row>
    <row r="192" spans="1:5" x14ac:dyDescent="0.2">
      <c r="A192" s="11">
        <v>188</v>
      </c>
      <c r="B192" s="11" t="str">
        <f>T("0188")</f>
        <v>0188</v>
      </c>
      <c r="C192" s="16" t="s">
        <v>187</v>
      </c>
      <c r="D192" s="16" t="s">
        <v>746</v>
      </c>
      <c r="E192" s="11">
        <v>426</v>
      </c>
    </row>
    <row r="193" spans="1:5" x14ac:dyDescent="0.2">
      <c r="A193" s="11">
        <v>189</v>
      </c>
      <c r="B193" s="11" t="str">
        <f>T("0189")</f>
        <v>0189</v>
      </c>
      <c r="C193" s="16" t="s">
        <v>188</v>
      </c>
      <c r="D193" s="16" t="s">
        <v>746</v>
      </c>
      <c r="E193" s="11">
        <v>426</v>
      </c>
    </row>
    <row r="194" spans="1:5" x14ac:dyDescent="0.2">
      <c r="A194" s="11">
        <v>190</v>
      </c>
      <c r="B194" s="11" t="str">
        <f>T("0190")</f>
        <v>0190</v>
      </c>
      <c r="C194" s="16" t="s">
        <v>189</v>
      </c>
      <c r="D194" s="16" t="s">
        <v>747</v>
      </c>
      <c r="E194" s="11">
        <v>426</v>
      </c>
    </row>
    <row r="195" spans="1:5" x14ac:dyDescent="0.2">
      <c r="A195" s="11">
        <v>191</v>
      </c>
      <c r="B195" s="11" t="str">
        <f>T("0191")</f>
        <v>0191</v>
      </c>
      <c r="C195" s="16" t="s">
        <v>190</v>
      </c>
      <c r="D195" s="16" t="s">
        <v>745</v>
      </c>
      <c r="E195" s="11">
        <v>426</v>
      </c>
    </row>
    <row r="196" spans="1:5" x14ac:dyDescent="0.2">
      <c r="A196" s="11">
        <v>192</v>
      </c>
      <c r="B196" s="11" t="str">
        <f>T("0192")</f>
        <v>0192</v>
      </c>
      <c r="C196" s="16" t="s">
        <v>191</v>
      </c>
      <c r="D196" s="16" t="s">
        <v>750</v>
      </c>
      <c r="E196" s="11">
        <v>426</v>
      </c>
    </row>
    <row r="197" spans="1:5" x14ac:dyDescent="0.2">
      <c r="A197" s="11">
        <v>193</v>
      </c>
      <c r="B197" s="11" t="str">
        <f>T("0193")</f>
        <v>0193</v>
      </c>
      <c r="C197" s="16" t="s">
        <v>192</v>
      </c>
      <c r="D197" s="16" t="s">
        <v>746</v>
      </c>
      <c r="E197" s="11">
        <v>426</v>
      </c>
    </row>
    <row r="198" spans="1:5" x14ac:dyDescent="0.2">
      <c r="A198" s="11">
        <v>194</v>
      </c>
      <c r="B198" s="11" t="str">
        <f>T("0194")</f>
        <v>0194</v>
      </c>
      <c r="C198" s="16" t="s">
        <v>193</v>
      </c>
      <c r="D198" s="16" t="s">
        <v>746</v>
      </c>
      <c r="E198" s="11">
        <v>426</v>
      </c>
    </row>
    <row r="199" spans="1:5" x14ac:dyDescent="0.2">
      <c r="A199" s="11">
        <v>195</v>
      </c>
      <c r="B199" s="11" t="str">
        <f>T("0195")</f>
        <v>0195</v>
      </c>
      <c r="C199" s="16" t="s">
        <v>194</v>
      </c>
      <c r="D199" s="16" t="s">
        <v>745</v>
      </c>
      <c r="E199" s="11">
        <v>426</v>
      </c>
    </row>
    <row r="200" spans="1:5" x14ac:dyDescent="0.2">
      <c r="A200" s="11">
        <v>196</v>
      </c>
      <c r="B200" s="11" t="str">
        <f>T("0196")</f>
        <v>0196</v>
      </c>
      <c r="C200" s="16" t="s">
        <v>195</v>
      </c>
      <c r="D200" s="16" t="s">
        <v>744</v>
      </c>
      <c r="E200" s="11">
        <v>426</v>
      </c>
    </row>
    <row r="201" spans="1:5" x14ac:dyDescent="0.2">
      <c r="A201" s="11">
        <v>197</v>
      </c>
      <c r="B201" s="11" t="str">
        <f>T("0197")</f>
        <v>0197</v>
      </c>
      <c r="C201" s="16" t="s">
        <v>196</v>
      </c>
      <c r="D201" s="16" t="s">
        <v>744</v>
      </c>
      <c r="E201" s="11">
        <v>426</v>
      </c>
    </row>
    <row r="202" spans="1:5" x14ac:dyDescent="0.2">
      <c r="A202" s="11">
        <v>198</v>
      </c>
      <c r="B202" s="11" t="str">
        <f>T("0198")</f>
        <v>0198</v>
      </c>
      <c r="C202" s="16" t="s">
        <v>197</v>
      </c>
      <c r="D202" s="16" t="s">
        <v>746</v>
      </c>
      <c r="E202" s="11">
        <v>426</v>
      </c>
    </row>
    <row r="203" spans="1:5" x14ac:dyDescent="0.2">
      <c r="A203" s="11">
        <v>199</v>
      </c>
      <c r="B203" s="11" t="str">
        <f>T("0199")</f>
        <v>0199</v>
      </c>
      <c r="C203" s="16" t="s">
        <v>198</v>
      </c>
      <c r="D203" s="16" t="s">
        <v>745</v>
      </c>
      <c r="E203" s="11">
        <v>426</v>
      </c>
    </row>
    <row r="204" spans="1:5" x14ac:dyDescent="0.2">
      <c r="A204" s="11">
        <v>200</v>
      </c>
      <c r="B204" s="11" t="str">
        <f>T("0200")</f>
        <v>0200</v>
      </c>
      <c r="C204" s="16" t="s">
        <v>199</v>
      </c>
      <c r="D204" s="16" t="s">
        <v>744</v>
      </c>
      <c r="E204" s="11">
        <v>426</v>
      </c>
    </row>
    <row r="205" spans="1:5" x14ac:dyDescent="0.2">
      <c r="A205" s="11">
        <v>201</v>
      </c>
      <c r="B205" s="11" t="str">
        <f>T("0201")</f>
        <v>0201</v>
      </c>
      <c r="C205" s="16" t="s">
        <v>200</v>
      </c>
      <c r="D205" s="16" t="s">
        <v>744</v>
      </c>
      <c r="E205" s="11">
        <v>426</v>
      </c>
    </row>
    <row r="206" spans="1:5" x14ac:dyDescent="0.2">
      <c r="A206" s="11">
        <v>202</v>
      </c>
      <c r="B206" s="11" t="str">
        <f>T("0202")</f>
        <v>0202</v>
      </c>
      <c r="C206" s="16" t="s">
        <v>201</v>
      </c>
      <c r="D206" s="16" t="s">
        <v>747</v>
      </c>
      <c r="E206" s="11">
        <v>426</v>
      </c>
    </row>
    <row r="207" spans="1:5" x14ac:dyDescent="0.2">
      <c r="A207" s="11">
        <v>203</v>
      </c>
      <c r="B207" s="11" t="str">
        <f>T("0203")</f>
        <v>0203</v>
      </c>
      <c r="C207" s="16" t="s">
        <v>202</v>
      </c>
      <c r="D207" s="16" t="s">
        <v>744</v>
      </c>
      <c r="E207" s="11">
        <v>426</v>
      </c>
    </row>
    <row r="208" spans="1:5" x14ac:dyDescent="0.2">
      <c r="A208" s="11">
        <v>204</v>
      </c>
      <c r="B208" s="11" t="str">
        <f>T("0204")</f>
        <v>0204</v>
      </c>
      <c r="C208" s="16" t="s">
        <v>203</v>
      </c>
      <c r="D208" s="16" t="s">
        <v>746</v>
      </c>
      <c r="E208" s="11">
        <v>426</v>
      </c>
    </row>
    <row r="209" spans="1:5" x14ac:dyDescent="0.2">
      <c r="A209" s="11">
        <v>205</v>
      </c>
      <c r="B209" s="11" t="str">
        <f>T("0205")</f>
        <v>0205</v>
      </c>
      <c r="C209" s="16" t="s">
        <v>204</v>
      </c>
      <c r="D209" s="16" t="s">
        <v>747</v>
      </c>
      <c r="E209" s="11">
        <v>426</v>
      </c>
    </row>
    <row r="210" spans="1:5" x14ac:dyDescent="0.2">
      <c r="A210" s="11">
        <v>206</v>
      </c>
      <c r="B210" s="11" t="str">
        <f>T("0206")</f>
        <v>0206</v>
      </c>
      <c r="C210" s="16" t="s">
        <v>205</v>
      </c>
      <c r="D210" s="16" t="s">
        <v>746</v>
      </c>
      <c r="E210" s="11">
        <v>426</v>
      </c>
    </row>
    <row r="211" spans="1:5" x14ac:dyDescent="0.2">
      <c r="A211" s="11">
        <v>207</v>
      </c>
      <c r="B211" s="11" t="str">
        <f>T("0207")</f>
        <v>0207</v>
      </c>
      <c r="C211" s="16" t="s">
        <v>206</v>
      </c>
      <c r="D211" s="16" t="s">
        <v>745</v>
      </c>
      <c r="E211" s="11">
        <v>426</v>
      </c>
    </row>
    <row r="212" spans="1:5" x14ac:dyDescent="0.2">
      <c r="A212" s="11">
        <v>208</v>
      </c>
      <c r="B212" s="11" t="str">
        <f>T("0208")</f>
        <v>0208</v>
      </c>
      <c r="C212" s="16" t="s">
        <v>207</v>
      </c>
      <c r="D212" s="16" t="s">
        <v>745</v>
      </c>
      <c r="E212" s="11">
        <v>426</v>
      </c>
    </row>
    <row r="213" spans="1:5" x14ac:dyDescent="0.2">
      <c r="A213" s="11">
        <v>209</v>
      </c>
      <c r="B213" s="11" t="str">
        <f>T("0209")</f>
        <v>0209</v>
      </c>
      <c r="C213" s="16" t="s">
        <v>208</v>
      </c>
      <c r="D213" s="16" t="s">
        <v>745</v>
      </c>
      <c r="E213" s="11">
        <v>426</v>
      </c>
    </row>
    <row r="214" spans="1:5" x14ac:dyDescent="0.2">
      <c r="A214" s="11">
        <v>210</v>
      </c>
      <c r="B214" s="11" t="str">
        <f>T("0210")</f>
        <v>0210</v>
      </c>
      <c r="C214" s="16" t="s">
        <v>209</v>
      </c>
      <c r="D214" s="16" t="s">
        <v>745</v>
      </c>
      <c r="E214" s="11">
        <v>426</v>
      </c>
    </row>
    <row r="215" spans="1:5" x14ac:dyDescent="0.2">
      <c r="A215" s="11">
        <v>211</v>
      </c>
      <c r="B215" s="11" t="str">
        <f>T("0211")</f>
        <v>0211</v>
      </c>
      <c r="C215" s="16" t="s">
        <v>210</v>
      </c>
      <c r="D215" s="16" t="s">
        <v>745</v>
      </c>
      <c r="E215" s="11">
        <v>426</v>
      </c>
    </row>
    <row r="216" spans="1:5" x14ac:dyDescent="0.2">
      <c r="A216" s="11">
        <v>212</v>
      </c>
      <c r="B216" s="11" t="str">
        <f>T("0212")</f>
        <v>0212</v>
      </c>
      <c r="C216" s="16" t="s">
        <v>211</v>
      </c>
      <c r="D216" s="16" t="s">
        <v>749</v>
      </c>
      <c r="E216" s="11">
        <v>426</v>
      </c>
    </row>
    <row r="217" spans="1:5" x14ac:dyDescent="0.2">
      <c r="A217" s="11">
        <v>213</v>
      </c>
      <c r="B217" s="11" t="str">
        <f>T("0213")</f>
        <v>0213</v>
      </c>
      <c r="C217" s="16" t="s">
        <v>212</v>
      </c>
      <c r="D217" s="16" t="s">
        <v>750</v>
      </c>
      <c r="E217" s="11">
        <v>426</v>
      </c>
    </row>
    <row r="218" spans="1:5" x14ac:dyDescent="0.2">
      <c r="A218" s="11">
        <v>214</v>
      </c>
      <c r="B218" s="11" t="str">
        <f>T("0214")</f>
        <v>0214</v>
      </c>
      <c r="C218" s="16" t="s">
        <v>213</v>
      </c>
      <c r="D218" s="16" t="s">
        <v>745</v>
      </c>
      <c r="E218" s="11">
        <v>426</v>
      </c>
    </row>
    <row r="219" spans="1:5" x14ac:dyDescent="0.2">
      <c r="A219" s="11">
        <v>215</v>
      </c>
      <c r="B219" s="11" t="str">
        <f>T("0215")</f>
        <v>0215</v>
      </c>
      <c r="C219" s="16" t="s">
        <v>214</v>
      </c>
      <c r="D219" s="16" t="s">
        <v>745</v>
      </c>
      <c r="E219" s="11">
        <v>426</v>
      </c>
    </row>
    <row r="220" spans="1:5" x14ac:dyDescent="0.2">
      <c r="A220" s="11">
        <v>216</v>
      </c>
      <c r="B220" s="11" t="str">
        <f>T("0216")</f>
        <v>0216</v>
      </c>
      <c r="C220" s="16" t="s">
        <v>215</v>
      </c>
      <c r="D220" s="16" t="s">
        <v>748</v>
      </c>
      <c r="E220" s="11">
        <v>426</v>
      </c>
    </row>
    <row r="221" spans="1:5" x14ac:dyDescent="0.2">
      <c r="A221" s="11">
        <v>217</v>
      </c>
      <c r="B221" s="11" t="str">
        <f>T("0217")</f>
        <v>0217</v>
      </c>
      <c r="C221" s="16" t="s">
        <v>216</v>
      </c>
      <c r="D221" s="16" t="s">
        <v>745</v>
      </c>
      <c r="E221" s="11">
        <v>426</v>
      </c>
    </row>
    <row r="222" spans="1:5" x14ac:dyDescent="0.2">
      <c r="A222" s="11">
        <v>218</v>
      </c>
      <c r="B222" s="11" t="str">
        <f>T("0218")</f>
        <v>0218</v>
      </c>
      <c r="C222" s="16" t="s">
        <v>217</v>
      </c>
      <c r="D222" s="16" t="s">
        <v>743</v>
      </c>
      <c r="E222" s="11">
        <v>426</v>
      </c>
    </row>
    <row r="223" spans="1:5" x14ac:dyDescent="0.2">
      <c r="A223" s="11">
        <v>219</v>
      </c>
      <c r="B223" s="11" t="str">
        <f>T("0219")</f>
        <v>0219</v>
      </c>
      <c r="C223" s="16" t="s">
        <v>218</v>
      </c>
      <c r="D223" s="16" t="s">
        <v>746</v>
      </c>
      <c r="E223" s="11">
        <v>426</v>
      </c>
    </row>
    <row r="224" spans="1:5" x14ac:dyDescent="0.2">
      <c r="A224" s="11">
        <v>220</v>
      </c>
      <c r="B224" s="11" t="str">
        <f>T("0220")</f>
        <v>0220</v>
      </c>
      <c r="C224" s="16" t="s">
        <v>219</v>
      </c>
      <c r="D224" s="16" t="s">
        <v>750</v>
      </c>
      <c r="E224" s="11">
        <v>426</v>
      </c>
    </row>
    <row r="225" spans="1:5" x14ac:dyDescent="0.2">
      <c r="A225" s="11">
        <v>221</v>
      </c>
      <c r="B225" s="11" t="str">
        <f>T("0221")</f>
        <v>0221</v>
      </c>
      <c r="C225" s="16" t="s">
        <v>220</v>
      </c>
      <c r="D225" s="16" t="s">
        <v>748</v>
      </c>
      <c r="E225" s="11">
        <v>427</v>
      </c>
    </row>
    <row r="226" spans="1:5" x14ac:dyDescent="0.2">
      <c r="A226" s="11">
        <v>222</v>
      </c>
      <c r="B226" s="11" t="str">
        <f>T("0222")</f>
        <v>0222</v>
      </c>
      <c r="C226" s="16" t="s">
        <v>221</v>
      </c>
      <c r="D226" s="16" t="s">
        <v>747</v>
      </c>
      <c r="E226" s="11">
        <v>427</v>
      </c>
    </row>
    <row r="227" spans="1:5" x14ac:dyDescent="0.2">
      <c r="A227" s="11">
        <v>223</v>
      </c>
      <c r="B227" s="11" t="str">
        <f>T("0223")</f>
        <v>0223</v>
      </c>
      <c r="C227" s="16" t="s">
        <v>222</v>
      </c>
      <c r="D227" s="16" t="s">
        <v>744</v>
      </c>
      <c r="E227" s="11">
        <v>427</v>
      </c>
    </row>
    <row r="228" spans="1:5" x14ac:dyDescent="0.2">
      <c r="A228" s="11">
        <v>224</v>
      </c>
      <c r="B228" s="11" t="str">
        <f>T("0224")</f>
        <v>0224</v>
      </c>
      <c r="C228" s="16" t="s">
        <v>223</v>
      </c>
      <c r="D228" s="16" t="s">
        <v>745</v>
      </c>
      <c r="E228" s="11">
        <v>427</v>
      </c>
    </row>
    <row r="229" spans="1:5" x14ac:dyDescent="0.2">
      <c r="A229" s="11">
        <v>225</v>
      </c>
      <c r="B229" s="11" t="str">
        <f>T("0225")</f>
        <v>0225</v>
      </c>
      <c r="C229" s="16" t="s">
        <v>224</v>
      </c>
      <c r="D229" s="16" t="s">
        <v>743</v>
      </c>
      <c r="E229" s="11">
        <v>427</v>
      </c>
    </row>
    <row r="230" spans="1:5" x14ac:dyDescent="0.2">
      <c r="A230" s="11">
        <v>226</v>
      </c>
      <c r="B230" s="11" t="str">
        <f>T("0226")</f>
        <v>0226</v>
      </c>
      <c r="C230" s="16" t="s">
        <v>225</v>
      </c>
      <c r="D230" s="16" t="s">
        <v>744</v>
      </c>
      <c r="E230" s="11">
        <v>427</v>
      </c>
    </row>
    <row r="231" spans="1:5" x14ac:dyDescent="0.2">
      <c r="A231" s="11">
        <v>227</v>
      </c>
      <c r="B231" s="11" t="str">
        <f>T("0227")</f>
        <v>0227</v>
      </c>
      <c r="C231" s="16" t="s">
        <v>226</v>
      </c>
      <c r="D231" s="16" t="s">
        <v>747</v>
      </c>
      <c r="E231" s="11">
        <v>427</v>
      </c>
    </row>
    <row r="232" spans="1:5" x14ac:dyDescent="0.2">
      <c r="A232" s="11">
        <v>228</v>
      </c>
      <c r="B232" s="11" t="str">
        <f>T("0228")</f>
        <v>0228</v>
      </c>
      <c r="C232" s="16" t="s">
        <v>227</v>
      </c>
      <c r="D232" s="16" t="s">
        <v>750</v>
      </c>
      <c r="E232" s="11">
        <v>427</v>
      </c>
    </row>
    <row r="233" spans="1:5" x14ac:dyDescent="0.2">
      <c r="A233" s="11">
        <v>229</v>
      </c>
      <c r="B233" s="11" t="str">
        <f>T("0229")</f>
        <v>0229</v>
      </c>
      <c r="C233" s="16" t="s">
        <v>228</v>
      </c>
      <c r="D233" s="16" t="s">
        <v>748</v>
      </c>
      <c r="E233" s="11">
        <v>427</v>
      </c>
    </row>
    <row r="234" spans="1:5" x14ac:dyDescent="0.2">
      <c r="A234" s="11">
        <v>230</v>
      </c>
      <c r="B234" s="11" t="str">
        <f>T("0230")</f>
        <v>0230</v>
      </c>
      <c r="C234" s="16" t="s">
        <v>229</v>
      </c>
      <c r="D234" s="16" t="s">
        <v>748</v>
      </c>
      <c r="E234" s="11">
        <v>427</v>
      </c>
    </row>
    <row r="235" spans="1:5" x14ac:dyDescent="0.2">
      <c r="A235" s="11">
        <v>231</v>
      </c>
      <c r="B235" s="11" t="str">
        <f>T("0231")</f>
        <v>0231</v>
      </c>
      <c r="C235" s="16" t="s">
        <v>230</v>
      </c>
      <c r="D235" s="16" t="s">
        <v>750</v>
      </c>
      <c r="E235" s="11">
        <v>427</v>
      </c>
    </row>
    <row r="236" spans="1:5" x14ac:dyDescent="0.2">
      <c r="A236" s="11">
        <v>232</v>
      </c>
      <c r="B236" s="11" t="str">
        <f>T("0232")</f>
        <v>0232</v>
      </c>
      <c r="C236" s="16" t="s">
        <v>231</v>
      </c>
      <c r="D236" s="16" t="s">
        <v>748</v>
      </c>
      <c r="E236" s="11">
        <v>427</v>
      </c>
    </row>
    <row r="237" spans="1:5" x14ac:dyDescent="0.2">
      <c r="A237" s="11">
        <v>233</v>
      </c>
      <c r="B237" s="11" t="str">
        <f>T("0233")</f>
        <v>0233</v>
      </c>
      <c r="C237" s="16" t="s">
        <v>232</v>
      </c>
      <c r="D237" s="16" t="s">
        <v>745</v>
      </c>
      <c r="E237" s="11">
        <v>427</v>
      </c>
    </row>
    <row r="238" spans="1:5" x14ac:dyDescent="0.2">
      <c r="A238" s="11">
        <v>234</v>
      </c>
      <c r="B238" s="11" t="str">
        <f>T("0234")</f>
        <v>0234</v>
      </c>
      <c r="C238" s="16" t="s">
        <v>233</v>
      </c>
      <c r="D238" s="16" t="s">
        <v>746</v>
      </c>
      <c r="E238" s="11">
        <v>427</v>
      </c>
    </row>
    <row r="239" spans="1:5" x14ac:dyDescent="0.2">
      <c r="A239" s="11">
        <v>235</v>
      </c>
      <c r="B239" s="11" t="str">
        <f>T("0235")</f>
        <v>0235</v>
      </c>
      <c r="C239" s="16" t="s">
        <v>234</v>
      </c>
      <c r="D239" s="16" t="s">
        <v>745</v>
      </c>
      <c r="E239" s="11">
        <v>427</v>
      </c>
    </row>
    <row r="240" spans="1:5" x14ac:dyDescent="0.2">
      <c r="A240" s="11">
        <v>236</v>
      </c>
      <c r="B240" s="11" t="str">
        <f>T("0236")</f>
        <v>0236</v>
      </c>
      <c r="C240" s="16" t="s">
        <v>235</v>
      </c>
      <c r="D240" s="16" t="s">
        <v>743</v>
      </c>
      <c r="E240" s="11">
        <v>427</v>
      </c>
    </row>
    <row r="241" spans="1:5" x14ac:dyDescent="0.2">
      <c r="A241" s="11">
        <v>237</v>
      </c>
      <c r="B241" s="11" t="str">
        <f>T("0237")</f>
        <v>0237</v>
      </c>
      <c r="C241" s="16" t="s">
        <v>236</v>
      </c>
      <c r="D241" s="16" t="s">
        <v>743</v>
      </c>
      <c r="E241" s="11">
        <v>427</v>
      </c>
    </row>
    <row r="242" spans="1:5" x14ac:dyDescent="0.2">
      <c r="A242" s="11">
        <v>238</v>
      </c>
      <c r="B242" s="11" t="str">
        <f>T("0238")</f>
        <v>0238</v>
      </c>
      <c r="C242" s="16" t="s">
        <v>237</v>
      </c>
      <c r="D242" s="16" t="s">
        <v>748</v>
      </c>
      <c r="E242" s="11">
        <v>427</v>
      </c>
    </row>
    <row r="243" spans="1:5" x14ac:dyDescent="0.2">
      <c r="A243" s="11">
        <v>239</v>
      </c>
      <c r="B243" s="11" t="str">
        <f>T("0239")</f>
        <v>0239</v>
      </c>
      <c r="C243" s="16" t="s">
        <v>238</v>
      </c>
      <c r="D243" s="16" t="s">
        <v>750</v>
      </c>
      <c r="E243" s="11">
        <v>427</v>
      </c>
    </row>
    <row r="244" spans="1:5" x14ac:dyDescent="0.2">
      <c r="A244" s="11">
        <v>240</v>
      </c>
      <c r="B244" s="11" t="str">
        <f>T("0240")</f>
        <v>0240</v>
      </c>
      <c r="C244" s="16" t="s">
        <v>239</v>
      </c>
      <c r="D244" s="16" t="s">
        <v>743</v>
      </c>
      <c r="E244" s="11">
        <v>427</v>
      </c>
    </row>
    <row r="245" spans="1:5" x14ac:dyDescent="0.2">
      <c r="A245" s="11">
        <v>241</v>
      </c>
      <c r="B245" s="11" t="str">
        <f>T("0241")</f>
        <v>0241</v>
      </c>
      <c r="C245" s="16" t="s">
        <v>240</v>
      </c>
      <c r="D245" s="16" t="s">
        <v>746</v>
      </c>
      <c r="E245" s="11">
        <v>427</v>
      </c>
    </row>
    <row r="246" spans="1:5" x14ac:dyDescent="0.2">
      <c r="A246" s="11">
        <v>242</v>
      </c>
      <c r="B246" s="11" t="str">
        <f>T("0242")</f>
        <v>0242</v>
      </c>
      <c r="C246" s="16" t="s">
        <v>241</v>
      </c>
      <c r="D246" s="16" t="s">
        <v>748</v>
      </c>
      <c r="E246" s="11">
        <v>427</v>
      </c>
    </row>
    <row r="247" spans="1:5" x14ac:dyDescent="0.2">
      <c r="A247" s="11">
        <v>243</v>
      </c>
      <c r="B247" s="11" t="str">
        <f>T("0243")</f>
        <v>0243</v>
      </c>
      <c r="C247" s="16" t="s">
        <v>242</v>
      </c>
      <c r="D247" s="16" t="s">
        <v>746</v>
      </c>
      <c r="E247" s="11">
        <v>427</v>
      </c>
    </row>
    <row r="248" spans="1:5" x14ac:dyDescent="0.2">
      <c r="A248" s="11">
        <v>244</v>
      </c>
      <c r="B248" s="11" t="str">
        <f>T("0244")</f>
        <v>0244</v>
      </c>
      <c r="C248" s="16" t="s">
        <v>243</v>
      </c>
      <c r="D248" s="16" t="s">
        <v>746</v>
      </c>
      <c r="E248" s="11">
        <v>427</v>
      </c>
    </row>
    <row r="249" spans="1:5" x14ac:dyDescent="0.2">
      <c r="A249" s="11">
        <v>245</v>
      </c>
      <c r="B249" s="11" t="str">
        <f>T("0245")</f>
        <v>0245</v>
      </c>
      <c r="C249" s="16" t="s">
        <v>244</v>
      </c>
      <c r="D249" s="16" t="s">
        <v>750</v>
      </c>
      <c r="E249" s="11">
        <v>427</v>
      </c>
    </row>
    <row r="250" spans="1:5" x14ac:dyDescent="0.2">
      <c r="A250" s="11">
        <v>246</v>
      </c>
      <c r="B250" s="11" t="str">
        <f>T("0246")</f>
        <v>0246</v>
      </c>
      <c r="C250" s="16" t="s">
        <v>245</v>
      </c>
      <c r="D250" s="16" t="s">
        <v>743</v>
      </c>
      <c r="E250" s="11">
        <v>427</v>
      </c>
    </row>
    <row r="251" spans="1:5" x14ac:dyDescent="0.2">
      <c r="A251" s="11">
        <v>247</v>
      </c>
      <c r="B251" s="11" t="str">
        <f>T("0247")</f>
        <v>0247</v>
      </c>
      <c r="C251" s="16" t="s">
        <v>246</v>
      </c>
      <c r="D251" s="16" t="s">
        <v>743</v>
      </c>
      <c r="E251" s="11">
        <v>427</v>
      </c>
    </row>
    <row r="252" spans="1:5" x14ac:dyDescent="0.2">
      <c r="A252" s="11">
        <v>248</v>
      </c>
      <c r="B252" s="11" t="str">
        <f>T("0248")</f>
        <v>0248</v>
      </c>
      <c r="C252" s="16" t="s">
        <v>247</v>
      </c>
      <c r="D252" s="16" t="s">
        <v>748</v>
      </c>
      <c r="E252" s="11">
        <v>427</v>
      </c>
    </row>
    <row r="253" spans="1:5" x14ac:dyDescent="0.2">
      <c r="A253" s="11">
        <v>249</v>
      </c>
      <c r="B253" s="11" t="str">
        <f>T("0249")</f>
        <v>0249</v>
      </c>
      <c r="C253" s="16" t="s">
        <v>248</v>
      </c>
      <c r="D253" s="16" t="s">
        <v>748</v>
      </c>
      <c r="E253" s="11">
        <v>427</v>
      </c>
    </row>
    <row r="254" spans="1:5" x14ac:dyDescent="0.2">
      <c r="A254" s="11">
        <v>250</v>
      </c>
      <c r="B254" s="11" t="str">
        <f>T("0250")</f>
        <v>0250</v>
      </c>
      <c r="C254" s="16" t="s">
        <v>249</v>
      </c>
      <c r="D254" s="16" t="s">
        <v>745</v>
      </c>
      <c r="E254" s="11">
        <v>427</v>
      </c>
    </row>
    <row r="255" spans="1:5" x14ac:dyDescent="0.2">
      <c r="A255" s="11">
        <v>251</v>
      </c>
      <c r="B255" s="11" t="str">
        <f>T("0251")</f>
        <v>0251</v>
      </c>
      <c r="C255" s="16" t="s">
        <v>250</v>
      </c>
      <c r="D255" s="16" t="s">
        <v>747</v>
      </c>
      <c r="E255" s="11">
        <v>427</v>
      </c>
    </row>
    <row r="256" spans="1:5" x14ac:dyDescent="0.2">
      <c r="A256" s="11">
        <v>252</v>
      </c>
      <c r="B256" s="11" t="str">
        <f>T("0252")</f>
        <v>0252</v>
      </c>
      <c r="C256" s="16" t="s">
        <v>251</v>
      </c>
      <c r="D256" s="16" t="s">
        <v>743</v>
      </c>
      <c r="E256" s="11">
        <v>427</v>
      </c>
    </row>
    <row r="257" spans="1:5" x14ac:dyDescent="0.2">
      <c r="A257" s="11">
        <v>253</v>
      </c>
      <c r="B257" s="11" t="str">
        <f>T("0253")</f>
        <v>0253</v>
      </c>
      <c r="C257" s="16" t="s">
        <v>252</v>
      </c>
      <c r="D257" s="16" t="s">
        <v>745</v>
      </c>
      <c r="E257" s="11">
        <v>427</v>
      </c>
    </row>
    <row r="258" spans="1:5" x14ac:dyDescent="0.2">
      <c r="A258" s="11">
        <v>254</v>
      </c>
      <c r="B258" s="11" t="str">
        <f>T("0254")</f>
        <v>0254</v>
      </c>
      <c r="C258" s="16" t="s">
        <v>253</v>
      </c>
      <c r="D258" s="16" t="s">
        <v>746</v>
      </c>
      <c r="E258" s="11">
        <v>427</v>
      </c>
    </row>
    <row r="259" spans="1:5" x14ac:dyDescent="0.2">
      <c r="A259" s="11">
        <v>255</v>
      </c>
      <c r="B259" s="11" t="str">
        <f>T("0255")</f>
        <v>0255</v>
      </c>
      <c r="C259" s="16" t="s">
        <v>254</v>
      </c>
      <c r="D259" s="16" t="s">
        <v>748</v>
      </c>
      <c r="E259" s="11">
        <v>427</v>
      </c>
    </row>
    <row r="260" spans="1:5" x14ac:dyDescent="0.2">
      <c r="A260" s="11">
        <v>256</v>
      </c>
      <c r="B260" s="11" t="str">
        <f>T("0256")</f>
        <v>0256</v>
      </c>
      <c r="C260" s="16" t="s">
        <v>255</v>
      </c>
      <c r="D260" s="16" t="s">
        <v>745</v>
      </c>
      <c r="E260" s="11">
        <v>427</v>
      </c>
    </row>
    <row r="261" spans="1:5" x14ac:dyDescent="0.2">
      <c r="A261" s="11">
        <v>257</v>
      </c>
      <c r="B261" s="11" t="str">
        <f>T("0257")</f>
        <v>0257</v>
      </c>
      <c r="C261" s="16" t="s">
        <v>256</v>
      </c>
      <c r="D261" s="16" t="s">
        <v>745</v>
      </c>
      <c r="E261" s="11">
        <v>427</v>
      </c>
    </row>
    <row r="262" spans="1:5" x14ac:dyDescent="0.2">
      <c r="A262" s="11">
        <v>258</v>
      </c>
      <c r="B262" s="11" t="str">
        <f>T("0258")</f>
        <v>0258</v>
      </c>
      <c r="C262" s="16" t="s">
        <v>257</v>
      </c>
      <c r="D262" s="16" t="s">
        <v>743</v>
      </c>
      <c r="E262" s="11">
        <v>427</v>
      </c>
    </row>
    <row r="263" spans="1:5" x14ac:dyDescent="0.2">
      <c r="A263" s="11">
        <v>259</v>
      </c>
      <c r="B263" s="11" t="str">
        <f>T("0259")</f>
        <v>0259</v>
      </c>
      <c r="C263" s="16" t="s">
        <v>258</v>
      </c>
      <c r="D263" s="16" t="s">
        <v>744</v>
      </c>
      <c r="E263" s="11">
        <v>427</v>
      </c>
    </row>
    <row r="264" spans="1:5" x14ac:dyDescent="0.2">
      <c r="A264" s="11">
        <v>260</v>
      </c>
      <c r="B264" s="11" t="str">
        <f>T("0260")</f>
        <v>0260</v>
      </c>
      <c r="C264" s="16" t="s">
        <v>259</v>
      </c>
      <c r="D264" s="16" t="s">
        <v>750</v>
      </c>
      <c r="E264" s="11">
        <v>427</v>
      </c>
    </row>
    <row r="265" spans="1:5" x14ac:dyDescent="0.2">
      <c r="A265" s="11">
        <v>261</v>
      </c>
      <c r="B265" s="11" t="str">
        <f>T("0261")</f>
        <v>0261</v>
      </c>
      <c r="C265" s="16" t="s">
        <v>260</v>
      </c>
      <c r="D265" s="16" t="s">
        <v>746</v>
      </c>
      <c r="E265" s="11">
        <v>427</v>
      </c>
    </row>
    <row r="266" spans="1:5" x14ac:dyDescent="0.2">
      <c r="A266" s="11">
        <v>262</v>
      </c>
      <c r="B266" s="11" t="str">
        <f>T("0262")</f>
        <v>0262</v>
      </c>
      <c r="C266" s="16" t="s">
        <v>261</v>
      </c>
      <c r="D266" s="16" t="s">
        <v>744</v>
      </c>
      <c r="E266" s="11">
        <v>427</v>
      </c>
    </row>
    <row r="267" spans="1:5" x14ac:dyDescent="0.2">
      <c r="A267" s="11">
        <v>263</v>
      </c>
      <c r="B267" s="11" t="str">
        <f>T("0263")</f>
        <v>0263</v>
      </c>
      <c r="C267" s="16" t="s">
        <v>262</v>
      </c>
      <c r="D267" s="16" t="s">
        <v>745</v>
      </c>
      <c r="E267" s="11">
        <v>427</v>
      </c>
    </row>
    <row r="268" spans="1:5" x14ac:dyDescent="0.2">
      <c r="A268" s="11">
        <v>264</v>
      </c>
      <c r="B268" s="11" t="str">
        <f>T("0264")</f>
        <v>0264</v>
      </c>
      <c r="C268" s="16" t="s">
        <v>263</v>
      </c>
      <c r="D268" s="16" t="s">
        <v>744</v>
      </c>
      <c r="E268" s="11">
        <v>427</v>
      </c>
    </row>
    <row r="269" spans="1:5" x14ac:dyDescent="0.2">
      <c r="A269" s="11">
        <v>265</v>
      </c>
      <c r="B269" s="11" t="str">
        <f>T("0265")</f>
        <v>0265</v>
      </c>
      <c r="C269" s="16" t="s">
        <v>264</v>
      </c>
      <c r="D269" s="16" t="s">
        <v>745</v>
      </c>
      <c r="E269" s="11">
        <v>427</v>
      </c>
    </row>
    <row r="270" spans="1:5" x14ac:dyDescent="0.2">
      <c r="A270" s="11">
        <v>266</v>
      </c>
      <c r="B270" s="11" t="str">
        <f>T("0266")</f>
        <v>0266</v>
      </c>
      <c r="C270" s="16" t="s">
        <v>265</v>
      </c>
      <c r="D270" s="16" t="s">
        <v>745</v>
      </c>
      <c r="E270" s="11">
        <v>431</v>
      </c>
    </row>
    <row r="271" spans="1:5" x14ac:dyDescent="0.2">
      <c r="A271" s="11">
        <v>267</v>
      </c>
      <c r="B271" s="11" t="str">
        <f>T("0267")</f>
        <v>0267</v>
      </c>
      <c r="C271" s="16" t="s">
        <v>266</v>
      </c>
      <c r="D271" s="16" t="s">
        <v>745</v>
      </c>
      <c r="E271" s="11">
        <v>431</v>
      </c>
    </row>
    <row r="272" spans="1:5" x14ac:dyDescent="0.2">
      <c r="A272" s="11">
        <v>268</v>
      </c>
      <c r="B272" s="11" t="str">
        <f>T("0268")</f>
        <v>0268</v>
      </c>
      <c r="C272" s="16" t="s">
        <v>267</v>
      </c>
      <c r="D272" s="16" t="s">
        <v>747</v>
      </c>
      <c r="E272" s="11">
        <v>431</v>
      </c>
    </row>
    <row r="273" spans="1:5" x14ac:dyDescent="0.2">
      <c r="A273" s="11">
        <v>269</v>
      </c>
      <c r="B273" s="11" t="str">
        <f>T("0269")</f>
        <v>0269</v>
      </c>
      <c r="C273" s="16" t="s">
        <v>268</v>
      </c>
      <c r="D273" s="16" t="s">
        <v>746</v>
      </c>
      <c r="E273" s="11">
        <v>431</v>
      </c>
    </row>
    <row r="274" spans="1:5" x14ac:dyDescent="0.2">
      <c r="A274" s="11">
        <v>270</v>
      </c>
      <c r="B274" s="11" t="str">
        <f>T("0270")</f>
        <v>0270</v>
      </c>
      <c r="C274" s="16" t="s">
        <v>269</v>
      </c>
      <c r="D274" s="16" t="s">
        <v>746</v>
      </c>
      <c r="E274" s="11">
        <v>431</v>
      </c>
    </row>
    <row r="275" spans="1:5" x14ac:dyDescent="0.2">
      <c r="A275" s="11">
        <v>271</v>
      </c>
      <c r="B275" s="11" t="str">
        <f>T("0271")</f>
        <v>0271</v>
      </c>
      <c r="C275" s="16" t="s">
        <v>270</v>
      </c>
      <c r="D275" s="16" t="s">
        <v>746</v>
      </c>
      <c r="E275" s="11">
        <v>431</v>
      </c>
    </row>
    <row r="276" spans="1:5" x14ac:dyDescent="0.2">
      <c r="A276" s="11">
        <v>272</v>
      </c>
      <c r="B276" s="11" t="str">
        <f>T("0272")</f>
        <v>0272</v>
      </c>
      <c r="C276" s="16" t="s">
        <v>271</v>
      </c>
      <c r="D276" s="16" t="s">
        <v>745</v>
      </c>
      <c r="E276" s="11">
        <v>431</v>
      </c>
    </row>
    <row r="277" spans="1:5" x14ac:dyDescent="0.2">
      <c r="A277" s="11">
        <v>273</v>
      </c>
      <c r="B277" s="11" t="str">
        <f>T("0273")</f>
        <v>0273</v>
      </c>
      <c r="C277" s="16" t="s">
        <v>272</v>
      </c>
      <c r="D277" s="16" t="s">
        <v>747</v>
      </c>
      <c r="E277" s="11">
        <v>431</v>
      </c>
    </row>
    <row r="278" spans="1:5" x14ac:dyDescent="0.2">
      <c r="A278" s="11">
        <v>274</v>
      </c>
      <c r="B278" s="11" t="str">
        <f>T("0274")</f>
        <v>0274</v>
      </c>
      <c r="C278" s="16" t="s">
        <v>273</v>
      </c>
      <c r="D278" s="16" t="s">
        <v>746</v>
      </c>
      <c r="E278" s="11">
        <v>431</v>
      </c>
    </row>
    <row r="279" spans="1:5" x14ac:dyDescent="0.2">
      <c r="A279" s="11">
        <v>275</v>
      </c>
      <c r="B279" s="11" t="str">
        <f>T("0275")</f>
        <v>0275</v>
      </c>
      <c r="C279" s="16" t="s">
        <v>274</v>
      </c>
      <c r="D279" s="16" t="s">
        <v>744</v>
      </c>
      <c r="E279" s="11">
        <v>431</v>
      </c>
    </row>
    <row r="280" spans="1:5" x14ac:dyDescent="0.2">
      <c r="A280" s="11">
        <v>276</v>
      </c>
      <c r="B280" s="11" t="str">
        <f>T("0276")</f>
        <v>0276</v>
      </c>
      <c r="C280" s="16" t="s">
        <v>275</v>
      </c>
      <c r="D280" s="16" t="s">
        <v>744</v>
      </c>
      <c r="E280" s="11">
        <v>431</v>
      </c>
    </row>
    <row r="281" spans="1:5" x14ac:dyDescent="0.2">
      <c r="A281" s="11">
        <v>277</v>
      </c>
      <c r="B281" s="11" t="str">
        <f>T("0277")</f>
        <v>0277</v>
      </c>
      <c r="C281" s="16" t="s">
        <v>276</v>
      </c>
      <c r="D281" s="16" t="s">
        <v>744</v>
      </c>
      <c r="E281" s="11">
        <v>431</v>
      </c>
    </row>
    <row r="282" spans="1:5" x14ac:dyDescent="0.2">
      <c r="A282" s="11">
        <v>278</v>
      </c>
      <c r="B282" s="11" t="str">
        <f>T("0278")</f>
        <v>0278</v>
      </c>
      <c r="C282" s="16" t="s">
        <v>277</v>
      </c>
      <c r="D282" s="16" t="s">
        <v>745</v>
      </c>
      <c r="E282" s="11">
        <v>431</v>
      </c>
    </row>
    <row r="283" spans="1:5" x14ac:dyDescent="0.2">
      <c r="A283" s="11">
        <v>279</v>
      </c>
      <c r="B283" s="11" t="str">
        <f>T("0279")</f>
        <v>0279</v>
      </c>
      <c r="C283" s="16" t="s">
        <v>278</v>
      </c>
      <c r="D283" s="16" t="s">
        <v>745</v>
      </c>
      <c r="E283" s="11">
        <v>431</v>
      </c>
    </row>
    <row r="284" spans="1:5" x14ac:dyDescent="0.2">
      <c r="A284" s="11">
        <v>280</v>
      </c>
      <c r="B284" s="11" t="str">
        <f>T("0280")</f>
        <v>0280</v>
      </c>
      <c r="C284" s="16" t="s">
        <v>279</v>
      </c>
      <c r="D284" s="16" t="s">
        <v>750</v>
      </c>
      <c r="E284" s="11">
        <v>431</v>
      </c>
    </row>
    <row r="285" spans="1:5" x14ac:dyDescent="0.2">
      <c r="A285" s="11">
        <v>281</v>
      </c>
      <c r="B285" s="11" t="str">
        <f>T("0281")</f>
        <v>0281</v>
      </c>
      <c r="C285" s="16" t="s">
        <v>280</v>
      </c>
      <c r="D285" s="16" t="s">
        <v>745</v>
      </c>
      <c r="E285" s="11">
        <v>431</v>
      </c>
    </row>
    <row r="286" spans="1:5" x14ac:dyDescent="0.2">
      <c r="A286" s="11">
        <v>282</v>
      </c>
      <c r="B286" s="11" t="str">
        <f>T("0282")</f>
        <v>0282</v>
      </c>
      <c r="C286" s="16" t="s">
        <v>281</v>
      </c>
      <c r="D286" s="16" t="s">
        <v>748</v>
      </c>
      <c r="E286" s="11">
        <v>431</v>
      </c>
    </row>
    <row r="287" spans="1:5" x14ac:dyDescent="0.2">
      <c r="A287" s="11">
        <v>283</v>
      </c>
      <c r="B287" s="11" t="str">
        <f>T("0283")</f>
        <v>0283</v>
      </c>
      <c r="C287" s="16" t="s">
        <v>282</v>
      </c>
      <c r="D287" s="16" t="s">
        <v>746</v>
      </c>
      <c r="E287" s="11">
        <v>431</v>
      </c>
    </row>
    <row r="288" spans="1:5" x14ac:dyDescent="0.2">
      <c r="A288" s="11">
        <v>284</v>
      </c>
      <c r="B288" s="11" t="str">
        <f>T("0284")</f>
        <v>0284</v>
      </c>
      <c r="C288" s="16" t="s">
        <v>283</v>
      </c>
      <c r="D288" s="16" t="s">
        <v>746</v>
      </c>
      <c r="E288" s="11">
        <v>431</v>
      </c>
    </row>
    <row r="289" spans="1:5" x14ac:dyDescent="0.2">
      <c r="A289" s="11">
        <v>285</v>
      </c>
      <c r="B289" s="11" t="str">
        <f>T("0285")</f>
        <v>0285</v>
      </c>
      <c r="C289" s="16" t="s">
        <v>284</v>
      </c>
      <c r="D289" s="16" t="s">
        <v>746</v>
      </c>
      <c r="E289" s="11">
        <v>431</v>
      </c>
    </row>
    <row r="290" spans="1:5" x14ac:dyDescent="0.2">
      <c r="A290" s="11">
        <v>286</v>
      </c>
      <c r="B290" s="11" t="str">
        <f>T("0286")</f>
        <v>0286</v>
      </c>
      <c r="C290" s="16" t="s">
        <v>285</v>
      </c>
      <c r="D290" s="16" t="s">
        <v>743</v>
      </c>
      <c r="E290" s="11">
        <v>431</v>
      </c>
    </row>
    <row r="291" spans="1:5" x14ac:dyDescent="0.2">
      <c r="A291" s="11">
        <v>287</v>
      </c>
      <c r="B291" s="11" t="str">
        <f>T("0287")</f>
        <v>0287</v>
      </c>
      <c r="C291" s="16" t="s">
        <v>286</v>
      </c>
      <c r="D291" s="16" t="s">
        <v>745</v>
      </c>
      <c r="E291" s="11">
        <v>431</v>
      </c>
    </row>
    <row r="292" spans="1:5" x14ac:dyDescent="0.2">
      <c r="A292" s="11">
        <v>288</v>
      </c>
      <c r="B292" s="11" t="str">
        <f>T("0288")</f>
        <v>0288</v>
      </c>
      <c r="C292" s="16" t="s">
        <v>287</v>
      </c>
      <c r="D292" s="16" t="s">
        <v>747</v>
      </c>
      <c r="E292" s="11">
        <v>431</v>
      </c>
    </row>
    <row r="293" spans="1:5" x14ac:dyDescent="0.2">
      <c r="A293" s="11">
        <v>289</v>
      </c>
      <c r="B293" s="11" t="str">
        <f>T("0289")</f>
        <v>0289</v>
      </c>
      <c r="C293" s="16" t="s">
        <v>288</v>
      </c>
      <c r="D293" s="16" t="s">
        <v>747</v>
      </c>
      <c r="E293" s="11">
        <v>431</v>
      </c>
    </row>
    <row r="294" spans="1:5" x14ac:dyDescent="0.2">
      <c r="A294" s="11">
        <v>290</v>
      </c>
      <c r="B294" s="11" t="str">
        <f>T("0290")</f>
        <v>0290</v>
      </c>
      <c r="C294" s="16" t="s">
        <v>289</v>
      </c>
      <c r="D294" s="16" t="s">
        <v>743</v>
      </c>
      <c r="E294" s="11">
        <v>431</v>
      </c>
    </row>
    <row r="295" spans="1:5" x14ac:dyDescent="0.2">
      <c r="A295" s="11">
        <v>291</v>
      </c>
      <c r="B295" s="11" t="str">
        <f>T("0291")</f>
        <v>0291</v>
      </c>
      <c r="C295" s="16" t="s">
        <v>290</v>
      </c>
      <c r="D295" s="16" t="s">
        <v>744</v>
      </c>
      <c r="E295" s="11">
        <v>431</v>
      </c>
    </row>
    <row r="296" spans="1:5" x14ac:dyDescent="0.2">
      <c r="A296" s="11">
        <v>292</v>
      </c>
      <c r="B296" s="11" t="str">
        <f>T("0292")</f>
        <v>0292</v>
      </c>
      <c r="C296" s="16" t="s">
        <v>291</v>
      </c>
      <c r="D296" s="16" t="s">
        <v>744</v>
      </c>
      <c r="E296" s="11">
        <v>431</v>
      </c>
    </row>
    <row r="297" spans="1:5" x14ac:dyDescent="0.2">
      <c r="A297" s="11">
        <v>293</v>
      </c>
      <c r="B297" s="11" t="str">
        <f>T("0293")</f>
        <v>0293</v>
      </c>
      <c r="C297" s="16" t="s">
        <v>292</v>
      </c>
      <c r="D297" s="16" t="s">
        <v>744</v>
      </c>
      <c r="E297" s="11">
        <v>431</v>
      </c>
    </row>
    <row r="298" spans="1:5" x14ac:dyDescent="0.2">
      <c r="A298" s="11">
        <v>294</v>
      </c>
      <c r="B298" s="11" t="str">
        <f>T("0294")</f>
        <v>0294</v>
      </c>
      <c r="C298" s="16" t="s">
        <v>293</v>
      </c>
      <c r="D298" s="16" t="s">
        <v>750</v>
      </c>
      <c r="E298" s="11">
        <v>431</v>
      </c>
    </row>
    <row r="299" spans="1:5" x14ac:dyDescent="0.2">
      <c r="A299" s="11">
        <v>295</v>
      </c>
      <c r="B299" s="11" t="str">
        <f>T("0295")</f>
        <v>0295</v>
      </c>
      <c r="C299" s="16" t="s">
        <v>294</v>
      </c>
      <c r="D299" s="16" t="s">
        <v>743</v>
      </c>
      <c r="E299" s="11">
        <v>431</v>
      </c>
    </row>
    <row r="300" spans="1:5" x14ac:dyDescent="0.2">
      <c r="A300" s="11">
        <v>296</v>
      </c>
      <c r="B300" s="11" t="str">
        <f>T("0296")</f>
        <v>0296</v>
      </c>
      <c r="C300" s="16" t="s">
        <v>295</v>
      </c>
      <c r="D300" s="16" t="s">
        <v>744</v>
      </c>
      <c r="E300" s="11">
        <v>431</v>
      </c>
    </row>
    <row r="301" spans="1:5" x14ac:dyDescent="0.2">
      <c r="A301" s="11">
        <v>297</v>
      </c>
      <c r="B301" s="11" t="str">
        <f>T("0297")</f>
        <v>0297</v>
      </c>
      <c r="C301" s="16" t="s">
        <v>296</v>
      </c>
      <c r="D301" s="16" t="s">
        <v>746</v>
      </c>
      <c r="E301" s="11">
        <v>431</v>
      </c>
    </row>
    <row r="302" spans="1:5" x14ac:dyDescent="0.2">
      <c r="A302" s="11">
        <v>298</v>
      </c>
      <c r="B302" s="11" t="str">
        <f>T("0298")</f>
        <v>0298</v>
      </c>
      <c r="C302" s="16" t="s">
        <v>297</v>
      </c>
      <c r="D302" s="16" t="s">
        <v>746</v>
      </c>
      <c r="E302" s="11">
        <v>431</v>
      </c>
    </row>
    <row r="303" spans="1:5" x14ac:dyDescent="0.2">
      <c r="A303" s="11">
        <v>299</v>
      </c>
      <c r="B303" s="11" t="str">
        <f>T("0299")</f>
        <v>0299</v>
      </c>
      <c r="C303" s="16" t="s">
        <v>298</v>
      </c>
      <c r="D303" s="16" t="s">
        <v>746</v>
      </c>
      <c r="E303" s="11">
        <v>431</v>
      </c>
    </row>
    <row r="304" spans="1:5" x14ac:dyDescent="0.2">
      <c r="A304" s="11">
        <v>300</v>
      </c>
      <c r="B304" s="11" t="str">
        <f>T("0300")</f>
        <v>0300</v>
      </c>
      <c r="C304" s="16" t="s">
        <v>299</v>
      </c>
      <c r="D304" s="16" t="s">
        <v>750</v>
      </c>
      <c r="E304" s="11">
        <v>431</v>
      </c>
    </row>
    <row r="305" spans="1:5" x14ac:dyDescent="0.2">
      <c r="A305" s="11">
        <v>301</v>
      </c>
      <c r="B305" s="11" t="str">
        <f>T("0301")</f>
        <v>0301</v>
      </c>
      <c r="C305" s="16" t="s">
        <v>300</v>
      </c>
      <c r="D305" s="16" t="s">
        <v>744</v>
      </c>
      <c r="E305" s="11">
        <v>431</v>
      </c>
    </row>
    <row r="306" spans="1:5" x14ac:dyDescent="0.2">
      <c r="A306" s="11">
        <v>302</v>
      </c>
      <c r="B306" s="11" t="str">
        <f>T("0302")</f>
        <v>0302</v>
      </c>
      <c r="C306" s="16" t="s">
        <v>301</v>
      </c>
      <c r="D306" s="16" t="s">
        <v>743</v>
      </c>
      <c r="E306" s="11">
        <v>431</v>
      </c>
    </row>
    <row r="307" spans="1:5" x14ac:dyDescent="0.2">
      <c r="A307" s="11">
        <v>303</v>
      </c>
      <c r="B307" s="11" t="str">
        <f>T("0303")</f>
        <v>0303</v>
      </c>
      <c r="C307" s="16" t="s">
        <v>302</v>
      </c>
      <c r="D307" s="16" t="s">
        <v>750</v>
      </c>
      <c r="E307" s="11">
        <v>431</v>
      </c>
    </row>
    <row r="308" spans="1:5" x14ac:dyDescent="0.2">
      <c r="A308" s="11">
        <v>304</v>
      </c>
      <c r="B308" s="11" t="str">
        <f>T("0304")</f>
        <v>0304</v>
      </c>
      <c r="C308" s="16" t="s">
        <v>303</v>
      </c>
      <c r="D308" s="16" t="s">
        <v>746</v>
      </c>
      <c r="E308" s="11">
        <v>431</v>
      </c>
    </row>
    <row r="309" spans="1:5" x14ac:dyDescent="0.2">
      <c r="A309" s="11">
        <v>305</v>
      </c>
      <c r="B309" s="11" t="str">
        <f>T("0305")</f>
        <v>0305</v>
      </c>
      <c r="C309" s="16" t="s">
        <v>304</v>
      </c>
      <c r="D309" s="16" t="s">
        <v>746</v>
      </c>
      <c r="E309" s="11">
        <v>431</v>
      </c>
    </row>
    <row r="310" spans="1:5" x14ac:dyDescent="0.2">
      <c r="A310" s="11">
        <v>306</v>
      </c>
      <c r="B310" s="11" t="str">
        <f>T("0306")</f>
        <v>0306</v>
      </c>
      <c r="C310" s="16" t="s">
        <v>305</v>
      </c>
      <c r="D310" s="16" t="s">
        <v>750</v>
      </c>
      <c r="E310" s="11">
        <v>431</v>
      </c>
    </row>
    <row r="311" spans="1:5" x14ac:dyDescent="0.2">
      <c r="A311" s="11">
        <v>307</v>
      </c>
      <c r="B311" s="11" t="str">
        <f>T("0307")</f>
        <v>0307</v>
      </c>
      <c r="C311" s="16" t="s">
        <v>306</v>
      </c>
      <c r="D311" s="16" t="s">
        <v>750</v>
      </c>
      <c r="E311" s="11">
        <v>431</v>
      </c>
    </row>
    <row r="312" spans="1:5" x14ac:dyDescent="0.2">
      <c r="A312" s="11">
        <v>308</v>
      </c>
      <c r="B312" s="11" t="str">
        <f>T("0308")</f>
        <v>0308</v>
      </c>
      <c r="C312" s="16" t="s">
        <v>307</v>
      </c>
      <c r="D312" s="16" t="s">
        <v>746</v>
      </c>
      <c r="E312" s="11">
        <v>431</v>
      </c>
    </row>
    <row r="313" spans="1:5" x14ac:dyDescent="0.2">
      <c r="A313" s="11">
        <v>309</v>
      </c>
      <c r="B313" s="11" t="str">
        <f>T("0309")</f>
        <v>0309</v>
      </c>
      <c r="C313" s="16" t="s">
        <v>308</v>
      </c>
      <c r="D313" s="16" t="s">
        <v>746</v>
      </c>
      <c r="E313" s="11">
        <v>431</v>
      </c>
    </row>
    <row r="314" spans="1:5" x14ac:dyDescent="0.2">
      <c r="A314" s="11">
        <v>310</v>
      </c>
      <c r="B314" s="11" t="str">
        <f>T("0310")</f>
        <v>0310</v>
      </c>
      <c r="C314" s="16" t="s">
        <v>309</v>
      </c>
      <c r="D314" s="16" t="s">
        <v>746</v>
      </c>
      <c r="E314" s="11">
        <v>431</v>
      </c>
    </row>
    <row r="315" spans="1:5" x14ac:dyDescent="0.2">
      <c r="A315" s="11">
        <v>311</v>
      </c>
      <c r="B315" s="11" t="str">
        <f>T("0311")</f>
        <v>0311</v>
      </c>
      <c r="C315" s="16" t="s">
        <v>310</v>
      </c>
      <c r="D315" s="16" t="s">
        <v>750</v>
      </c>
      <c r="E315" s="11">
        <v>432</v>
      </c>
    </row>
    <row r="316" spans="1:5" x14ac:dyDescent="0.2">
      <c r="A316" s="11">
        <v>312</v>
      </c>
      <c r="B316" s="11" t="str">
        <f>T("0312")</f>
        <v>0312</v>
      </c>
      <c r="C316" s="16" t="s">
        <v>311</v>
      </c>
      <c r="D316" s="16" t="s">
        <v>744</v>
      </c>
      <c r="E316" s="11">
        <v>432</v>
      </c>
    </row>
    <row r="317" spans="1:5" x14ac:dyDescent="0.2">
      <c r="A317" s="11">
        <v>313</v>
      </c>
      <c r="B317" s="11" t="str">
        <f>T("0313")</f>
        <v>0313</v>
      </c>
      <c r="C317" s="16" t="s">
        <v>312</v>
      </c>
      <c r="D317" s="16" t="s">
        <v>744</v>
      </c>
      <c r="E317" s="11">
        <v>432</v>
      </c>
    </row>
    <row r="318" spans="1:5" x14ac:dyDescent="0.2">
      <c r="A318" s="11">
        <v>314</v>
      </c>
      <c r="B318" s="11" t="str">
        <f>T("0314")</f>
        <v>0314</v>
      </c>
      <c r="C318" s="16" t="s">
        <v>313</v>
      </c>
      <c r="D318" s="16" t="s">
        <v>744</v>
      </c>
      <c r="E318" s="11">
        <v>432</v>
      </c>
    </row>
    <row r="319" spans="1:5" x14ac:dyDescent="0.2">
      <c r="A319" s="11">
        <v>315</v>
      </c>
      <c r="B319" s="11" t="str">
        <f>T("0315")</f>
        <v>0315</v>
      </c>
      <c r="C319" s="16" t="s">
        <v>314</v>
      </c>
      <c r="D319" s="16" t="s">
        <v>744</v>
      </c>
      <c r="E319" s="11">
        <v>432</v>
      </c>
    </row>
    <row r="320" spans="1:5" x14ac:dyDescent="0.2">
      <c r="A320" s="11">
        <v>316</v>
      </c>
      <c r="B320" s="11" t="str">
        <f>T("0316")</f>
        <v>0316</v>
      </c>
      <c r="C320" s="16" t="s">
        <v>315</v>
      </c>
      <c r="D320" s="16" t="s">
        <v>748</v>
      </c>
      <c r="E320" s="11">
        <v>432</v>
      </c>
    </row>
    <row r="321" spans="1:5" x14ac:dyDescent="0.2">
      <c r="A321" s="11">
        <v>317</v>
      </c>
      <c r="B321" s="11" t="str">
        <f>T("0317")</f>
        <v>0317</v>
      </c>
      <c r="C321" s="16" t="s">
        <v>316</v>
      </c>
      <c r="D321" s="16" t="s">
        <v>746</v>
      </c>
      <c r="E321" s="11">
        <v>432</v>
      </c>
    </row>
    <row r="322" spans="1:5" x14ac:dyDescent="0.2">
      <c r="A322" s="11">
        <v>318</v>
      </c>
      <c r="B322" s="11" t="str">
        <f>T("0318")</f>
        <v>0318</v>
      </c>
      <c r="C322" s="16" t="s">
        <v>317</v>
      </c>
      <c r="D322" s="16" t="s">
        <v>743</v>
      </c>
      <c r="E322" s="11">
        <v>432</v>
      </c>
    </row>
    <row r="323" spans="1:5" x14ac:dyDescent="0.2">
      <c r="A323" s="11">
        <v>319</v>
      </c>
      <c r="B323" s="11" t="str">
        <f>T("0319")</f>
        <v>0319</v>
      </c>
      <c r="C323" s="16" t="s">
        <v>318</v>
      </c>
      <c r="D323" s="16" t="s">
        <v>743</v>
      </c>
      <c r="E323" s="11">
        <v>432</v>
      </c>
    </row>
    <row r="324" spans="1:5" x14ac:dyDescent="0.2">
      <c r="A324" s="11">
        <v>320</v>
      </c>
      <c r="B324" s="11" t="str">
        <f>T("0320")</f>
        <v>0320</v>
      </c>
      <c r="C324" s="16" t="s">
        <v>319</v>
      </c>
      <c r="D324" s="16" t="s">
        <v>745</v>
      </c>
      <c r="E324" s="11">
        <v>432</v>
      </c>
    </row>
    <row r="325" spans="1:5" x14ac:dyDescent="0.2">
      <c r="A325" s="11">
        <v>321</v>
      </c>
      <c r="B325" s="11" t="str">
        <f>T("0321")</f>
        <v>0321</v>
      </c>
      <c r="C325" s="16" t="s">
        <v>320</v>
      </c>
      <c r="D325" s="16" t="s">
        <v>743</v>
      </c>
      <c r="E325" s="11">
        <v>432</v>
      </c>
    </row>
    <row r="326" spans="1:5" x14ac:dyDescent="0.2">
      <c r="A326" s="11">
        <v>322</v>
      </c>
      <c r="B326" s="11" t="str">
        <f>T("0322")</f>
        <v>0322</v>
      </c>
      <c r="C326" s="16" t="s">
        <v>321</v>
      </c>
      <c r="D326" s="16" t="s">
        <v>745</v>
      </c>
      <c r="E326" s="11">
        <v>432</v>
      </c>
    </row>
    <row r="327" spans="1:5" x14ac:dyDescent="0.2">
      <c r="A327" s="11">
        <v>323</v>
      </c>
      <c r="B327" s="11" t="str">
        <f>T("0323")</f>
        <v>0323</v>
      </c>
      <c r="C327" s="16" t="s">
        <v>322</v>
      </c>
      <c r="D327" s="16" t="s">
        <v>745</v>
      </c>
      <c r="E327" s="11">
        <v>432</v>
      </c>
    </row>
    <row r="328" spans="1:5" x14ac:dyDescent="0.2">
      <c r="A328" s="11">
        <v>324</v>
      </c>
      <c r="B328" s="11" t="str">
        <f>T("0324")</f>
        <v>0324</v>
      </c>
      <c r="C328" s="16" t="s">
        <v>323</v>
      </c>
      <c r="D328" s="16" t="s">
        <v>745</v>
      </c>
      <c r="E328" s="11">
        <v>432</v>
      </c>
    </row>
    <row r="329" spans="1:5" x14ac:dyDescent="0.2">
      <c r="A329" s="11">
        <v>325</v>
      </c>
      <c r="B329" s="11" t="str">
        <f>T("0325")</f>
        <v>0325</v>
      </c>
      <c r="C329" s="16" t="s">
        <v>324</v>
      </c>
      <c r="D329" s="16" t="s">
        <v>746</v>
      </c>
      <c r="E329" s="11">
        <v>432</v>
      </c>
    </row>
    <row r="330" spans="1:5" x14ac:dyDescent="0.2">
      <c r="A330" s="11">
        <v>326</v>
      </c>
      <c r="B330" s="11" t="str">
        <f>T("0326")</f>
        <v>0326</v>
      </c>
      <c r="C330" s="16" t="s">
        <v>325</v>
      </c>
      <c r="D330" s="16" t="s">
        <v>746</v>
      </c>
      <c r="E330" s="11">
        <v>432</v>
      </c>
    </row>
    <row r="331" spans="1:5" x14ac:dyDescent="0.2">
      <c r="A331" s="11">
        <v>327</v>
      </c>
      <c r="B331" s="11" t="str">
        <f>T("0327")</f>
        <v>0327</v>
      </c>
      <c r="C331" s="16" t="s">
        <v>326</v>
      </c>
      <c r="D331" s="16" t="s">
        <v>747</v>
      </c>
      <c r="E331" s="11">
        <v>432</v>
      </c>
    </row>
    <row r="332" spans="1:5" x14ac:dyDescent="0.2">
      <c r="A332" s="11">
        <v>328</v>
      </c>
      <c r="B332" s="11" t="str">
        <f>T("0328")</f>
        <v>0328</v>
      </c>
      <c r="C332" s="16" t="s">
        <v>327</v>
      </c>
      <c r="D332" s="16" t="s">
        <v>744</v>
      </c>
      <c r="E332" s="11">
        <v>432</v>
      </c>
    </row>
    <row r="333" spans="1:5" x14ac:dyDescent="0.2">
      <c r="A333" s="11">
        <v>329</v>
      </c>
      <c r="B333" s="11" t="str">
        <f>T("0329")</f>
        <v>0329</v>
      </c>
      <c r="C333" s="16" t="s">
        <v>328</v>
      </c>
      <c r="D333" s="16" t="s">
        <v>747</v>
      </c>
      <c r="E333" s="11">
        <v>432</v>
      </c>
    </row>
    <row r="334" spans="1:5" x14ac:dyDescent="0.2">
      <c r="A334" s="11">
        <v>330</v>
      </c>
      <c r="B334" s="11" t="str">
        <f>T("0330")</f>
        <v>0330</v>
      </c>
      <c r="C334" s="16" t="s">
        <v>329</v>
      </c>
      <c r="D334" s="16" t="s">
        <v>743</v>
      </c>
      <c r="E334" s="11">
        <v>432</v>
      </c>
    </row>
    <row r="335" spans="1:5" x14ac:dyDescent="0.2">
      <c r="A335" s="11">
        <v>331</v>
      </c>
      <c r="B335" s="11" t="str">
        <f>T("0333")</f>
        <v>0333</v>
      </c>
      <c r="C335" s="16" t="s">
        <v>330</v>
      </c>
      <c r="D335" s="16" t="s">
        <v>743</v>
      </c>
      <c r="E335" s="11">
        <v>432</v>
      </c>
    </row>
    <row r="336" spans="1:5" x14ac:dyDescent="0.2">
      <c r="A336" s="11">
        <v>332</v>
      </c>
      <c r="B336" s="11" t="str">
        <f>T("0334")</f>
        <v>0334</v>
      </c>
      <c r="C336" s="16" t="s">
        <v>331</v>
      </c>
      <c r="D336" s="16" t="s">
        <v>748</v>
      </c>
      <c r="E336" s="11">
        <v>432</v>
      </c>
    </row>
    <row r="337" spans="1:5" x14ac:dyDescent="0.2">
      <c r="A337" s="11">
        <v>333</v>
      </c>
      <c r="B337" s="11" t="str">
        <f>T("0335")</f>
        <v>0335</v>
      </c>
      <c r="C337" s="16" t="s">
        <v>332</v>
      </c>
      <c r="D337" s="16" t="s">
        <v>745</v>
      </c>
      <c r="E337" s="11">
        <v>432</v>
      </c>
    </row>
    <row r="338" spans="1:5" x14ac:dyDescent="0.2">
      <c r="A338" s="11">
        <v>334</v>
      </c>
      <c r="B338" s="11" t="str">
        <f>T("0336")</f>
        <v>0336</v>
      </c>
      <c r="C338" s="16" t="s">
        <v>333</v>
      </c>
      <c r="D338" s="16" t="s">
        <v>745</v>
      </c>
      <c r="E338" s="11">
        <v>432</v>
      </c>
    </row>
    <row r="339" spans="1:5" x14ac:dyDescent="0.2">
      <c r="A339" s="11">
        <v>335</v>
      </c>
      <c r="B339" s="11" t="str">
        <f>T("0337")</f>
        <v>0337</v>
      </c>
      <c r="C339" s="16" t="s">
        <v>334</v>
      </c>
      <c r="D339" s="16" t="s">
        <v>744</v>
      </c>
      <c r="E339" s="11">
        <v>432</v>
      </c>
    </row>
    <row r="340" spans="1:5" x14ac:dyDescent="0.2">
      <c r="A340" s="11">
        <v>336</v>
      </c>
      <c r="B340" s="11" t="str">
        <f>T("0338")</f>
        <v>0338</v>
      </c>
      <c r="C340" s="16" t="s">
        <v>335</v>
      </c>
      <c r="D340" s="16" t="s">
        <v>746</v>
      </c>
      <c r="E340" s="11">
        <v>432</v>
      </c>
    </row>
    <row r="341" spans="1:5" x14ac:dyDescent="0.2">
      <c r="A341" s="11">
        <v>337</v>
      </c>
      <c r="B341" s="11" t="str">
        <f>T("0339")</f>
        <v>0339</v>
      </c>
      <c r="C341" s="16" t="s">
        <v>336</v>
      </c>
      <c r="D341" s="16" t="s">
        <v>745</v>
      </c>
      <c r="E341" s="11">
        <v>432</v>
      </c>
    </row>
    <row r="342" spans="1:5" x14ac:dyDescent="0.2">
      <c r="A342" s="11">
        <v>338</v>
      </c>
      <c r="B342" s="11" t="str">
        <f>T("0340")</f>
        <v>0340</v>
      </c>
      <c r="C342" s="16" t="s">
        <v>337</v>
      </c>
      <c r="D342" s="16" t="s">
        <v>746</v>
      </c>
      <c r="E342" s="11">
        <v>432</v>
      </c>
    </row>
    <row r="343" spans="1:5" x14ac:dyDescent="0.2">
      <c r="A343" s="11">
        <v>339</v>
      </c>
      <c r="B343" s="11" t="str">
        <f>T("0341")</f>
        <v>0341</v>
      </c>
      <c r="C343" s="16" t="s">
        <v>338</v>
      </c>
      <c r="D343" s="16" t="s">
        <v>744</v>
      </c>
      <c r="E343" s="11">
        <v>432</v>
      </c>
    </row>
    <row r="344" spans="1:5" x14ac:dyDescent="0.2">
      <c r="A344" s="11">
        <v>340</v>
      </c>
      <c r="B344" s="11" t="str">
        <f>T("0342")</f>
        <v>0342</v>
      </c>
      <c r="C344" s="16" t="s">
        <v>339</v>
      </c>
      <c r="D344" s="16" t="s">
        <v>743</v>
      </c>
      <c r="E344" s="11">
        <v>432</v>
      </c>
    </row>
    <row r="345" spans="1:5" x14ac:dyDescent="0.2">
      <c r="A345" s="11">
        <v>341</v>
      </c>
      <c r="B345" s="11" t="str">
        <f>T("0343")</f>
        <v>0343</v>
      </c>
      <c r="C345" s="16" t="s">
        <v>340</v>
      </c>
      <c r="D345" s="16" t="s">
        <v>746</v>
      </c>
      <c r="E345" s="11">
        <v>432</v>
      </c>
    </row>
    <row r="346" spans="1:5" x14ac:dyDescent="0.2">
      <c r="A346" s="11">
        <v>342</v>
      </c>
      <c r="B346" s="11" t="str">
        <f>T("0344")</f>
        <v>0344</v>
      </c>
      <c r="C346" s="16" t="s">
        <v>341</v>
      </c>
      <c r="D346" s="16" t="s">
        <v>748</v>
      </c>
      <c r="E346" s="11">
        <v>432</v>
      </c>
    </row>
    <row r="347" spans="1:5" x14ac:dyDescent="0.2">
      <c r="A347" s="11">
        <v>343</v>
      </c>
      <c r="B347" s="11" t="str">
        <f>T("0345")</f>
        <v>0345</v>
      </c>
      <c r="C347" s="16" t="s">
        <v>342</v>
      </c>
      <c r="D347" s="16" t="s">
        <v>745</v>
      </c>
      <c r="E347" s="11">
        <v>432</v>
      </c>
    </row>
    <row r="348" spans="1:5" x14ac:dyDescent="0.2">
      <c r="A348" s="11">
        <v>344</v>
      </c>
      <c r="B348" s="11" t="str">
        <f>T("0346")</f>
        <v>0346</v>
      </c>
      <c r="C348" s="16" t="s">
        <v>343</v>
      </c>
      <c r="D348" s="16" t="s">
        <v>745</v>
      </c>
      <c r="E348" s="11">
        <v>432</v>
      </c>
    </row>
    <row r="349" spans="1:5" x14ac:dyDescent="0.2">
      <c r="A349" s="11">
        <v>345</v>
      </c>
      <c r="B349" s="11" t="str">
        <f>T("0347")</f>
        <v>0347</v>
      </c>
      <c r="C349" s="16" t="s">
        <v>344</v>
      </c>
      <c r="D349" s="16" t="s">
        <v>750</v>
      </c>
      <c r="E349" s="11">
        <v>432</v>
      </c>
    </row>
    <row r="350" spans="1:5" x14ac:dyDescent="0.2">
      <c r="A350" s="11">
        <v>346</v>
      </c>
      <c r="B350" s="11" t="str">
        <f>T("0348")</f>
        <v>0348</v>
      </c>
      <c r="C350" s="16" t="s">
        <v>345</v>
      </c>
      <c r="D350" s="16" t="s">
        <v>750</v>
      </c>
      <c r="E350" s="11">
        <v>433</v>
      </c>
    </row>
    <row r="351" spans="1:5" x14ac:dyDescent="0.2">
      <c r="A351" s="11">
        <v>347</v>
      </c>
      <c r="B351" s="11" t="str">
        <f>T("0349")</f>
        <v>0349</v>
      </c>
      <c r="C351" s="16" t="s">
        <v>346</v>
      </c>
      <c r="D351" s="16" t="s">
        <v>746</v>
      </c>
      <c r="E351" s="11">
        <v>433</v>
      </c>
    </row>
    <row r="352" spans="1:5" x14ac:dyDescent="0.2">
      <c r="A352" s="11">
        <v>348</v>
      </c>
      <c r="B352" s="11" t="str">
        <f>T("0350")</f>
        <v>0350</v>
      </c>
      <c r="C352" s="16" t="s">
        <v>347</v>
      </c>
      <c r="D352" s="16" t="s">
        <v>746</v>
      </c>
      <c r="E352" s="11">
        <v>433</v>
      </c>
    </row>
    <row r="353" spans="1:5" x14ac:dyDescent="0.2">
      <c r="A353" s="11">
        <v>349</v>
      </c>
      <c r="B353" s="11" t="str">
        <f>T("0351")</f>
        <v>0351</v>
      </c>
      <c r="C353" s="16" t="s">
        <v>348</v>
      </c>
      <c r="D353" s="16" t="s">
        <v>746</v>
      </c>
      <c r="E353" s="11">
        <v>433</v>
      </c>
    </row>
    <row r="354" spans="1:5" x14ac:dyDescent="0.2">
      <c r="A354" s="11">
        <v>350</v>
      </c>
      <c r="B354" s="11" t="str">
        <f>T("0352")</f>
        <v>0352</v>
      </c>
      <c r="C354" s="16" t="s">
        <v>349</v>
      </c>
      <c r="D354" s="16" t="s">
        <v>746</v>
      </c>
      <c r="E354" s="11">
        <v>433</v>
      </c>
    </row>
    <row r="355" spans="1:5" x14ac:dyDescent="0.2">
      <c r="A355" s="11">
        <v>351</v>
      </c>
      <c r="B355" s="11" t="str">
        <f>T("0353")</f>
        <v>0353</v>
      </c>
      <c r="C355" s="16" t="s">
        <v>350</v>
      </c>
      <c r="D355" s="16" t="s">
        <v>746</v>
      </c>
      <c r="E355" s="11">
        <v>433</v>
      </c>
    </row>
    <row r="356" spans="1:5" x14ac:dyDescent="0.2">
      <c r="A356" s="11">
        <v>352</v>
      </c>
      <c r="B356" s="11" t="str">
        <f>T("0354")</f>
        <v>0354</v>
      </c>
      <c r="C356" s="16" t="s">
        <v>351</v>
      </c>
      <c r="D356" s="16" t="s">
        <v>743</v>
      </c>
      <c r="E356" s="11">
        <v>433</v>
      </c>
    </row>
    <row r="357" spans="1:5" x14ac:dyDescent="0.2">
      <c r="A357" s="11">
        <v>353</v>
      </c>
      <c r="B357" s="11" t="str">
        <f>T("0355")</f>
        <v>0355</v>
      </c>
      <c r="C357" s="16" t="s">
        <v>352</v>
      </c>
      <c r="D357" s="16" t="s">
        <v>743</v>
      </c>
      <c r="E357" s="11">
        <v>433</v>
      </c>
    </row>
    <row r="358" spans="1:5" x14ac:dyDescent="0.2">
      <c r="A358" s="11">
        <v>354</v>
      </c>
      <c r="B358" s="11" t="str">
        <f>T("0356")</f>
        <v>0356</v>
      </c>
      <c r="C358" s="16" t="s">
        <v>353</v>
      </c>
      <c r="D358" s="16" t="s">
        <v>747</v>
      </c>
      <c r="E358" s="11">
        <v>433</v>
      </c>
    </row>
    <row r="359" spans="1:5" x14ac:dyDescent="0.2">
      <c r="A359" s="11">
        <v>355</v>
      </c>
      <c r="B359" s="11" t="str">
        <f>T("0357")</f>
        <v>0357</v>
      </c>
      <c r="C359" s="16" t="s">
        <v>354</v>
      </c>
      <c r="D359" s="16" t="s">
        <v>744</v>
      </c>
      <c r="E359" s="11">
        <v>433</v>
      </c>
    </row>
    <row r="360" spans="1:5" x14ac:dyDescent="0.2">
      <c r="A360" s="11">
        <v>356</v>
      </c>
      <c r="B360" s="11" t="str">
        <f>T("0358")</f>
        <v>0358</v>
      </c>
      <c r="C360" s="16" t="s">
        <v>355</v>
      </c>
      <c r="D360" s="16" t="s">
        <v>746</v>
      </c>
      <c r="E360" s="11">
        <v>433</v>
      </c>
    </row>
    <row r="361" spans="1:5" x14ac:dyDescent="0.2">
      <c r="A361" s="11">
        <v>357</v>
      </c>
      <c r="B361" s="11" t="str">
        <f>T("0359")</f>
        <v>0359</v>
      </c>
      <c r="C361" s="16" t="s">
        <v>356</v>
      </c>
      <c r="D361" s="16" t="s">
        <v>746</v>
      </c>
      <c r="E361" s="11">
        <v>433</v>
      </c>
    </row>
    <row r="362" spans="1:5" x14ac:dyDescent="0.2">
      <c r="A362" s="11">
        <v>358</v>
      </c>
      <c r="B362" s="11" t="str">
        <f>T("0360")</f>
        <v>0360</v>
      </c>
      <c r="C362" s="16" t="s">
        <v>357</v>
      </c>
      <c r="D362" s="16" t="s">
        <v>744</v>
      </c>
      <c r="E362" s="11">
        <v>433</v>
      </c>
    </row>
    <row r="363" spans="1:5" x14ac:dyDescent="0.2">
      <c r="A363" s="11">
        <v>359</v>
      </c>
      <c r="B363" s="11" t="str">
        <f>T("0361")</f>
        <v>0361</v>
      </c>
      <c r="C363" s="16" t="s">
        <v>358</v>
      </c>
      <c r="D363" s="16" t="s">
        <v>750</v>
      </c>
      <c r="E363" s="11">
        <v>433</v>
      </c>
    </row>
    <row r="364" spans="1:5" x14ac:dyDescent="0.2">
      <c r="A364" s="11">
        <v>360</v>
      </c>
      <c r="B364" s="11" t="str">
        <f>T("0362")</f>
        <v>0362</v>
      </c>
      <c r="C364" s="16" t="s">
        <v>359</v>
      </c>
      <c r="D364" s="16" t="s">
        <v>746</v>
      </c>
      <c r="E364" s="11">
        <v>433</v>
      </c>
    </row>
    <row r="365" spans="1:5" x14ac:dyDescent="0.2">
      <c r="A365" s="11">
        <v>361</v>
      </c>
      <c r="B365" s="11" t="str">
        <f>T("0363")</f>
        <v>0363</v>
      </c>
      <c r="C365" s="16" t="s">
        <v>360</v>
      </c>
      <c r="D365" s="16" t="s">
        <v>749</v>
      </c>
      <c r="E365" s="11">
        <v>433</v>
      </c>
    </row>
    <row r="366" spans="1:5" x14ac:dyDescent="0.2">
      <c r="A366" s="11">
        <v>362</v>
      </c>
      <c r="B366" s="11" t="str">
        <f>T("0364")</f>
        <v>0364</v>
      </c>
      <c r="C366" s="16" t="s">
        <v>361</v>
      </c>
      <c r="D366" s="16" t="s">
        <v>749</v>
      </c>
      <c r="E366" s="11">
        <v>433</v>
      </c>
    </row>
    <row r="367" spans="1:5" x14ac:dyDescent="0.2">
      <c r="A367" s="11">
        <v>363</v>
      </c>
      <c r="B367" s="11" t="str">
        <f>T("0365")</f>
        <v>0365</v>
      </c>
      <c r="C367" s="16" t="s">
        <v>362</v>
      </c>
      <c r="D367" s="16" t="s">
        <v>749</v>
      </c>
      <c r="E367" s="11">
        <v>433</v>
      </c>
    </row>
    <row r="368" spans="1:5" x14ac:dyDescent="0.2">
      <c r="A368" s="11">
        <v>364</v>
      </c>
      <c r="B368" s="11" t="str">
        <f>T("0366")</f>
        <v>0366</v>
      </c>
      <c r="C368" s="16" t="s">
        <v>363</v>
      </c>
      <c r="D368" s="16" t="s">
        <v>749</v>
      </c>
      <c r="E368" s="11">
        <v>433</v>
      </c>
    </row>
    <row r="369" spans="1:5" x14ac:dyDescent="0.2">
      <c r="A369" s="11">
        <v>365</v>
      </c>
      <c r="B369" s="11" t="str">
        <f>T("0367")</f>
        <v>0367</v>
      </c>
      <c r="C369" s="16" t="s">
        <v>364</v>
      </c>
      <c r="D369" s="16" t="s">
        <v>745</v>
      </c>
      <c r="E369" s="11">
        <v>433</v>
      </c>
    </row>
    <row r="370" spans="1:5" x14ac:dyDescent="0.2">
      <c r="A370" s="11">
        <v>366</v>
      </c>
      <c r="B370" s="11" t="str">
        <f>T("0368")</f>
        <v>0368</v>
      </c>
      <c r="C370" s="16" t="s">
        <v>365</v>
      </c>
      <c r="D370" s="16" t="s">
        <v>748</v>
      </c>
      <c r="E370" s="11">
        <v>433</v>
      </c>
    </row>
    <row r="371" spans="1:5" x14ac:dyDescent="0.2">
      <c r="A371" s="11">
        <v>367</v>
      </c>
      <c r="B371" s="11" t="str">
        <f>T("0369")</f>
        <v>0369</v>
      </c>
      <c r="C371" s="16" t="s">
        <v>366</v>
      </c>
      <c r="D371" s="16" t="s">
        <v>748</v>
      </c>
      <c r="E371" s="11">
        <v>433</v>
      </c>
    </row>
    <row r="372" spans="1:5" x14ac:dyDescent="0.2">
      <c r="A372" s="11">
        <v>368</v>
      </c>
      <c r="B372" s="11" t="str">
        <f>T("0370")</f>
        <v>0370</v>
      </c>
      <c r="C372" s="16" t="s">
        <v>367</v>
      </c>
      <c r="D372" s="16" t="s">
        <v>745</v>
      </c>
      <c r="E372" s="11">
        <v>433</v>
      </c>
    </row>
    <row r="373" spans="1:5" x14ac:dyDescent="0.2">
      <c r="A373" s="11">
        <v>369</v>
      </c>
      <c r="B373" s="11" t="str">
        <f>T("0371")</f>
        <v>0371</v>
      </c>
      <c r="C373" s="16" t="s">
        <v>368</v>
      </c>
      <c r="D373" s="16" t="s">
        <v>745</v>
      </c>
      <c r="E373" s="11">
        <v>433</v>
      </c>
    </row>
    <row r="374" spans="1:5" x14ac:dyDescent="0.2">
      <c r="A374" s="11">
        <v>370</v>
      </c>
      <c r="B374" s="11" t="str">
        <f>T("0372")</f>
        <v>0372</v>
      </c>
      <c r="C374" s="16" t="s">
        <v>369</v>
      </c>
      <c r="D374" s="16" t="s">
        <v>746</v>
      </c>
      <c r="E374" s="11">
        <v>433</v>
      </c>
    </row>
    <row r="375" spans="1:5" x14ac:dyDescent="0.2">
      <c r="A375" s="11">
        <v>371</v>
      </c>
      <c r="B375" s="11" t="str">
        <f>T("0373")</f>
        <v>0373</v>
      </c>
      <c r="C375" s="16" t="s">
        <v>370</v>
      </c>
      <c r="D375" s="16" t="s">
        <v>746</v>
      </c>
      <c r="E375" s="11">
        <v>433</v>
      </c>
    </row>
    <row r="376" spans="1:5" x14ac:dyDescent="0.2">
      <c r="A376" s="11">
        <v>372</v>
      </c>
      <c r="B376" s="11" t="str">
        <f>T("0374")</f>
        <v>0374</v>
      </c>
      <c r="C376" s="16" t="s">
        <v>371</v>
      </c>
      <c r="D376" s="16" t="s">
        <v>746</v>
      </c>
      <c r="E376" s="11">
        <v>433</v>
      </c>
    </row>
    <row r="377" spans="1:5" x14ac:dyDescent="0.2">
      <c r="A377" s="11">
        <v>373</v>
      </c>
      <c r="B377" s="11" t="str">
        <f>T("0375")</f>
        <v>0375</v>
      </c>
      <c r="C377" s="16" t="s">
        <v>372</v>
      </c>
      <c r="D377" s="16" t="s">
        <v>746</v>
      </c>
      <c r="E377" s="11">
        <v>433</v>
      </c>
    </row>
    <row r="378" spans="1:5" x14ac:dyDescent="0.2">
      <c r="A378" s="11">
        <v>374</v>
      </c>
      <c r="B378" s="11" t="str">
        <f>T("0376")</f>
        <v>0376</v>
      </c>
      <c r="C378" s="16" t="s">
        <v>373</v>
      </c>
      <c r="D378" s="16" t="s">
        <v>745</v>
      </c>
      <c r="E378" s="11">
        <v>433</v>
      </c>
    </row>
    <row r="379" spans="1:5" x14ac:dyDescent="0.2">
      <c r="A379" s="11">
        <v>375</v>
      </c>
      <c r="B379" s="11" t="str">
        <f>T("0377")</f>
        <v>0377</v>
      </c>
      <c r="C379" s="16" t="s">
        <v>374</v>
      </c>
      <c r="D379" s="16" t="s">
        <v>745</v>
      </c>
      <c r="E379" s="11">
        <v>433</v>
      </c>
    </row>
    <row r="380" spans="1:5" x14ac:dyDescent="0.2">
      <c r="A380" s="11">
        <v>376</v>
      </c>
      <c r="B380" s="11" t="str">
        <f>T("0378")</f>
        <v>0378</v>
      </c>
      <c r="C380" s="16" t="s">
        <v>375</v>
      </c>
      <c r="D380" s="16" t="s">
        <v>743</v>
      </c>
      <c r="E380" s="11">
        <v>433</v>
      </c>
    </row>
    <row r="381" spans="1:5" x14ac:dyDescent="0.2">
      <c r="A381" s="11">
        <v>377</v>
      </c>
      <c r="B381" s="11" t="str">
        <f>T("0379")</f>
        <v>0379</v>
      </c>
      <c r="C381" s="16" t="s">
        <v>376</v>
      </c>
      <c r="D381" s="16" t="s">
        <v>744</v>
      </c>
      <c r="E381" s="11">
        <v>433</v>
      </c>
    </row>
    <row r="382" spans="1:5" x14ac:dyDescent="0.2">
      <c r="A382" s="11">
        <v>378</v>
      </c>
      <c r="B382" s="11" t="str">
        <f>T("0380")</f>
        <v>0380</v>
      </c>
      <c r="C382" s="16" t="s">
        <v>377</v>
      </c>
      <c r="D382" s="16" t="s">
        <v>745</v>
      </c>
      <c r="E382" s="11">
        <v>433</v>
      </c>
    </row>
    <row r="383" spans="1:5" x14ac:dyDescent="0.2">
      <c r="A383" s="11">
        <v>379</v>
      </c>
      <c r="B383" s="11" t="str">
        <f>T("0381")</f>
        <v>0381</v>
      </c>
      <c r="C383" s="16" t="s">
        <v>378</v>
      </c>
      <c r="D383" s="16" t="s">
        <v>745</v>
      </c>
      <c r="E383" s="11">
        <v>433</v>
      </c>
    </row>
    <row r="384" spans="1:5" x14ac:dyDescent="0.2">
      <c r="A384" s="11">
        <v>380</v>
      </c>
      <c r="B384" s="11" t="str">
        <f>T("0382")</f>
        <v>0382</v>
      </c>
      <c r="C384" s="16" t="s">
        <v>379</v>
      </c>
      <c r="D384" s="16" t="s">
        <v>745</v>
      </c>
      <c r="E384" s="11">
        <v>433</v>
      </c>
    </row>
    <row r="385" spans="1:5" x14ac:dyDescent="0.2">
      <c r="A385" s="11">
        <v>381</v>
      </c>
      <c r="B385" s="11" t="str">
        <f>T("0383")</f>
        <v>0383</v>
      </c>
      <c r="C385" s="16" t="s">
        <v>380</v>
      </c>
      <c r="D385" s="16" t="s">
        <v>743</v>
      </c>
      <c r="E385" s="11">
        <v>434</v>
      </c>
    </row>
    <row r="386" spans="1:5" x14ac:dyDescent="0.2">
      <c r="A386" s="11">
        <v>382</v>
      </c>
      <c r="B386" s="11" t="str">
        <f>T("0384")</f>
        <v>0384</v>
      </c>
      <c r="C386" s="16" t="s">
        <v>381</v>
      </c>
      <c r="D386" s="16" t="s">
        <v>743</v>
      </c>
      <c r="E386" s="11">
        <v>434</v>
      </c>
    </row>
    <row r="387" spans="1:5" x14ac:dyDescent="0.2">
      <c r="A387" s="11">
        <v>383</v>
      </c>
      <c r="B387" s="11" t="str">
        <f>T("0385")</f>
        <v>0385</v>
      </c>
      <c r="C387" s="16" t="s">
        <v>382</v>
      </c>
      <c r="D387" s="16" t="s">
        <v>746</v>
      </c>
      <c r="E387" s="11">
        <v>434</v>
      </c>
    </row>
    <row r="388" spans="1:5" x14ac:dyDescent="0.2">
      <c r="A388" s="11">
        <v>384</v>
      </c>
      <c r="B388" s="11" t="str">
        <f>T("0386")</f>
        <v>0386</v>
      </c>
      <c r="C388" s="16" t="s">
        <v>383</v>
      </c>
      <c r="D388" s="16" t="s">
        <v>746</v>
      </c>
      <c r="E388" s="11">
        <v>434</v>
      </c>
    </row>
    <row r="389" spans="1:5" x14ac:dyDescent="0.2">
      <c r="A389" s="11">
        <v>385</v>
      </c>
      <c r="B389" s="11" t="str">
        <f>T("0387")</f>
        <v>0387</v>
      </c>
      <c r="C389" s="16" t="s">
        <v>384</v>
      </c>
      <c r="D389" s="16" t="s">
        <v>743</v>
      </c>
      <c r="E389" s="11">
        <v>434</v>
      </c>
    </row>
    <row r="390" spans="1:5" x14ac:dyDescent="0.2">
      <c r="A390" s="11">
        <v>386</v>
      </c>
      <c r="B390" s="11" t="str">
        <f>T("0388")</f>
        <v>0388</v>
      </c>
      <c r="C390" s="16" t="s">
        <v>385</v>
      </c>
      <c r="D390" s="16" t="s">
        <v>743</v>
      </c>
      <c r="E390" s="11">
        <v>434</v>
      </c>
    </row>
    <row r="391" spans="1:5" x14ac:dyDescent="0.2">
      <c r="A391" s="11">
        <v>387</v>
      </c>
      <c r="B391" s="11" t="str">
        <f>T("0389")</f>
        <v>0389</v>
      </c>
      <c r="C391" s="16" t="s">
        <v>386</v>
      </c>
      <c r="D391" s="16" t="s">
        <v>746</v>
      </c>
      <c r="E391" s="11">
        <v>434</v>
      </c>
    </row>
    <row r="392" spans="1:5" x14ac:dyDescent="0.2">
      <c r="A392" s="11">
        <v>388</v>
      </c>
      <c r="B392" s="11" t="str">
        <f>T("0390")</f>
        <v>0390</v>
      </c>
      <c r="C392" s="16" t="s">
        <v>387</v>
      </c>
      <c r="D392" s="16" t="s">
        <v>746</v>
      </c>
      <c r="E392" s="11">
        <v>434</v>
      </c>
    </row>
    <row r="393" spans="1:5" x14ac:dyDescent="0.2">
      <c r="A393" s="11">
        <v>389</v>
      </c>
      <c r="B393" s="11" t="str">
        <f>T("0391")</f>
        <v>0391</v>
      </c>
      <c r="C393" s="16" t="s">
        <v>388</v>
      </c>
      <c r="D393" s="16" t="s">
        <v>748</v>
      </c>
      <c r="E393" s="11">
        <v>434</v>
      </c>
    </row>
    <row r="394" spans="1:5" x14ac:dyDescent="0.2">
      <c r="A394" s="11">
        <v>390</v>
      </c>
      <c r="B394" s="11" t="str">
        <f>T("0392")</f>
        <v>0392</v>
      </c>
      <c r="C394" s="16" t="s">
        <v>389</v>
      </c>
      <c r="D394" s="16" t="s">
        <v>748</v>
      </c>
      <c r="E394" s="11">
        <v>434</v>
      </c>
    </row>
    <row r="395" spans="1:5" x14ac:dyDescent="0.2">
      <c r="A395" s="11">
        <v>391</v>
      </c>
      <c r="B395" s="11" t="str">
        <f>T("0393")</f>
        <v>0393</v>
      </c>
      <c r="C395" s="16" t="s">
        <v>390</v>
      </c>
      <c r="D395" s="16" t="s">
        <v>746</v>
      </c>
      <c r="E395" s="11">
        <v>434</v>
      </c>
    </row>
    <row r="396" spans="1:5" x14ac:dyDescent="0.2">
      <c r="A396" s="11">
        <v>392</v>
      </c>
      <c r="B396" s="11" t="str">
        <f>T("0394")</f>
        <v>0394</v>
      </c>
      <c r="C396" s="16" t="s">
        <v>391</v>
      </c>
      <c r="D396" s="16" t="s">
        <v>745</v>
      </c>
      <c r="E396" s="11">
        <v>434</v>
      </c>
    </row>
    <row r="397" spans="1:5" x14ac:dyDescent="0.2">
      <c r="A397" s="11">
        <v>393</v>
      </c>
      <c r="B397" s="11" t="str">
        <f>T("0395")</f>
        <v>0395</v>
      </c>
      <c r="C397" s="16" t="s">
        <v>392</v>
      </c>
      <c r="D397" s="16" t="s">
        <v>747</v>
      </c>
      <c r="E397" s="11">
        <v>434</v>
      </c>
    </row>
    <row r="398" spans="1:5" x14ac:dyDescent="0.2">
      <c r="A398" s="11">
        <v>394</v>
      </c>
      <c r="B398" s="11" t="str">
        <f>T("0396")</f>
        <v>0396</v>
      </c>
      <c r="C398" s="16" t="s">
        <v>393</v>
      </c>
      <c r="D398" s="16" t="s">
        <v>747</v>
      </c>
      <c r="E398" s="11">
        <v>434</v>
      </c>
    </row>
    <row r="399" spans="1:5" x14ac:dyDescent="0.2">
      <c r="A399" s="11">
        <v>395</v>
      </c>
      <c r="B399" s="11" t="str">
        <f>T("0397")</f>
        <v>0397</v>
      </c>
      <c r="C399" s="16" t="s">
        <v>394</v>
      </c>
      <c r="D399" s="16" t="s">
        <v>747</v>
      </c>
      <c r="E399" s="11">
        <v>434</v>
      </c>
    </row>
    <row r="400" spans="1:5" x14ac:dyDescent="0.2">
      <c r="A400" s="11">
        <v>396</v>
      </c>
      <c r="B400" s="11" t="str">
        <f>T("0398")</f>
        <v>0398</v>
      </c>
      <c r="C400" s="16" t="s">
        <v>395</v>
      </c>
      <c r="D400" s="16" t="s">
        <v>747</v>
      </c>
      <c r="E400" s="11">
        <v>434</v>
      </c>
    </row>
    <row r="401" spans="1:5" x14ac:dyDescent="0.2">
      <c r="A401" s="11">
        <v>397</v>
      </c>
      <c r="B401" s="11" t="str">
        <f>T("0399")</f>
        <v>0399</v>
      </c>
      <c r="C401" s="16" t="s">
        <v>396</v>
      </c>
      <c r="D401" s="16" t="s">
        <v>750</v>
      </c>
      <c r="E401" s="11">
        <v>434</v>
      </c>
    </row>
    <row r="402" spans="1:5" x14ac:dyDescent="0.2">
      <c r="A402" s="11">
        <v>398</v>
      </c>
      <c r="B402" s="11" t="str">
        <f>T("0400")</f>
        <v>0400</v>
      </c>
      <c r="C402" s="16" t="s">
        <v>397</v>
      </c>
      <c r="D402" s="16" t="s">
        <v>750</v>
      </c>
      <c r="E402" s="11">
        <v>434</v>
      </c>
    </row>
    <row r="403" spans="1:5" x14ac:dyDescent="0.2">
      <c r="A403" s="11">
        <v>399</v>
      </c>
      <c r="B403" s="11" t="str">
        <f>T("0401")</f>
        <v>0401</v>
      </c>
      <c r="C403" s="16" t="s">
        <v>398</v>
      </c>
      <c r="D403" s="16" t="s">
        <v>746</v>
      </c>
      <c r="E403" s="11">
        <v>434</v>
      </c>
    </row>
    <row r="404" spans="1:5" x14ac:dyDescent="0.2">
      <c r="A404" s="11">
        <v>400</v>
      </c>
      <c r="B404" s="11" t="str">
        <f>T("0402")</f>
        <v>0402</v>
      </c>
      <c r="C404" s="16" t="s">
        <v>399</v>
      </c>
      <c r="D404" s="16" t="s">
        <v>745</v>
      </c>
      <c r="E404" s="11">
        <v>434</v>
      </c>
    </row>
    <row r="405" spans="1:5" x14ac:dyDescent="0.2">
      <c r="A405" s="11">
        <v>401</v>
      </c>
      <c r="B405" s="11" t="str">
        <f>T("0403")</f>
        <v>0403</v>
      </c>
      <c r="C405" s="16" t="s">
        <v>400</v>
      </c>
      <c r="D405" s="16" t="s">
        <v>745</v>
      </c>
      <c r="E405" s="11">
        <v>434</v>
      </c>
    </row>
    <row r="406" spans="1:5" x14ac:dyDescent="0.2">
      <c r="A406" s="11">
        <v>402</v>
      </c>
      <c r="B406" s="11" t="str">
        <f>T("0404")</f>
        <v>0404</v>
      </c>
      <c r="C406" s="16" t="s">
        <v>401</v>
      </c>
      <c r="D406" s="16" t="s">
        <v>745</v>
      </c>
      <c r="E406" s="11">
        <v>434</v>
      </c>
    </row>
    <row r="407" spans="1:5" x14ac:dyDescent="0.2">
      <c r="A407" s="11">
        <v>403</v>
      </c>
      <c r="B407" s="11" t="str">
        <f>T("0405")</f>
        <v>0405</v>
      </c>
      <c r="C407" s="16" t="s">
        <v>402</v>
      </c>
      <c r="D407" s="16" t="s">
        <v>745</v>
      </c>
      <c r="E407" s="11">
        <v>434</v>
      </c>
    </row>
    <row r="408" spans="1:5" x14ac:dyDescent="0.2">
      <c r="A408" s="11">
        <v>404</v>
      </c>
      <c r="B408" s="11" t="str">
        <f>T("0406")</f>
        <v>0406</v>
      </c>
      <c r="C408" s="16" t="s">
        <v>403</v>
      </c>
      <c r="D408" s="16" t="s">
        <v>746</v>
      </c>
      <c r="E408" s="11">
        <v>434</v>
      </c>
    </row>
    <row r="409" spans="1:5" x14ac:dyDescent="0.2">
      <c r="A409" s="11">
        <v>405</v>
      </c>
      <c r="B409" s="11" t="str">
        <f>T("0407")</f>
        <v>0407</v>
      </c>
      <c r="C409" s="16" t="s">
        <v>404</v>
      </c>
      <c r="D409" s="16" t="s">
        <v>746</v>
      </c>
      <c r="E409" s="11">
        <v>434</v>
      </c>
    </row>
    <row r="410" spans="1:5" x14ac:dyDescent="0.2">
      <c r="A410" s="11">
        <v>406</v>
      </c>
      <c r="B410" s="11" t="str">
        <f>T("0408")</f>
        <v>0408</v>
      </c>
      <c r="C410" s="16" t="s">
        <v>405</v>
      </c>
      <c r="D410" s="16" t="s">
        <v>748</v>
      </c>
      <c r="E410" s="11">
        <v>434</v>
      </c>
    </row>
    <row r="411" spans="1:5" x14ac:dyDescent="0.2">
      <c r="A411" s="11">
        <v>407</v>
      </c>
      <c r="B411" s="11" t="str">
        <f>T("0409")</f>
        <v>0409</v>
      </c>
      <c r="C411" s="16" t="s">
        <v>406</v>
      </c>
      <c r="D411" s="16" t="s">
        <v>748</v>
      </c>
      <c r="E411" s="11">
        <v>434</v>
      </c>
    </row>
    <row r="412" spans="1:5" x14ac:dyDescent="0.2">
      <c r="A412" s="11">
        <v>408</v>
      </c>
      <c r="B412" s="11" t="str">
        <f>T("0410")</f>
        <v>0410</v>
      </c>
      <c r="C412" s="16" t="s">
        <v>407</v>
      </c>
      <c r="D412" s="16" t="s">
        <v>750</v>
      </c>
      <c r="E412" s="11">
        <v>434</v>
      </c>
    </row>
    <row r="413" spans="1:5" x14ac:dyDescent="0.2">
      <c r="A413" s="11">
        <v>409</v>
      </c>
      <c r="B413" s="11" t="str">
        <f>T("0411")</f>
        <v>0411</v>
      </c>
      <c r="C413" s="16" t="s">
        <v>408</v>
      </c>
      <c r="D413" s="16" t="s">
        <v>750</v>
      </c>
      <c r="E413" s="11">
        <v>434</v>
      </c>
    </row>
    <row r="414" spans="1:5" x14ac:dyDescent="0.2">
      <c r="A414" s="11">
        <v>410</v>
      </c>
      <c r="B414" s="11" t="str">
        <f>T("0412")</f>
        <v>0412</v>
      </c>
      <c r="C414" s="16" t="s">
        <v>409</v>
      </c>
      <c r="D414" s="16" t="s">
        <v>746</v>
      </c>
      <c r="E414" s="11">
        <v>434</v>
      </c>
    </row>
    <row r="415" spans="1:5" x14ac:dyDescent="0.2">
      <c r="A415" s="11">
        <v>411</v>
      </c>
      <c r="B415" s="11" t="str">
        <f>T("0413")</f>
        <v>0413</v>
      </c>
      <c r="C415" s="16" t="s">
        <v>410</v>
      </c>
      <c r="D415" s="16" t="s">
        <v>746</v>
      </c>
      <c r="E415" s="11">
        <v>434</v>
      </c>
    </row>
    <row r="416" spans="1:5" x14ac:dyDescent="0.2">
      <c r="A416" s="11">
        <v>412</v>
      </c>
      <c r="B416" s="11" t="str">
        <f>T("0414")</f>
        <v>0414</v>
      </c>
      <c r="C416" s="16" t="s">
        <v>411</v>
      </c>
      <c r="D416" s="16" t="s">
        <v>745</v>
      </c>
      <c r="E416" s="11">
        <v>434</v>
      </c>
    </row>
    <row r="417" spans="1:5" x14ac:dyDescent="0.2">
      <c r="A417" s="11">
        <v>413</v>
      </c>
      <c r="B417" s="11" t="str">
        <f>T("0415")</f>
        <v>0415</v>
      </c>
      <c r="C417" s="16" t="s">
        <v>412</v>
      </c>
      <c r="D417" s="16" t="s">
        <v>745</v>
      </c>
      <c r="E417" s="11">
        <v>434</v>
      </c>
    </row>
    <row r="418" spans="1:5" x14ac:dyDescent="0.2">
      <c r="A418" s="11">
        <v>414</v>
      </c>
      <c r="B418" s="11" t="str">
        <f>T("0416")</f>
        <v>0416</v>
      </c>
      <c r="C418" s="16" t="s">
        <v>413</v>
      </c>
      <c r="D418" s="16" t="s">
        <v>748</v>
      </c>
      <c r="E418" s="11">
        <v>434</v>
      </c>
    </row>
    <row r="419" spans="1:5" x14ac:dyDescent="0.2">
      <c r="A419" s="11">
        <v>415</v>
      </c>
      <c r="B419" s="11" t="str">
        <f>T("0417")</f>
        <v>0417</v>
      </c>
      <c r="C419" s="16" t="s">
        <v>414</v>
      </c>
      <c r="D419" s="16" t="s">
        <v>744</v>
      </c>
      <c r="E419" s="11">
        <v>434</v>
      </c>
    </row>
    <row r="420" spans="1:5" x14ac:dyDescent="0.2">
      <c r="A420" s="11">
        <v>416</v>
      </c>
      <c r="B420" s="11" t="str">
        <f>T("0418")</f>
        <v>0418</v>
      </c>
      <c r="C420" s="16" t="s">
        <v>415</v>
      </c>
      <c r="D420" s="16" t="s">
        <v>744</v>
      </c>
      <c r="E420" s="11">
        <v>435</v>
      </c>
    </row>
    <row r="421" spans="1:5" x14ac:dyDescent="0.2">
      <c r="A421" s="11">
        <v>417</v>
      </c>
      <c r="B421" s="11" t="str">
        <f>T("0419")</f>
        <v>0419</v>
      </c>
      <c r="C421" s="16" t="s">
        <v>416</v>
      </c>
      <c r="D421" s="16" t="s">
        <v>744</v>
      </c>
      <c r="E421" s="11">
        <v>435</v>
      </c>
    </row>
    <row r="422" spans="1:5" x14ac:dyDescent="0.2">
      <c r="A422" s="11">
        <v>418</v>
      </c>
      <c r="B422" s="11" t="str">
        <f>T("0420")</f>
        <v>0420</v>
      </c>
      <c r="C422" s="16" t="s">
        <v>417</v>
      </c>
      <c r="D422" s="16" t="s">
        <v>745</v>
      </c>
      <c r="E422" s="11">
        <v>435</v>
      </c>
    </row>
    <row r="423" spans="1:5" x14ac:dyDescent="0.2">
      <c r="A423" s="11">
        <v>419</v>
      </c>
      <c r="B423" s="11" t="str">
        <f>T("0421")</f>
        <v>0421</v>
      </c>
      <c r="C423" s="16" t="s">
        <v>418</v>
      </c>
      <c r="D423" s="16" t="s">
        <v>746</v>
      </c>
      <c r="E423" s="11">
        <v>435</v>
      </c>
    </row>
    <row r="424" spans="1:5" x14ac:dyDescent="0.2">
      <c r="A424" s="11">
        <v>420</v>
      </c>
      <c r="B424" s="11" t="str">
        <f>T("0422")</f>
        <v>0422</v>
      </c>
      <c r="C424" s="16" t="s">
        <v>419</v>
      </c>
      <c r="D424" s="16" t="s">
        <v>743</v>
      </c>
      <c r="E424" s="11">
        <v>435</v>
      </c>
    </row>
    <row r="425" spans="1:5" x14ac:dyDescent="0.2">
      <c r="A425" s="11">
        <v>421</v>
      </c>
      <c r="B425" s="11" t="str">
        <f>T("0423")</f>
        <v>0423</v>
      </c>
      <c r="C425" s="16" t="s">
        <v>420</v>
      </c>
      <c r="D425" s="16" t="s">
        <v>743</v>
      </c>
      <c r="E425" s="11">
        <v>435</v>
      </c>
    </row>
    <row r="426" spans="1:5" x14ac:dyDescent="0.2">
      <c r="A426" s="11">
        <v>422</v>
      </c>
      <c r="B426" s="11" t="str">
        <f>T("0424")</f>
        <v>0424</v>
      </c>
      <c r="C426" s="16" t="s">
        <v>421</v>
      </c>
      <c r="D426" s="16" t="s">
        <v>745</v>
      </c>
      <c r="E426" s="11">
        <v>435</v>
      </c>
    </row>
    <row r="427" spans="1:5" x14ac:dyDescent="0.2">
      <c r="A427" s="11">
        <v>423</v>
      </c>
      <c r="B427" s="11" t="str">
        <f>T("0425")</f>
        <v>0425</v>
      </c>
      <c r="C427" s="16" t="s">
        <v>422</v>
      </c>
      <c r="D427" s="16" t="s">
        <v>745</v>
      </c>
      <c r="E427" s="11">
        <v>435</v>
      </c>
    </row>
    <row r="428" spans="1:5" x14ac:dyDescent="0.2">
      <c r="A428" s="11">
        <v>424</v>
      </c>
      <c r="B428" s="11" t="str">
        <f>T("0426")</f>
        <v>0426</v>
      </c>
      <c r="C428" s="16" t="s">
        <v>423</v>
      </c>
      <c r="D428" s="16" t="s">
        <v>745</v>
      </c>
      <c r="E428" s="11">
        <v>435</v>
      </c>
    </row>
    <row r="429" spans="1:5" x14ac:dyDescent="0.2">
      <c r="A429" s="11">
        <v>425</v>
      </c>
      <c r="B429" s="11" t="str">
        <f>T("0427")</f>
        <v>0427</v>
      </c>
      <c r="C429" s="16" t="s">
        <v>424</v>
      </c>
      <c r="D429" s="16" t="s">
        <v>748</v>
      </c>
      <c r="E429" s="11">
        <v>435</v>
      </c>
    </row>
    <row r="430" spans="1:5" x14ac:dyDescent="0.2">
      <c r="A430" s="11">
        <v>426</v>
      </c>
      <c r="B430" s="11" t="str">
        <f>T("0428")</f>
        <v>0428</v>
      </c>
      <c r="C430" s="16" t="s">
        <v>425</v>
      </c>
      <c r="D430" s="16" t="s">
        <v>747</v>
      </c>
      <c r="E430" s="11">
        <v>435</v>
      </c>
    </row>
    <row r="431" spans="1:5" x14ac:dyDescent="0.2">
      <c r="A431" s="11">
        <v>427</v>
      </c>
      <c r="B431" s="11" t="str">
        <f>T("0429")</f>
        <v>0429</v>
      </c>
      <c r="C431" s="16" t="s">
        <v>426</v>
      </c>
      <c r="D431" s="16" t="s">
        <v>746</v>
      </c>
      <c r="E431" s="11">
        <v>435</v>
      </c>
    </row>
    <row r="432" spans="1:5" x14ac:dyDescent="0.2">
      <c r="A432" s="11">
        <v>428</v>
      </c>
      <c r="B432" s="11" t="str">
        <f>T("0430")</f>
        <v>0430</v>
      </c>
      <c r="C432" s="16" t="s">
        <v>427</v>
      </c>
      <c r="D432" s="16" t="s">
        <v>745</v>
      </c>
      <c r="E432" s="11">
        <v>435</v>
      </c>
    </row>
    <row r="433" spans="1:5" x14ac:dyDescent="0.2">
      <c r="A433" s="11">
        <v>429</v>
      </c>
      <c r="B433" s="11" t="str">
        <f>T("0431")</f>
        <v>0431</v>
      </c>
      <c r="C433" s="16" t="s">
        <v>428</v>
      </c>
      <c r="D433" s="16" t="s">
        <v>743</v>
      </c>
      <c r="E433" s="11">
        <v>435</v>
      </c>
    </row>
    <row r="434" spans="1:5" x14ac:dyDescent="0.2">
      <c r="A434" s="11">
        <v>430</v>
      </c>
      <c r="B434" s="11" t="str">
        <f>T("0432")</f>
        <v>0432</v>
      </c>
      <c r="C434" s="16" t="s">
        <v>429</v>
      </c>
      <c r="D434" s="16" t="s">
        <v>743</v>
      </c>
      <c r="E434" s="11">
        <v>435</v>
      </c>
    </row>
    <row r="435" spans="1:5" x14ac:dyDescent="0.2">
      <c r="A435" s="11">
        <v>431</v>
      </c>
      <c r="B435" s="11" t="str">
        <f>T("0433")</f>
        <v>0433</v>
      </c>
      <c r="C435" s="16" t="s">
        <v>430</v>
      </c>
      <c r="D435" s="16" t="s">
        <v>743</v>
      </c>
      <c r="E435" s="11">
        <v>435</v>
      </c>
    </row>
    <row r="436" spans="1:5" x14ac:dyDescent="0.2">
      <c r="A436" s="11">
        <v>432</v>
      </c>
      <c r="B436" s="11" t="str">
        <f>T("0434")</f>
        <v>0434</v>
      </c>
      <c r="C436" s="16" t="s">
        <v>431</v>
      </c>
      <c r="D436" s="16" t="s">
        <v>743</v>
      </c>
      <c r="E436" s="11">
        <v>435</v>
      </c>
    </row>
    <row r="437" spans="1:5" x14ac:dyDescent="0.2">
      <c r="A437" s="11">
        <v>433</v>
      </c>
      <c r="B437" s="11" t="str">
        <f>T("0435")</f>
        <v>0435</v>
      </c>
      <c r="C437" s="16" t="s">
        <v>432</v>
      </c>
      <c r="D437" s="16" t="s">
        <v>747</v>
      </c>
      <c r="E437" s="11">
        <v>435</v>
      </c>
    </row>
    <row r="438" spans="1:5" x14ac:dyDescent="0.2">
      <c r="A438" s="11">
        <v>434</v>
      </c>
      <c r="B438" s="11" t="str">
        <f>T("0436")</f>
        <v>0436</v>
      </c>
      <c r="C438" s="16" t="s">
        <v>433</v>
      </c>
      <c r="D438" s="16" t="s">
        <v>746</v>
      </c>
      <c r="E438" s="11">
        <v>435</v>
      </c>
    </row>
    <row r="439" spans="1:5" x14ac:dyDescent="0.2">
      <c r="A439" s="11">
        <v>435</v>
      </c>
      <c r="B439" s="11" t="str">
        <f>T("0437")</f>
        <v>0437</v>
      </c>
      <c r="C439" s="16" t="s">
        <v>434</v>
      </c>
      <c r="D439" s="16" t="s">
        <v>746</v>
      </c>
      <c r="E439" s="11">
        <v>435</v>
      </c>
    </row>
    <row r="440" spans="1:5" x14ac:dyDescent="0.2">
      <c r="A440" s="11">
        <v>436</v>
      </c>
      <c r="B440" s="11" t="str">
        <f>T("0438")</f>
        <v>0438</v>
      </c>
      <c r="C440" s="16" t="s">
        <v>435</v>
      </c>
      <c r="D440" s="16" t="s">
        <v>743</v>
      </c>
      <c r="E440" s="11">
        <v>435</v>
      </c>
    </row>
    <row r="441" spans="1:5" x14ac:dyDescent="0.2">
      <c r="A441" s="11">
        <v>437</v>
      </c>
      <c r="B441" s="11" t="str">
        <f>T("0439")</f>
        <v>0439</v>
      </c>
      <c r="C441" s="16" t="s">
        <v>436</v>
      </c>
      <c r="D441" s="16" t="s">
        <v>743</v>
      </c>
      <c r="E441" s="11">
        <v>435</v>
      </c>
    </row>
    <row r="442" spans="1:5" x14ac:dyDescent="0.2">
      <c r="A442" s="11">
        <v>438</v>
      </c>
      <c r="B442" s="11" t="str">
        <f>T("0440")</f>
        <v>0440</v>
      </c>
      <c r="C442" s="16" t="s">
        <v>437</v>
      </c>
      <c r="D442" s="16" t="s">
        <v>743</v>
      </c>
      <c r="E442" s="11">
        <v>435</v>
      </c>
    </row>
    <row r="443" spans="1:5" x14ac:dyDescent="0.2">
      <c r="A443" s="11">
        <v>439</v>
      </c>
      <c r="B443" s="11" t="str">
        <f>T("0441")</f>
        <v>0441</v>
      </c>
      <c r="C443" s="16" t="s">
        <v>438</v>
      </c>
      <c r="D443" s="16" t="s">
        <v>743</v>
      </c>
      <c r="E443" s="11">
        <v>435</v>
      </c>
    </row>
    <row r="444" spans="1:5" x14ac:dyDescent="0.2">
      <c r="A444" s="11">
        <v>440</v>
      </c>
      <c r="B444" s="11" t="str">
        <f>T("0442")</f>
        <v>0442</v>
      </c>
      <c r="C444" s="16" t="s">
        <v>439</v>
      </c>
      <c r="D444" s="16" t="s">
        <v>743</v>
      </c>
      <c r="E444" s="11">
        <v>435</v>
      </c>
    </row>
    <row r="445" spans="1:5" x14ac:dyDescent="0.2">
      <c r="A445" s="11">
        <v>441</v>
      </c>
      <c r="B445" s="11" t="str">
        <f>T("0443")</f>
        <v>0443</v>
      </c>
      <c r="C445" s="16" t="s">
        <v>440</v>
      </c>
      <c r="D445" s="16" t="s">
        <v>748</v>
      </c>
      <c r="E445" s="11">
        <v>435</v>
      </c>
    </row>
    <row r="446" spans="1:5" x14ac:dyDescent="0.2">
      <c r="A446" s="11">
        <v>442</v>
      </c>
      <c r="B446" s="11" t="str">
        <f>T("0444")</f>
        <v>0444</v>
      </c>
      <c r="C446" s="16" t="s">
        <v>441</v>
      </c>
      <c r="D446" s="16" t="s">
        <v>747</v>
      </c>
      <c r="E446" s="11">
        <v>435</v>
      </c>
    </row>
    <row r="447" spans="1:5" x14ac:dyDescent="0.2">
      <c r="A447" s="11">
        <v>443</v>
      </c>
      <c r="B447" s="11" t="str">
        <f>T("0445")</f>
        <v>0445</v>
      </c>
      <c r="C447" s="16" t="s">
        <v>442</v>
      </c>
      <c r="D447" s="16" t="s">
        <v>745</v>
      </c>
      <c r="E447" s="11">
        <v>435</v>
      </c>
    </row>
    <row r="448" spans="1:5" x14ac:dyDescent="0.2">
      <c r="A448" s="11">
        <v>444</v>
      </c>
      <c r="B448" s="11" t="str">
        <f>T("0446")</f>
        <v>0446</v>
      </c>
      <c r="C448" s="16" t="s">
        <v>443</v>
      </c>
      <c r="D448" s="16" t="s">
        <v>745</v>
      </c>
      <c r="E448" s="11">
        <v>435</v>
      </c>
    </row>
    <row r="449" spans="1:5" x14ac:dyDescent="0.2">
      <c r="A449" s="11">
        <v>445</v>
      </c>
      <c r="B449" s="11" t="str">
        <f>T("0447")</f>
        <v>0447</v>
      </c>
      <c r="C449" s="16" t="s">
        <v>444</v>
      </c>
      <c r="D449" s="16" t="s">
        <v>744</v>
      </c>
      <c r="E449" s="11">
        <v>435</v>
      </c>
    </row>
    <row r="450" spans="1:5" x14ac:dyDescent="0.2">
      <c r="A450" s="11">
        <v>446</v>
      </c>
      <c r="B450" s="11" t="str">
        <f>T("0448")</f>
        <v>0448</v>
      </c>
      <c r="C450" s="16" t="s">
        <v>445</v>
      </c>
      <c r="D450" s="16" t="s">
        <v>745</v>
      </c>
      <c r="E450" s="11">
        <v>435</v>
      </c>
    </row>
    <row r="451" spans="1:5" x14ac:dyDescent="0.2">
      <c r="A451" s="11">
        <v>447</v>
      </c>
      <c r="B451" s="11" t="str">
        <f>T("0449")</f>
        <v>0449</v>
      </c>
      <c r="C451" s="16" t="s">
        <v>446</v>
      </c>
      <c r="D451" s="16" t="s">
        <v>744</v>
      </c>
      <c r="E451" s="11">
        <v>435</v>
      </c>
    </row>
    <row r="452" spans="1:5" x14ac:dyDescent="0.2">
      <c r="A452" s="11">
        <v>448</v>
      </c>
      <c r="B452" s="11" t="str">
        <f>T("0450")</f>
        <v>0450</v>
      </c>
      <c r="C452" s="16" t="s">
        <v>447</v>
      </c>
      <c r="D452" s="16" t="s">
        <v>744</v>
      </c>
      <c r="E452" s="11">
        <v>435</v>
      </c>
    </row>
    <row r="453" spans="1:5" x14ac:dyDescent="0.2">
      <c r="A453" s="11">
        <v>449</v>
      </c>
      <c r="B453" s="11" t="str">
        <f>T("0451")</f>
        <v>0451</v>
      </c>
      <c r="C453" s="16" t="s">
        <v>448</v>
      </c>
      <c r="D453" s="16" t="s">
        <v>745</v>
      </c>
      <c r="E453" s="11">
        <v>435</v>
      </c>
    </row>
    <row r="454" spans="1:5" x14ac:dyDescent="0.2">
      <c r="A454" s="11">
        <v>450</v>
      </c>
      <c r="B454" s="11" t="str">
        <f>T("0452")</f>
        <v>0452</v>
      </c>
      <c r="C454" s="16" t="s">
        <v>449</v>
      </c>
      <c r="D454" s="16" t="s">
        <v>747</v>
      </c>
      <c r="E454" s="11">
        <v>435</v>
      </c>
    </row>
    <row r="455" spans="1:5" x14ac:dyDescent="0.2">
      <c r="A455" s="11">
        <v>451</v>
      </c>
      <c r="B455" s="11" t="str">
        <f>T("0453")</f>
        <v>0453</v>
      </c>
      <c r="C455" s="16" t="s">
        <v>450</v>
      </c>
      <c r="D455" s="16" t="s">
        <v>750</v>
      </c>
      <c r="E455" s="11">
        <v>436</v>
      </c>
    </row>
    <row r="456" spans="1:5" x14ac:dyDescent="0.2">
      <c r="A456" s="11">
        <v>452</v>
      </c>
      <c r="B456" s="11" t="str">
        <f>T("0454")</f>
        <v>0454</v>
      </c>
      <c r="C456" s="16" t="s">
        <v>451</v>
      </c>
      <c r="D456" s="16" t="s">
        <v>744</v>
      </c>
      <c r="E456" s="11">
        <v>436</v>
      </c>
    </row>
    <row r="457" spans="1:5" x14ac:dyDescent="0.2">
      <c r="A457" s="11">
        <v>453</v>
      </c>
      <c r="B457" s="11" t="str">
        <f>T("0455")</f>
        <v>0455</v>
      </c>
      <c r="C457" s="16" t="s">
        <v>452</v>
      </c>
      <c r="D457" s="16" t="s">
        <v>750</v>
      </c>
      <c r="E457" s="11">
        <v>436</v>
      </c>
    </row>
    <row r="458" spans="1:5" x14ac:dyDescent="0.2">
      <c r="A458" s="11">
        <v>454</v>
      </c>
      <c r="B458" s="11" t="str">
        <f>T("0456")</f>
        <v>0456</v>
      </c>
      <c r="C458" s="16" t="s">
        <v>453</v>
      </c>
      <c r="D458" s="16" t="s">
        <v>746</v>
      </c>
      <c r="E458" s="11">
        <v>436</v>
      </c>
    </row>
    <row r="459" spans="1:5" x14ac:dyDescent="0.2">
      <c r="A459" s="11">
        <v>455</v>
      </c>
      <c r="B459" s="11" t="str">
        <f>T("0457")</f>
        <v>0457</v>
      </c>
      <c r="C459" s="16" t="s">
        <v>454</v>
      </c>
      <c r="D459" s="16" t="s">
        <v>746</v>
      </c>
      <c r="E459" s="11">
        <v>436</v>
      </c>
    </row>
    <row r="460" spans="1:5" x14ac:dyDescent="0.2">
      <c r="A460" s="11">
        <v>456</v>
      </c>
      <c r="B460" s="11" t="str">
        <f>T("0458")</f>
        <v>0458</v>
      </c>
      <c r="C460" s="16" t="s">
        <v>455</v>
      </c>
      <c r="D460" s="16" t="s">
        <v>745</v>
      </c>
      <c r="E460" s="11">
        <v>436</v>
      </c>
    </row>
    <row r="461" spans="1:5" x14ac:dyDescent="0.2">
      <c r="A461" s="11">
        <v>457</v>
      </c>
      <c r="B461" s="11" t="str">
        <f>T("0459")</f>
        <v>0459</v>
      </c>
      <c r="C461" s="16" t="s">
        <v>456</v>
      </c>
      <c r="D461" s="16" t="s">
        <v>745</v>
      </c>
      <c r="E461" s="11">
        <v>436</v>
      </c>
    </row>
    <row r="462" spans="1:5" x14ac:dyDescent="0.2">
      <c r="A462" s="11">
        <v>458</v>
      </c>
      <c r="B462" s="11" t="str">
        <f>T("0460")</f>
        <v>0460</v>
      </c>
      <c r="C462" s="16" t="s">
        <v>457</v>
      </c>
      <c r="D462" s="16" t="s">
        <v>743</v>
      </c>
      <c r="E462" s="11">
        <v>436</v>
      </c>
    </row>
    <row r="463" spans="1:5" x14ac:dyDescent="0.2">
      <c r="A463" s="11">
        <v>459</v>
      </c>
      <c r="B463" s="11" t="str">
        <f>T("0461")</f>
        <v>0461</v>
      </c>
      <c r="C463" s="16" t="s">
        <v>458</v>
      </c>
      <c r="D463" s="16" t="s">
        <v>746</v>
      </c>
      <c r="E463" s="11">
        <v>436</v>
      </c>
    </row>
    <row r="464" spans="1:5" x14ac:dyDescent="0.2">
      <c r="A464" s="11">
        <v>460</v>
      </c>
      <c r="B464" s="11" t="str">
        <f>T("0462")</f>
        <v>0462</v>
      </c>
      <c r="C464" s="16" t="s">
        <v>459</v>
      </c>
      <c r="D464" s="16" t="s">
        <v>749</v>
      </c>
      <c r="E464" s="11">
        <v>436</v>
      </c>
    </row>
    <row r="465" spans="1:5" x14ac:dyDescent="0.2">
      <c r="A465" s="11">
        <v>461</v>
      </c>
      <c r="B465" s="11" t="str">
        <f>T("0463")</f>
        <v>0463</v>
      </c>
      <c r="C465" s="16" t="s">
        <v>460</v>
      </c>
      <c r="D465" s="16" t="s">
        <v>745</v>
      </c>
      <c r="E465" s="11">
        <v>436</v>
      </c>
    </row>
    <row r="466" spans="1:5" x14ac:dyDescent="0.2">
      <c r="A466" s="11">
        <v>462</v>
      </c>
      <c r="B466" s="11" t="str">
        <f>T("0464")</f>
        <v>0464</v>
      </c>
      <c r="C466" s="16" t="s">
        <v>461</v>
      </c>
      <c r="D466" s="16" t="s">
        <v>745</v>
      </c>
      <c r="E466" s="11">
        <v>436</v>
      </c>
    </row>
    <row r="467" spans="1:5" x14ac:dyDescent="0.2">
      <c r="A467" s="11">
        <v>463</v>
      </c>
      <c r="B467" s="11" t="str">
        <f>T("0465")</f>
        <v>0465</v>
      </c>
      <c r="C467" s="16" t="s">
        <v>462</v>
      </c>
      <c r="D467" s="16" t="s">
        <v>745</v>
      </c>
      <c r="E467" s="11">
        <v>436</v>
      </c>
    </row>
    <row r="468" spans="1:5" x14ac:dyDescent="0.2">
      <c r="A468" s="11">
        <v>464</v>
      </c>
      <c r="B468" s="11" t="str">
        <f>T("0466")</f>
        <v>0466</v>
      </c>
      <c r="C468" s="16" t="s">
        <v>463</v>
      </c>
      <c r="D468" s="16" t="s">
        <v>745</v>
      </c>
      <c r="E468" s="11">
        <v>436</v>
      </c>
    </row>
    <row r="469" spans="1:5" x14ac:dyDescent="0.2">
      <c r="A469" s="11">
        <v>465</v>
      </c>
      <c r="B469" s="11" t="str">
        <f>T("0467")</f>
        <v>0467</v>
      </c>
      <c r="C469" s="16" t="s">
        <v>464</v>
      </c>
      <c r="D469" s="16" t="s">
        <v>745</v>
      </c>
      <c r="E469" s="11">
        <v>436</v>
      </c>
    </row>
    <row r="470" spans="1:5" x14ac:dyDescent="0.2">
      <c r="A470" s="11">
        <v>466</v>
      </c>
      <c r="B470" s="11" t="str">
        <f>T("0468")</f>
        <v>0468</v>
      </c>
      <c r="C470" s="16" t="s">
        <v>465</v>
      </c>
      <c r="D470" s="16" t="s">
        <v>745</v>
      </c>
      <c r="E470" s="11">
        <v>436</v>
      </c>
    </row>
    <row r="471" spans="1:5" x14ac:dyDescent="0.2">
      <c r="A471" s="11">
        <v>467</v>
      </c>
      <c r="B471" s="11" t="str">
        <f>T("0469")</f>
        <v>0469</v>
      </c>
      <c r="C471" s="16" t="s">
        <v>466</v>
      </c>
      <c r="D471" s="16" t="s">
        <v>744</v>
      </c>
      <c r="E471" s="11">
        <v>436</v>
      </c>
    </row>
    <row r="472" spans="1:5" x14ac:dyDescent="0.2">
      <c r="A472" s="11">
        <v>468</v>
      </c>
      <c r="B472" s="11" t="str">
        <f>T("0470")</f>
        <v>0470</v>
      </c>
      <c r="C472" s="16" t="s">
        <v>467</v>
      </c>
      <c r="D472" s="16" t="s">
        <v>746</v>
      </c>
      <c r="E472" s="11">
        <v>436</v>
      </c>
    </row>
    <row r="473" spans="1:5" x14ac:dyDescent="0.2">
      <c r="A473" s="11">
        <v>469</v>
      </c>
      <c r="B473" s="11" t="str">
        <f>T("0471")</f>
        <v>0471</v>
      </c>
      <c r="C473" s="16" t="s">
        <v>468</v>
      </c>
      <c r="D473" s="16" t="s">
        <v>747</v>
      </c>
      <c r="E473" s="11">
        <v>436</v>
      </c>
    </row>
    <row r="474" spans="1:5" x14ac:dyDescent="0.2">
      <c r="A474" s="11">
        <v>470</v>
      </c>
      <c r="B474" s="11" t="str">
        <f>T("0472")</f>
        <v>0472</v>
      </c>
      <c r="C474" s="16" t="s">
        <v>469</v>
      </c>
      <c r="D474" s="16" t="s">
        <v>744</v>
      </c>
      <c r="E474" s="11">
        <v>436</v>
      </c>
    </row>
    <row r="475" spans="1:5" x14ac:dyDescent="0.2">
      <c r="A475" s="11">
        <v>471</v>
      </c>
      <c r="B475" s="11" t="str">
        <f>T("0473")</f>
        <v>0473</v>
      </c>
      <c r="C475" s="16" t="s">
        <v>470</v>
      </c>
      <c r="D475" s="16" t="s">
        <v>748</v>
      </c>
      <c r="E475" s="11">
        <v>436</v>
      </c>
    </row>
    <row r="476" spans="1:5" x14ac:dyDescent="0.2">
      <c r="A476" s="11">
        <v>472</v>
      </c>
      <c r="B476" s="11" t="str">
        <f>T("0474")</f>
        <v>0474</v>
      </c>
      <c r="C476" s="16" t="s">
        <v>471</v>
      </c>
      <c r="D476" s="16" t="s">
        <v>746</v>
      </c>
      <c r="E476" s="11">
        <v>436</v>
      </c>
    </row>
    <row r="477" spans="1:5" x14ac:dyDescent="0.2">
      <c r="A477" s="11">
        <v>473</v>
      </c>
      <c r="B477" s="11" t="str">
        <f>T("0475")</f>
        <v>0475</v>
      </c>
      <c r="C477" s="16" t="s">
        <v>472</v>
      </c>
      <c r="D477" s="16" t="s">
        <v>747</v>
      </c>
      <c r="E477" s="11">
        <v>436</v>
      </c>
    </row>
    <row r="478" spans="1:5" x14ac:dyDescent="0.2">
      <c r="A478" s="11">
        <v>474</v>
      </c>
      <c r="B478" s="11" t="str">
        <f>T("0476")</f>
        <v>0476</v>
      </c>
      <c r="C478" s="16" t="s">
        <v>473</v>
      </c>
      <c r="D478" s="16" t="s">
        <v>745</v>
      </c>
      <c r="E478" s="11">
        <v>436</v>
      </c>
    </row>
    <row r="479" spans="1:5" x14ac:dyDescent="0.2">
      <c r="A479" s="11">
        <v>475</v>
      </c>
      <c r="B479" s="11" t="str">
        <f>T("0477")</f>
        <v>0477</v>
      </c>
      <c r="C479" s="16" t="s">
        <v>474</v>
      </c>
      <c r="D479" s="16" t="s">
        <v>745</v>
      </c>
      <c r="E479" s="11">
        <v>436</v>
      </c>
    </row>
    <row r="480" spans="1:5" x14ac:dyDescent="0.2">
      <c r="A480" s="11">
        <v>476</v>
      </c>
      <c r="B480" s="11" t="str">
        <f>T("0478")</f>
        <v>0478</v>
      </c>
      <c r="C480" s="16" t="s">
        <v>475</v>
      </c>
      <c r="D480" s="16" t="s">
        <v>745</v>
      </c>
      <c r="E480" s="11">
        <v>436</v>
      </c>
    </row>
    <row r="481" spans="1:5" x14ac:dyDescent="0.2">
      <c r="A481" s="11">
        <v>477</v>
      </c>
      <c r="B481" s="11" t="str">
        <f>T("0479")</f>
        <v>0479</v>
      </c>
      <c r="C481" s="16" t="s">
        <v>476</v>
      </c>
      <c r="D481" s="16" t="s">
        <v>745</v>
      </c>
      <c r="E481" s="11">
        <v>436</v>
      </c>
    </row>
    <row r="482" spans="1:5" x14ac:dyDescent="0.2">
      <c r="A482" s="11">
        <v>478</v>
      </c>
      <c r="B482" s="11" t="str">
        <f>T("0480")</f>
        <v>0480</v>
      </c>
      <c r="C482" s="16" t="s">
        <v>477</v>
      </c>
      <c r="D482" s="16" t="s">
        <v>745</v>
      </c>
      <c r="E482" s="11">
        <v>436</v>
      </c>
    </row>
    <row r="483" spans="1:5" x14ac:dyDescent="0.2">
      <c r="A483" s="11">
        <v>479</v>
      </c>
      <c r="B483" s="11" t="str">
        <f>T("0481")</f>
        <v>0481</v>
      </c>
      <c r="C483" s="16" t="s">
        <v>478</v>
      </c>
      <c r="D483" s="16" t="s">
        <v>749</v>
      </c>
      <c r="E483" s="11">
        <v>436</v>
      </c>
    </row>
    <row r="484" spans="1:5" x14ac:dyDescent="0.2">
      <c r="A484" s="11">
        <v>480</v>
      </c>
      <c r="B484" s="11" t="str">
        <f>T("0482")</f>
        <v>0482</v>
      </c>
      <c r="C484" s="16" t="s">
        <v>479</v>
      </c>
      <c r="D484" s="16" t="s">
        <v>744</v>
      </c>
      <c r="E484" s="11">
        <v>436</v>
      </c>
    </row>
    <row r="485" spans="1:5" x14ac:dyDescent="0.2">
      <c r="A485" s="11">
        <v>481</v>
      </c>
      <c r="B485" s="11" t="str">
        <f>T("0483")</f>
        <v>0483</v>
      </c>
      <c r="C485" s="16" t="s">
        <v>480</v>
      </c>
      <c r="D485" s="16" t="s">
        <v>744</v>
      </c>
      <c r="E485" s="11">
        <v>436</v>
      </c>
    </row>
    <row r="486" spans="1:5" x14ac:dyDescent="0.2">
      <c r="A486" s="11">
        <v>482</v>
      </c>
      <c r="B486" s="11" t="str">
        <f>T("0484")</f>
        <v>0484</v>
      </c>
      <c r="C486" s="16" t="s">
        <v>481</v>
      </c>
      <c r="D486" s="16" t="s">
        <v>745</v>
      </c>
      <c r="E486" s="11">
        <v>436</v>
      </c>
    </row>
    <row r="487" spans="1:5" x14ac:dyDescent="0.2">
      <c r="A487" s="11">
        <v>483</v>
      </c>
      <c r="B487" s="11" t="str">
        <f>T("0485")</f>
        <v>0485</v>
      </c>
      <c r="C487" s="16" t="s">
        <v>482</v>
      </c>
      <c r="D487" s="16" t="s">
        <v>745</v>
      </c>
      <c r="E487" s="11">
        <v>436</v>
      </c>
    </row>
    <row r="488" spans="1:5" x14ac:dyDescent="0.2">
      <c r="A488" s="11">
        <v>484</v>
      </c>
      <c r="B488" s="11" t="str">
        <f>T("0486")</f>
        <v>0486</v>
      </c>
      <c r="C488" s="16" t="s">
        <v>483</v>
      </c>
      <c r="D488" s="16" t="s">
        <v>743</v>
      </c>
      <c r="E488" s="11">
        <v>436</v>
      </c>
    </row>
    <row r="489" spans="1:5" x14ac:dyDescent="0.2">
      <c r="A489" s="11">
        <v>485</v>
      </c>
      <c r="B489" s="11" t="str">
        <f>T("0487")</f>
        <v>0487</v>
      </c>
      <c r="C489" s="16" t="s">
        <v>484</v>
      </c>
      <c r="D489" s="16" t="s">
        <v>743</v>
      </c>
      <c r="E489" s="11">
        <v>436</v>
      </c>
    </row>
    <row r="490" spans="1:5" x14ac:dyDescent="0.2">
      <c r="A490" s="11">
        <v>486</v>
      </c>
      <c r="B490" s="11" t="str">
        <f>T("0488")</f>
        <v>0488</v>
      </c>
      <c r="C490" s="16" t="s">
        <v>485</v>
      </c>
      <c r="D490" s="16" t="s">
        <v>747</v>
      </c>
      <c r="E490" s="11">
        <v>437</v>
      </c>
    </row>
    <row r="491" spans="1:5" x14ac:dyDescent="0.2">
      <c r="A491" s="11">
        <v>487</v>
      </c>
      <c r="B491" s="11" t="str">
        <f>T("0489")</f>
        <v>0489</v>
      </c>
      <c r="C491" s="16" t="s">
        <v>486</v>
      </c>
      <c r="D491" s="16" t="s">
        <v>747</v>
      </c>
      <c r="E491" s="11">
        <v>437</v>
      </c>
    </row>
    <row r="492" spans="1:5" x14ac:dyDescent="0.2">
      <c r="A492" s="11">
        <v>488</v>
      </c>
      <c r="B492" s="11" t="str">
        <f>T("0490")</f>
        <v>0490</v>
      </c>
      <c r="C492" s="16" t="s">
        <v>487</v>
      </c>
      <c r="D492" s="16" t="s">
        <v>748</v>
      </c>
      <c r="E492" s="11">
        <v>437</v>
      </c>
    </row>
    <row r="493" spans="1:5" x14ac:dyDescent="0.2">
      <c r="A493" s="11">
        <v>489</v>
      </c>
      <c r="B493" s="11" t="str">
        <f>T("0491")</f>
        <v>0491</v>
      </c>
      <c r="C493" s="16" t="s">
        <v>488</v>
      </c>
      <c r="D493" s="16" t="s">
        <v>746</v>
      </c>
      <c r="E493" s="11">
        <v>437</v>
      </c>
    </row>
    <row r="494" spans="1:5" x14ac:dyDescent="0.2">
      <c r="A494" s="11">
        <v>490</v>
      </c>
      <c r="B494" s="11" t="str">
        <f>T("0492")</f>
        <v>0492</v>
      </c>
      <c r="C494" s="16" t="s">
        <v>489</v>
      </c>
      <c r="D494" s="16" t="s">
        <v>747</v>
      </c>
      <c r="E494" s="11">
        <v>437</v>
      </c>
    </row>
    <row r="495" spans="1:5" x14ac:dyDescent="0.2">
      <c r="A495" s="11">
        <v>491</v>
      </c>
      <c r="B495" s="11" t="str">
        <f>T("0493")</f>
        <v>0493</v>
      </c>
      <c r="C495" s="16" t="s">
        <v>490</v>
      </c>
      <c r="D495" s="16" t="s">
        <v>744</v>
      </c>
      <c r="E495" s="11">
        <v>437</v>
      </c>
    </row>
    <row r="496" spans="1:5" x14ac:dyDescent="0.2">
      <c r="A496" s="11">
        <v>492</v>
      </c>
      <c r="B496" s="11" t="str">
        <f>T("0494")</f>
        <v>0494</v>
      </c>
      <c r="C496" s="16" t="s">
        <v>491</v>
      </c>
      <c r="D496" s="16" t="s">
        <v>744</v>
      </c>
      <c r="E496" s="11">
        <v>437</v>
      </c>
    </row>
    <row r="497" spans="1:5" x14ac:dyDescent="0.2">
      <c r="A497" s="11">
        <v>493</v>
      </c>
      <c r="B497" s="11" t="str">
        <f>T("0495")</f>
        <v>0495</v>
      </c>
      <c r="C497" s="16" t="s">
        <v>492</v>
      </c>
      <c r="D497" s="16" t="s">
        <v>744</v>
      </c>
      <c r="E497" s="11">
        <v>437</v>
      </c>
    </row>
    <row r="498" spans="1:5" x14ac:dyDescent="0.2">
      <c r="A498" s="11">
        <v>494</v>
      </c>
      <c r="B498" s="11" t="str">
        <f>T("0496")</f>
        <v>0496</v>
      </c>
      <c r="C498" s="16" t="s">
        <v>493</v>
      </c>
      <c r="D498" s="16" t="s">
        <v>744</v>
      </c>
      <c r="E498" s="11">
        <v>437</v>
      </c>
    </row>
    <row r="499" spans="1:5" x14ac:dyDescent="0.2">
      <c r="A499" s="11">
        <v>495</v>
      </c>
      <c r="B499" s="11" t="str">
        <f>T("0497")</f>
        <v>0497</v>
      </c>
      <c r="C499" s="16" t="s">
        <v>494</v>
      </c>
      <c r="D499" s="16" t="s">
        <v>747</v>
      </c>
      <c r="E499" s="11">
        <v>437</v>
      </c>
    </row>
    <row r="500" spans="1:5" x14ac:dyDescent="0.2">
      <c r="A500" s="11">
        <v>496</v>
      </c>
      <c r="B500" s="11" t="str">
        <f>T("0498")</f>
        <v>0498</v>
      </c>
      <c r="C500" s="16" t="s">
        <v>495</v>
      </c>
      <c r="D500" s="16" t="s">
        <v>744</v>
      </c>
      <c r="E500" s="11">
        <v>437</v>
      </c>
    </row>
    <row r="501" spans="1:5" x14ac:dyDescent="0.2">
      <c r="A501" s="11">
        <v>497</v>
      </c>
      <c r="B501" s="11" t="str">
        <f>T("0499")</f>
        <v>0499</v>
      </c>
      <c r="C501" s="16" t="s">
        <v>496</v>
      </c>
      <c r="D501" s="16" t="s">
        <v>748</v>
      </c>
      <c r="E501" s="11">
        <v>437</v>
      </c>
    </row>
    <row r="502" spans="1:5" x14ac:dyDescent="0.2">
      <c r="A502" s="11">
        <v>498</v>
      </c>
      <c r="B502" s="11" t="str">
        <f>T("0500")</f>
        <v>0500</v>
      </c>
      <c r="C502" s="16" t="s">
        <v>497</v>
      </c>
      <c r="D502" s="16" t="s">
        <v>743</v>
      </c>
      <c r="E502" s="11">
        <v>437</v>
      </c>
    </row>
    <row r="503" spans="1:5" x14ac:dyDescent="0.2">
      <c r="A503" s="11">
        <v>499</v>
      </c>
      <c r="B503" s="11" t="str">
        <f>T("0501")</f>
        <v>0501</v>
      </c>
      <c r="C503" s="16" t="s">
        <v>498</v>
      </c>
      <c r="D503" s="16" t="s">
        <v>750</v>
      </c>
      <c r="E503" s="11">
        <v>437</v>
      </c>
    </row>
    <row r="504" spans="1:5" x14ac:dyDescent="0.2">
      <c r="A504" s="11">
        <v>500</v>
      </c>
      <c r="B504" s="11" t="str">
        <f>T("0502")</f>
        <v>0502</v>
      </c>
      <c r="C504" s="16" t="s">
        <v>499</v>
      </c>
      <c r="D504" s="16" t="s">
        <v>744</v>
      </c>
      <c r="E504" s="11">
        <v>437</v>
      </c>
    </row>
    <row r="505" spans="1:5" x14ac:dyDescent="0.2">
      <c r="A505" s="11">
        <v>501</v>
      </c>
      <c r="B505" s="11" t="str">
        <f>T("0503")</f>
        <v>0503</v>
      </c>
      <c r="C505" s="16" t="s">
        <v>500</v>
      </c>
      <c r="D505" s="16" t="s">
        <v>744</v>
      </c>
      <c r="E505" s="11">
        <v>437</v>
      </c>
    </row>
    <row r="506" spans="1:5" x14ac:dyDescent="0.2">
      <c r="A506" s="11">
        <v>502</v>
      </c>
      <c r="B506" s="11" t="str">
        <f>T("0504")</f>
        <v>0504</v>
      </c>
      <c r="C506" s="16" t="s">
        <v>501</v>
      </c>
      <c r="D506" s="16" t="s">
        <v>747</v>
      </c>
      <c r="E506" s="11">
        <v>437</v>
      </c>
    </row>
    <row r="507" spans="1:5" x14ac:dyDescent="0.2">
      <c r="A507" s="11">
        <v>503</v>
      </c>
      <c r="B507" s="11" t="str">
        <f>T("0505")</f>
        <v>0505</v>
      </c>
      <c r="C507" s="16" t="s">
        <v>502</v>
      </c>
      <c r="D507" s="16" t="s">
        <v>743</v>
      </c>
      <c r="E507" s="11">
        <v>437</v>
      </c>
    </row>
    <row r="508" spans="1:5" x14ac:dyDescent="0.2">
      <c r="A508" s="11">
        <v>504</v>
      </c>
      <c r="B508" s="11" t="str">
        <f>T("0506")</f>
        <v>0506</v>
      </c>
      <c r="C508" s="16" t="s">
        <v>503</v>
      </c>
      <c r="D508" s="16" t="s">
        <v>748</v>
      </c>
      <c r="E508" s="11">
        <v>437</v>
      </c>
    </row>
    <row r="509" spans="1:5" x14ac:dyDescent="0.2">
      <c r="A509" s="11">
        <v>505</v>
      </c>
      <c r="B509" s="11" t="str">
        <f>T("0507")</f>
        <v>0507</v>
      </c>
      <c r="C509" s="16" t="s">
        <v>504</v>
      </c>
      <c r="D509" s="16" t="s">
        <v>744</v>
      </c>
      <c r="E509" s="11">
        <v>437</v>
      </c>
    </row>
    <row r="510" spans="1:5" x14ac:dyDescent="0.2">
      <c r="A510" s="11">
        <v>506</v>
      </c>
      <c r="B510" s="11" t="str">
        <f>T("0508")</f>
        <v>0508</v>
      </c>
      <c r="C510" s="16" t="s">
        <v>505</v>
      </c>
      <c r="D510" s="16" t="s">
        <v>745</v>
      </c>
      <c r="E510" s="11">
        <v>437</v>
      </c>
    </row>
    <row r="511" spans="1:5" x14ac:dyDescent="0.2">
      <c r="A511" s="11">
        <v>507</v>
      </c>
      <c r="B511" s="11" t="str">
        <f>T("0509")</f>
        <v>0509</v>
      </c>
      <c r="C511" s="16" t="s">
        <v>506</v>
      </c>
      <c r="D511" s="16" t="s">
        <v>743</v>
      </c>
      <c r="E511" s="11">
        <v>437</v>
      </c>
    </row>
    <row r="512" spans="1:5" x14ac:dyDescent="0.2">
      <c r="A512" s="11">
        <v>508</v>
      </c>
      <c r="B512" s="11" t="str">
        <f>T("0510")</f>
        <v>0510</v>
      </c>
      <c r="C512" s="16" t="s">
        <v>507</v>
      </c>
      <c r="D512" s="16" t="s">
        <v>745</v>
      </c>
      <c r="E512" s="11">
        <v>437</v>
      </c>
    </row>
    <row r="513" spans="1:5" x14ac:dyDescent="0.2">
      <c r="A513" s="11">
        <v>509</v>
      </c>
      <c r="B513" s="11" t="str">
        <f>T("0511")</f>
        <v>0511</v>
      </c>
      <c r="C513" s="16" t="s">
        <v>508</v>
      </c>
      <c r="D513" s="16" t="s">
        <v>750</v>
      </c>
      <c r="E513" s="11">
        <v>437</v>
      </c>
    </row>
    <row r="514" spans="1:5" x14ac:dyDescent="0.2">
      <c r="A514" s="11">
        <v>510</v>
      </c>
      <c r="B514" s="11" t="str">
        <f>T("0512")</f>
        <v>0512</v>
      </c>
      <c r="C514" s="16" t="s">
        <v>509</v>
      </c>
      <c r="D514" s="16" t="s">
        <v>746</v>
      </c>
      <c r="E514" s="11">
        <v>437</v>
      </c>
    </row>
    <row r="515" spans="1:5" x14ac:dyDescent="0.2">
      <c r="A515" s="11">
        <v>511</v>
      </c>
      <c r="B515" s="11" t="str">
        <f>T("0513")</f>
        <v>0513</v>
      </c>
      <c r="C515" s="16" t="s">
        <v>510</v>
      </c>
      <c r="D515" s="16" t="s">
        <v>746</v>
      </c>
      <c r="E515" s="11">
        <v>437</v>
      </c>
    </row>
    <row r="516" spans="1:5" x14ac:dyDescent="0.2">
      <c r="A516" s="11">
        <v>512</v>
      </c>
      <c r="B516" s="11" t="str">
        <f>T("0514")</f>
        <v>0514</v>
      </c>
      <c r="C516" s="16" t="s">
        <v>511</v>
      </c>
      <c r="D516" s="16" t="s">
        <v>746</v>
      </c>
      <c r="E516" s="11">
        <v>437</v>
      </c>
    </row>
    <row r="517" spans="1:5" x14ac:dyDescent="0.2">
      <c r="A517" s="11">
        <v>513</v>
      </c>
      <c r="B517" s="11" t="str">
        <f>T("0515")</f>
        <v>0515</v>
      </c>
      <c r="C517" s="16" t="s">
        <v>512</v>
      </c>
      <c r="D517" s="16" t="s">
        <v>746</v>
      </c>
      <c r="E517" s="11">
        <v>437</v>
      </c>
    </row>
    <row r="518" spans="1:5" x14ac:dyDescent="0.2">
      <c r="A518" s="11">
        <v>514</v>
      </c>
      <c r="B518" s="11" t="str">
        <f>T("0516")</f>
        <v>0516</v>
      </c>
      <c r="C518" s="16" t="s">
        <v>513</v>
      </c>
      <c r="D518" s="16" t="s">
        <v>746</v>
      </c>
      <c r="E518" s="11">
        <v>437</v>
      </c>
    </row>
    <row r="519" spans="1:5" x14ac:dyDescent="0.2">
      <c r="A519" s="11">
        <v>515</v>
      </c>
      <c r="B519" s="11" t="str">
        <f>T("0517")</f>
        <v>0517</v>
      </c>
      <c r="C519" s="16" t="s">
        <v>514</v>
      </c>
      <c r="D519" s="16" t="s">
        <v>746</v>
      </c>
      <c r="E519" s="11">
        <v>437</v>
      </c>
    </row>
    <row r="520" spans="1:5" x14ac:dyDescent="0.2">
      <c r="A520" s="11">
        <v>516</v>
      </c>
      <c r="B520" s="11" t="str">
        <f>T("0518")</f>
        <v>0518</v>
      </c>
      <c r="C520" s="16" t="s">
        <v>515</v>
      </c>
      <c r="D520" s="16" t="s">
        <v>744</v>
      </c>
      <c r="E520" s="11">
        <v>437</v>
      </c>
    </row>
    <row r="521" spans="1:5" x14ac:dyDescent="0.2">
      <c r="A521" s="11">
        <v>517</v>
      </c>
      <c r="B521" s="11" t="str">
        <f>T("0519")</f>
        <v>0519</v>
      </c>
      <c r="C521" s="16" t="s">
        <v>516</v>
      </c>
      <c r="D521" s="16" t="s">
        <v>747</v>
      </c>
      <c r="E521" s="11">
        <v>437</v>
      </c>
    </row>
    <row r="522" spans="1:5" x14ac:dyDescent="0.2">
      <c r="A522" s="11">
        <v>518</v>
      </c>
      <c r="B522" s="11" t="str">
        <f>T("0520")</f>
        <v>0520</v>
      </c>
      <c r="C522" s="16" t="s">
        <v>517</v>
      </c>
      <c r="D522" s="16" t="s">
        <v>744</v>
      </c>
      <c r="E522" s="11">
        <v>437</v>
      </c>
    </row>
    <row r="523" spans="1:5" x14ac:dyDescent="0.2">
      <c r="A523" s="11">
        <v>519</v>
      </c>
      <c r="B523" s="11" t="str">
        <f>T("0521")</f>
        <v>0521</v>
      </c>
      <c r="C523" s="16" t="s">
        <v>518</v>
      </c>
      <c r="D523" s="16" t="s">
        <v>749</v>
      </c>
      <c r="E523" s="11">
        <v>437</v>
      </c>
    </row>
    <row r="524" spans="1:5" x14ac:dyDescent="0.2">
      <c r="A524" s="11">
        <v>520</v>
      </c>
      <c r="B524" s="11" t="str">
        <f>T("0522")</f>
        <v>0522</v>
      </c>
      <c r="C524" s="16" t="s">
        <v>519</v>
      </c>
      <c r="D524" s="16" t="s">
        <v>744</v>
      </c>
      <c r="E524" s="11">
        <v>437</v>
      </c>
    </row>
    <row r="525" spans="1:5" x14ac:dyDescent="0.2">
      <c r="A525" s="11">
        <v>521</v>
      </c>
      <c r="B525" s="11" t="str">
        <f>T("0523")</f>
        <v>0523</v>
      </c>
      <c r="C525" s="16" t="s">
        <v>520</v>
      </c>
      <c r="D525" s="16" t="s">
        <v>744</v>
      </c>
      <c r="E525" s="11">
        <v>437</v>
      </c>
    </row>
    <row r="526" spans="1:5" x14ac:dyDescent="0.2">
      <c r="A526" s="11">
        <v>522</v>
      </c>
      <c r="B526" s="11" t="str">
        <f>T("0524")</f>
        <v>0524</v>
      </c>
      <c r="C526" s="16" t="s">
        <v>521</v>
      </c>
      <c r="D526" s="16" t="s">
        <v>746</v>
      </c>
      <c r="E526" s="11">
        <v>437</v>
      </c>
    </row>
    <row r="527" spans="1:5" x14ac:dyDescent="0.2">
      <c r="A527" s="11">
        <v>523</v>
      </c>
      <c r="B527" s="11" t="str">
        <f>T("0525")</f>
        <v>0525</v>
      </c>
      <c r="C527" s="16" t="s">
        <v>522</v>
      </c>
      <c r="D527" s="16" t="s">
        <v>746</v>
      </c>
      <c r="E527" s="11">
        <v>437</v>
      </c>
    </row>
    <row r="528" spans="1:5" x14ac:dyDescent="0.2">
      <c r="A528" s="11">
        <v>524</v>
      </c>
      <c r="B528" s="11" t="str">
        <f>T("0526")</f>
        <v>0526</v>
      </c>
      <c r="C528" s="16" t="s">
        <v>523</v>
      </c>
      <c r="D528" s="16" t="s">
        <v>746</v>
      </c>
      <c r="E528" s="11">
        <v>437</v>
      </c>
    </row>
    <row r="529" spans="1:5" x14ac:dyDescent="0.2">
      <c r="A529" s="11">
        <v>525</v>
      </c>
      <c r="B529" s="11" t="str">
        <f>T("0527")</f>
        <v>0527</v>
      </c>
      <c r="C529" s="16" t="s">
        <v>524</v>
      </c>
      <c r="D529" s="16" t="s">
        <v>743</v>
      </c>
      <c r="E529" s="11">
        <v>437</v>
      </c>
    </row>
    <row r="530" spans="1:5" x14ac:dyDescent="0.2">
      <c r="A530" s="11">
        <v>526</v>
      </c>
      <c r="B530" s="11" t="str">
        <f>T("0528")</f>
        <v>0528</v>
      </c>
      <c r="C530" s="16" t="s">
        <v>525</v>
      </c>
      <c r="D530" s="16" t="s">
        <v>746</v>
      </c>
      <c r="E530" s="11">
        <v>437</v>
      </c>
    </row>
    <row r="531" spans="1:5" x14ac:dyDescent="0.2">
      <c r="A531" s="11">
        <v>527</v>
      </c>
      <c r="B531" s="11" t="str">
        <f>T("0529")</f>
        <v>0529</v>
      </c>
      <c r="C531" s="16" t="s">
        <v>526</v>
      </c>
      <c r="D531" s="16" t="s">
        <v>748</v>
      </c>
      <c r="E531" s="11">
        <v>437</v>
      </c>
    </row>
    <row r="532" spans="1:5" x14ac:dyDescent="0.2">
      <c r="A532" s="11">
        <v>528</v>
      </c>
      <c r="B532" s="11" t="str">
        <f>T("0530")</f>
        <v>0530</v>
      </c>
      <c r="C532" s="16" t="s">
        <v>527</v>
      </c>
      <c r="D532" s="16" t="s">
        <v>744</v>
      </c>
      <c r="E532" s="11">
        <v>437</v>
      </c>
    </row>
    <row r="533" spans="1:5" x14ac:dyDescent="0.2">
      <c r="A533" s="11">
        <v>529</v>
      </c>
      <c r="B533" s="11" t="str">
        <f>T("0531")</f>
        <v>0531</v>
      </c>
      <c r="C533" s="16" t="s">
        <v>528</v>
      </c>
      <c r="D533" s="16" t="s">
        <v>744</v>
      </c>
      <c r="E533" s="11">
        <v>437</v>
      </c>
    </row>
    <row r="534" spans="1:5" x14ac:dyDescent="0.2">
      <c r="A534" s="11">
        <v>530</v>
      </c>
      <c r="B534" s="11" t="str">
        <f>T("0532")</f>
        <v>0532</v>
      </c>
      <c r="C534" s="16" t="s">
        <v>529</v>
      </c>
      <c r="D534" s="16" t="s">
        <v>745</v>
      </c>
      <c r="E534" s="11">
        <v>437</v>
      </c>
    </row>
    <row r="535" spans="1:5" x14ac:dyDescent="0.2">
      <c r="A535" s="11">
        <v>531</v>
      </c>
      <c r="B535" s="11" t="str">
        <f>T("0533")</f>
        <v>0533</v>
      </c>
      <c r="C535" s="16" t="s">
        <v>530</v>
      </c>
      <c r="D535" s="16" t="s">
        <v>743</v>
      </c>
      <c r="E535" s="11">
        <v>441</v>
      </c>
    </row>
    <row r="536" spans="1:5" x14ac:dyDescent="0.2">
      <c r="A536" s="11">
        <v>532</v>
      </c>
      <c r="B536" s="11" t="str">
        <f>T("0534")</f>
        <v>0534</v>
      </c>
      <c r="C536" s="16" t="s">
        <v>531</v>
      </c>
      <c r="D536" s="16" t="s">
        <v>744</v>
      </c>
      <c r="E536" s="11">
        <v>441</v>
      </c>
    </row>
    <row r="537" spans="1:5" x14ac:dyDescent="0.2">
      <c r="A537" s="11">
        <v>533</v>
      </c>
      <c r="B537" s="11" t="str">
        <f>T("0535")</f>
        <v>0535</v>
      </c>
      <c r="C537" s="16" t="s">
        <v>532</v>
      </c>
      <c r="D537" s="16" t="s">
        <v>746</v>
      </c>
      <c r="E537" s="11">
        <v>441</v>
      </c>
    </row>
    <row r="538" spans="1:5" x14ac:dyDescent="0.2">
      <c r="A538" s="11">
        <v>534</v>
      </c>
      <c r="B538" s="11" t="str">
        <f>T("0536")</f>
        <v>0536</v>
      </c>
      <c r="C538" s="16" t="s">
        <v>533</v>
      </c>
      <c r="D538" s="16" t="s">
        <v>747</v>
      </c>
      <c r="E538" s="11">
        <v>441</v>
      </c>
    </row>
    <row r="539" spans="1:5" x14ac:dyDescent="0.2">
      <c r="A539" s="11">
        <v>535</v>
      </c>
      <c r="B539" s="11" t="str">
        <f>T("0537")</f>
        <v>0537</v>
      </c>
      <c r="C539" s="16" t="s">
        <v>534</v>
      </c>
      <c r="D539" s="16" t="s">
        <v>746</v>
      </c>
      <c r="E539" s="11">
        <v>441</v>
      </c>
    </row>
    <row r="540" spans="1:5" x14ac:dyDescent="0.2">
      <c r="A540" s="11">
        <v>536</v>
      </c>
      <c r="B540" s="11" t="str">
        <f>T("0538")</f>
        <v>0538</v>
      </c>
      <c r="C540" s="16" t="s">
        <v>535</v>
      </c>
      <c r="D540" s="16" t="s">
        <v>745</v>
      </c>
      <c r="E540" s="11">
        <v>441</v>
      </c>
    </row>
    <row r="541" spans="1:5" x14ac:dyDescent="0.2">
      <c r="A541" s="11">
        <v>537</v>
      </c>
      <c r="B541" s="11" t="str">
        <f>T("0539")</f>
        <v>0539</v>
      </c>
      <c r="C541" s="16" t="s">
        <v>536</v>
      </c>
      <c r="D541" s="16" t="s">
        <v>745</v>
      </c>
      <c r="E541" s="11">
        <v>441</v>
      </c>
    </row>
    <row r="542" spans="1:5" x14ac:dyDescent="0.2">
      <c r="A542" s="11">
        <v>538</v>
      </c>
      <c r="B542" s="11" t="str">
        <f>T("0540")</f>
        <v>0540</v>
      </c>
      <c r="C542" s="16" t="s">
        <v>537</v>
      </c>
      <c r="D542" s="16" t="s">
        <v>745</v>
      </c>
      <c r="E542" s="11">
        <v>441</v>
      </c>
    </row>
    <row r="543" spans="1:5" x14ac:dyDescent="0.2">
      <c r="A543" s="11">
        <v>539</v>
      </c>
      <c r="B543" s="11" t="str">
        <f>T("0541")</f>
        <v>0541</v>
      </c>
      <c r="C543" s="16" t="s">
        <v>538</v>
      </c>
      <c r="D543" s="16" t="s">
        <v>745</v>
      </c>
      <c r="E543" s="11">
        <v>441</v>
      </c>
    </row>
    <row r="544" spans="1:5" x14ac:dyDescent="0.2">
      <c r="A544" s="11">
        <v>540</v>
      </c>
      <c r="B544" s="11" t="str">
        <f>T("0542")</f>
        <v>0542</v>
      </c>
      <c r="C544" s="16" t="s">
        <v>539</v>
      </c>
      <c r="D544" s="16" t="s">
        <v>744</v>
      </c>
      <c r="E544" s="11">
        <v>441</v>
      </c>
    </row>
    <row r="545" spans="1:5" x14ac:dyDescent="0.2">
      <c r="A545" s="11">
        <v>541</v>
      </c>
      <c r="B545" s="11" t="str">
        <f>T("0543")</f>
        <v>0543</v>
      </c>
      <c r="C545" s="16" t="s">
        <v>540</v>
      </c>
      <c r="D545" s="16" t="s">
        <v>743</v>
      </c>
      <c r="E545" s="11">
        <v>441</v>
      </c>
    </row>
    <row r="546" spans="1:5" x14ac:dyDescent="0.2">
      <c r="A546" s="11">
        <v>542</v>
      </c>
      <c r="B546" s="11" t="str">
        <f>T("0544")</f>
        <v>0544</v>
      </c>
      <c r="C546" s="16" t="s">
        <v>541</v>
      </c>
      <c r="D546" s="16" t="s">
        <v>743</v>
      </c>
      <c r="E546" s="11">
        <v>441</v>
      </c>
    </row>
    <row r="547" spans="1:5" x14ac:dyDescent="0.2">
      <c r="A547" s="11">
        <v>543</v>
      </c>
      <c r="B547" s="11" t="str">
        <f>T("0545")</f>
        <v>0545</v>
      </c>
      <c r="C547" s="16" t="s">
        <v>542</v>
      </c>
      <c r="D547" s="16" t="s">
        <v>747</v>
      </c>
      <c r="E547" s="11">
        <v>441</v>
      </c>
    </row>
    <row r="548" spans="1:5" x14ac:dyDescent="0.2">
      <c r="A548" s="11">
        <v>544</v>
      </c>
      <c r="B548" s="11" t="str">
        <f>T("0546")</f>
        <v>0546</v>
      </c>
      <c r="C548" s="16" t="s">
        <v>543</v>
      </c>
      <c r="D548" s="16" t="s">
        <v>745</v>
      </c>
      <c r="E548" s="11">
        <v>441</v>
      </c>
    </row>
    <row r="549" spans="1:5" x14ac:dyDescent="0.2">
      <c r="A549" s="11">
        <v>545</v>
      </c>
      <c r="B549" s="11" t="str">
        <f>T("0547")</f>
        <v>0547</v>
      </c>
      <c r="C549" s="16" t="s">
        <v>544</v>
      </c>
      <c r="D549" s="16" t="s">
        <v>746</v>
      </c>
      <c r="E549" s="11">
        <v>441</v>
      </c>
    </row>
    <row r="550" spans="1:5" x14ac:dyDescent="0.2">
      <c r="A550" s="11">
        <v>546</v>
      </c>
      <c r="B550" s="11" t="str">
        <f>T("0548")</f>
        <v>0548</v>
      </c>
      <c r="C550" s="16" t="s">
        <v>545</v>
      </c>
      <c r="D550" s="16" t="s">
        <v>745</v>
      </c>
      <c r="E550" s="11">
        <v>441</v>
      </c>
    </row>
    <row r="551" spans="1:5" x14ac:dyDescent="0.2">
      <c r="A551" s="11">
        <v>547</v>
      </c>
      <c r="B551" s="11" t="str">
        <f>T("0549")</f>
        <v>0549</v>
      </c>
      <c r="C551" s="16" t="s">
        <v>546</v>
      </c>
      <c r="D551" s="16" t="s">
        <v>743</v>
      </c>
      <c r="E551" s="11">
        <v>441</v>
      </c>
    </row>
    <row r="552" spans="1:5" x14ac:dyDescent="0.2">
      <c r="A552" s="11">
        <v>548</v>
      </c>
      <c r="B552" s="11" t="str">
        <f>T("0550")</f>
        <v>0550</v>
      </c>
      <c r="C552" s="16" t="s">
        <v>547</v>
      </c>
      <c r="D552" s="16" t="s">
        <v>745</v>
      </c>
      <c r="E552" s="11">
        <v>441</v>
      </c>
    </row>
    <row r="553" spans="1:5" x14ac:dyDescent="0.2">
      <c r="A553" s="11">
        <v>549</v>
      </c>
      <c r="B553" s="11" t="str">
        <f>T("0551")</f>
        <v>0551</v>
      </c>
      <c r="C553" s="16" t="s">
        <v>548</v>
      </c>
      <c r="D553" s="16" t="s">
        <v>748</v>
      </c>
      <c r="E553" s="11">
        <v>441</v>
      </c>
    </row>
    <row r="554" spans="1:5" x14ac:dyDescent="0.2">
      <c r="A554" s="11">
        <v>550</v>
      </c>
      <c r="B554" s="11" t="str">
        <f>T("0552")</f>
        <v>0552</v>
      </c>
      <c r="C554" s="16" t="s">
        <v>549</v>
      </c>
      <c r="D554" s="16" t="s">
        <v>748</v>
      </c>
      <c r="E554" s="11">
        <v>441</v>
      </c>
    </row>
    <row r="555" spans="1:5" x14ac:dyDescent="0.2">
      <c r="A555" s="11">
        <v>551</v>
      </c>
      <c r="B555" s="11" t="str">
        <f>T("0553")</f>
        <v>0553</v>
      </c>
      <c r="C555" s="16" t="s">
        <v>550</v>
      </c>
      <c r="D555" s="16" t="s">
        <v>744</v>
      </c>
      <c r="E555" s="11">
        <v>441</v>
      </c>
    </row>
    <row r="556" spans="1:5" x14ac:dyDescent="0.2">
      <c r="A556" s="11">
        <v>552</v>
      </c>
      <c r="B556" s="11" t="str">
        <f>T("0554")</f>
        <v>0554</v>
      </c>
      <c r="C556" s="16" t="s">
        <v>551</v>
      </c>
      <c r="D556" s="16" t="s">
        <v>750</v>
      </c>
      <c r="E556" s="11">
        <v>441</v>
      </c>
    </row>
    <row r="557" spans="1:5" x14ac:dyDescent="0.2">
      <c r="A557" s="11">
        <v>553</v>
      </c>
      <c r="B557" s="11" t="str">
        <f>T("0555")</f>
        <v>0555</v>
      </c>
      <c r="C557" s="16" t="s">
        <v>552</v>
      </c>
      <c r="D557" s="16" t="s">
        <v>750</v>
      </c>
      <c r="E557" s="11">
        <v>441</v>
      </c>
    </row>
    <row r="558" spans="1:5" x14ac:dyDescent="0.2">
      <c r="A558" s="11">
        <v>554</v>
      </c>
      <c r="B558" s="11" t="str">
        <f>T("0556")</f>
        <v>0556</v>
      </c>
      <c r="C558" s="16" t="s">
        <v>553</v>
      </c>
      <c r="D558" s="16" t="s">
        <v>746</v>
      </c>
      <c r="E558" s="11">
        <v>441</v>
      </c>
    </row>
    <row r="559" spans="1:5" x14ac:dyDescent="0.2">
      <c r="A559" s="11">
        <v>555</v>
      </c>
      <c r="B559" s="11" t="str">
        <f>T("0557")</f>
        <v>0557</v>
      </c>
      <c r="C559" s="16" t="s">
        <v>554</v>
      </c>
      <c r="D559" s="16" t="s">
        <v>743</v>
      </c>
      <c r="E559" s="11">
        <v>441</v>
      </c>
    </row>
    <row r="560" spans="1:5" x14ac:dyDescent="0.2">
      <c r="A560" s="11">
        <v>556</v>
      </c>
      <c r="B560" s="11" t="str">
        <f>T("0558")</f>
        <v>0558</v>
      </c>
      <c r="C560" s="16" t="s">
        <v>555</v>
      </c>
      <c r="D560" s="16" t="s">
        <v>743</v>
      </c>
      <c r="E560" s="11">
        <v>441</v>
      </c>
    </row>
    <row r="561" spans="1:5" x14ac:dyDescent="0.2">
      <c r="A561" s="11">
        <v>557</v>
      </c>
      <c r="B561" s="11" t="str">
        <f>T("0559")</f>
        <v>0559</v>
      </c>
      <c r="C561" s="16" t="s">
        <v>556</v>
      </c>
      <c r="D561" s="16" t="s">
        <v>747</v>
      </c>
      <c r="E561" s="11">
        <v>441</v>
      </c>
    </row>
    <row r="562" spans="1:5" x14ac:dyDescent="0.2">
      <c r="A562" s="11">
        <v>558</v>
      </c>
      <c r="B562" s="11" t="str">
        <f>T("0560")</f>
        <v>0560</v>
      </c>
      <c r="C562" s="16" t="s">
        <v>557</v>
      </c>
      <c r="D562" s="16" t="s">
        <v>746</v>
      </c>
      <c r="E562" s="11">
        <v>441</v>
      </c>
    </row>
    <row r="563" spans="1:5" x14ac:dyDescent="0.2">
      <c r="A563" s="11">
        <v>559</v>
      </c>
      <c r="B563" s="11" t="str">
        <f>T("0561")</f>
        <v>0561</v>
      </c>
      <c r="C563" s="16" t="s">
        <v>558</v>
      </c>
      <c r="D563" s="16" t="s">
        <v>747</v>
      </c>
      <c r="E563" s="11">
        <v>441</v>
      </c>
    </row>
    <row r="564" spans="1:5" x14ac:dyDescent="0.2">
      <c r="A564" s="11">
        <v>560</v>
      </c>
      <c r="B564" s="11" t="str">
        <f>T("0562")</f>
        <v>0562</v>
      </c>
      <c r="C564" s="16" t="s">
        <v>559</v>
      </c>
      <c r="D564" s="16" t="s">
        <v>747</v>
      </c>
      <c r="E564" s="11">
        <v>441</v>
      </c>
    </row>
    <row r="565" spans="1:5" x14ac:dyDescent="0.2">
      <c r="A565" s="11">
        <v>561</v>
      </c>
      <c r="B565" s="11" t="str">
        <f>T("0563")</f>
        <v>0563</v>
      </c>
      <c r="C565" s="16" t="s">
        <v>560</v>
      </c>
      <c r="D565" s="16" t="s">
        <v>746</v>
      </c>
      <c r="E565" s="11">
        <v>441</v>
      </c>
    </row>
    <row r="566" spans="1:5" x14ac:dyDescent="0.2">
      <c r="A566" s="11">
        <v>562</v>
      </c>
      <c r="B566" s="11" t="str">
        <f>T("0564")</f>
        <v>0564</v>
      </c>
      <c r="C566" s="16" t="s">
        <v>561</v>
      </c>
      <c r="D566" s="16" t="s">
        <v>746</v>
      </c>
      <c r="E566" s="11">
        <v>441</v>
      </c>
    </row>
    <row r="567" spans="1:5" x14ac:dyDescent="0.2">
      <c r="A567" s="11">
        <v>563</v>
      </c>
      <c r="B567" s="11" t="str">
        <f>T("0565")</f>
        <v>0565</v>
      </c>
      <c r="C567" s="16" t="s">
        <v>562</v>
      </c>
      <c r="D567" s="16" t="s">
        <v>746</v>
      </c>
      <c r="E567" s="11">
        <v>441</v>
      </c>
    </row>
    <row r="568" spans="1:5" x14ac:dyDescent="0.2">
      <c r="A568" s="11">
        <v>564</v>
      </c>
      <c r="B568" s="11" t="str">
        <f>T("0566")</f>
        <v>0566</v>
      </c>
      <c r="C568" s="16" t="s">
        <v>563</v>
      </c>
      <c r="D568" s="16" t="s">
        <v>748</v>
      </c>
      <c r="E568" s="11">
        <v>441</v>
      </c>
    </row>
    <row r="569" spans="1:5" x14ac:dyDescent="0.2">
      <c r="A569" s="11">
        <v>565</v>
      </c>
      <c r="B569" s="11" t="str">
        <f>T("0567")</f>
        <v>0567</v>
      </c>
      <c r="C569" s="16" t="s">
        <v>564</v>
      </c>
      <c r="D569" s="16" t="s">
        <v>747</v>
      </c>
      <c r="E569" s="11">
        <v>441</v>
      </c>
    </row>
    <row r="570" spans="1:5" x14ac:dyDescent="0.2">
      <c r="A570" s="11">
        <v>566</v>
      </c>
      <c r="B570" s="11" t="str">
        <f>T("0568")</f>
        <v>0568</v>
      </c>
      <c r="C570" s="16" t="s">
        <v>565</v>
      </c>
      <c r="D570" s="16" t="s">
        <v>747</v>
      </c>
      <c r="E570" s="11">
        <v>441</v>
      </c>
    </row>
    <row r="571" spans="1:5" x14ac:dyDescent="0.2">
      <c r="A571" s="11">
        <v>567</v>
      </c>
      <c r="B571" s="11" t="str">
        <f>T("0569")</f>
        <v>0569</v>
      </c>
      <c r="C571" s="16" t="s">
        <v>566</v>
      </c>
      <c r="D571" s="16" t="s">
        <v>747</v>
      </c>
      <c r="E571" s="11">
        <v>441</v>
      </c>
    </row>
    <row r="572" spans="1:5" x14ac:dyDescent="0.2">
      <c r="A572" s="11">
        <v>568</v>
      </c>
      <c r="B572" s="11" t="str">
        <f>T("0570")</f>
        <v>0570</v>
      </c>
      <c r="C572" s="16" t="s">
        <v>567</v>
      </c>
      <c r="D572" s="16" t="s">
        <v>748</v>
      </c>
      <c r="E572" s="11">
        <v>441</v>
      </c>
    </row>
    <row r="573" spans="1:5" x14ac:dyDescent="0.2">
      <c r="A573" s="11">
        <v>569</v>
      </c>
      <c r="B573" s="11" t="str">
        <f>T("0571")</f>
        <v>0571</v>
      </c>
      <c r="C573" s="16" t="s">
        <v>568</v>
      </c>
      <c r="D573" s="16" t="s">
        <v>748</v>
      </c>
      <c r="E573" s="11">
        <v>441</v>
      </c>
    </row>
    <row r="574" spans="1:5" x14ac:dyDescent="0.2">
      <c r="A574" s="11">
        <v>570</v>
      </c>
      <c r="B574" s="11" t="str">
        <f>T("0572")</f>
        <v>0572</v>
      </c>
      <c r="C574" s="16" t="s">
        <v>569</v>
      </c>
      <c r="D574" s="16" t="s">
        <v>748</v>
      </c>
      <c r="E574" s="11">
        <v>441</v>
      </c>
    </row>
    <row r="575" spans="1:5" x14ac:dyDescent="0.2">
      <c r="A575" s="11">
        <v>571</v>
      </c>
      <c r="B575" s="11" t="str">
        <f>T("0573")</f>
        <v>0573</v>
      </c>
      <c r="C575" s="16" t="s">
        <v>570</v>
      </c>
      <c r="D575" s="16" t="s">
        <v>744</v>
      </c>
      <c r="E575" s="11">
        <v>441</v>
      </c>
    </row>
    <row r="576" spans="1:5" x14ac:dyDescent="0.2">
      <c r="A576" s="11">
        <v>572</v>
      </c>
      <c r="B576" s="11" t="str">
        <f>T("0574")</f>
        <v>0574</v>
      </c>
      <c r="C576" s="16" t="s">
        <v>571</v>
      </c>
      <c r="D576" s="16" t="s">
        <v>745</v>
      </c>
      <c r="E576" s="11">
        <v>441</v>
      </c>
    </row>
    <row r="577" spans="1:5" x14ac:dyDescent="0.2">
      <c r="A577" s="11">
        <v>573</v>
      </c>
      <c r="B577" s="11" t="str">
        <f>T("0575")</f>
        <v>0575</v>
      </c>
      <c r="C577" s="16" t="s">
        <v>572</v>
      </c>
      <c r="D577" s="16" t="s">
        <v>745</v>
      </c>
      <c r="E577" s="11">
        <v>441</v>
      </c>
    </row>
    <row r="578" spans="1:5" x14ac:dyDescent="0.2">
      <c r="A578" s="11">
        <v>574</v>
      </c>
      <c r="B578" s="11" t="str">
        <f>T("0576")</f>
        <v>0576</v>
      </c>
      <c r="C578" s="16" t="s">
        <v>573</v>
      </c>
      <c r="D578" s="16" t="s">
        <v>749</v>
      </c>
      <c r="E578" s="11">
        <v>441</v>
      </c>
    </row>
    <row r="579" spans="1:5" x14ac:dyDescent="0.2">
      <c r="A579" s="11">
        <v>575</v>
      </c>
      <c r="B579" s="11" t="str">
        <f>T("0577")</f>
        <v>0577</v>
      </c>
      <c r="C579" s="16" t="s">
        <v>574</v>
      </c>
      <c r="D579" s="16" t="s">
        <v>744</v>
      </c>
      <c r="E579" s="11">
        <v>441</v>
      </c>
    </row>
    <row r="580" spans="1:5" x14ac:dyDescent="0.2">
      <c r="A580" s="11">
        <v>576</v>
      </c>
      <c r="B580" s="11" t="str">
        <f>T("0578")</f>
        <v>0578</v>
      </c>
      <c r="C580" s="16" t="s">
        <v>575</v>
      </c>
      <c r="D580" s="16" t="s">
        <v>744</v>
      </c>
      <c r="E580" s="11">
        <v>442</v>
      </c>
    </row>
    <row r="581" spans="1:5" x14ac:dyDescent="0.2">
      <c r="A581" s="11">
        <v>577</v>
      </c>
      <c r="B581" s="11" t="str">
        <f>T("0579")</f>
        <v>0579</v>
      </c>
      <c r="C581" s="16" t="s">
        <v>576</v>
      </c>
      <c r="D581" s="16" t="s">
        <v>743</v>
      </c>
      <c r="E581" s="11">
        <v>442</v>
      </c>
    </row>
    <row r="582" spans="1:5" x14ac:dyDescent="0.2">
      <c r="A582" s="11">
        <v>578</v>
      </c>
      <c r="B582" s="11" t="str">
        <f>T("0580")</f>
        <v>0580</v>
      </c>
      <c r="C582" s="16" t="s">
        <v>577</v>
      </c>
      <c r="D582" s="16" t="s">
        <v>748</v>
      </c>
      <c r="E582" s="11">
        <v>442</v>
      </c>
    </row>
    <row r="583" spans="1:5" x14ac:dyDescent="0.2">
      <c r="A583" s="11">
        <v>579</v>
      </c>
      <c r="B583" s="11" t="str">
        <f>T("0581")</f>
        <v>0581</v>
      </c>
      <c r="C583" s="16" t="s">
        <v>578</v>
      </c>
      <c r="D583" s="16" t="s">
        <v>743</v>
      </c>
      <c r="E583" s="11">
        <v>442</v>
      </c>
    </row>
    <row r="584" spans="1:5" x14ac:dyDescent="0.2">
      <c r="A584" s="11">
        <v>580</v>
      </c>
      <c r="B584" s="11" t="str">
        <f>T("0582")</f>
        <v>0582</v>
      </c>
      <c r="C584" s="16" t="s">
        <v>579</v>
      </c>
      <c r="D584" s="16" t="s">
        <v>745</v>
      </c>
      <c r="E584" s="11">
        <v>442</v>
      </c>
    </row>
    <row r="585" spans="1:5" x14ac:dyDescent="0.2">
      <c r="A585" s="11">
        <v>581</v>
      </c>
      <c r="B585" s="11" t="str">
        <f>T("0583")</f>
        <v>0583</v>
      </c>
      <c r="C585" s="16" t="s">
        <v>580</v>
      </c>
      <c r="D585" s="16" t="s">
        <v>743</v>
      </c>
      <c r="E585" s="11">
        <v>442</v>
      </c>
    </row>
    <row r="586" spans="1:5" x14ac:dyDescent="0.2">
      <c r="A586" s="11">
        <v>582</v>
      </c>
      <c r="B586" s="11" t="str">
        <f>T("0584")</f>
        <v>0584</v>
      </c>
      <c r="C586" s="16" t="s">
        <v>581</v>
      </c>
      <c r="D586" s="16" t="s">
        <v>750</v>
      </c>
      <c r="E586" s="11">
        <v>442</v>
      </c>
    </row>
    <row r="587" spans="1:5" x14ac:dyDescent="0.2">
      <c r="A587" s="11">
        <v>583</v>
      </c>
      <c r="B587" s="11" t="str">
        <f>T("0585")</f>
        <v>0585</v>
      </c>
      <c r="C587" s="16" t="s">
        <v>582</v>
      </c>
      <c r="D587" s="16" t="s">
        <v>745</v>
      </c>
      <c r="E587" s="11">
        <v>442</v>
      </c>
    </row>
    <row r="588" spans="1:5" x14ac:dyDescent="0.2">
      <c r="A588" s="11">
        <v>584</v>
      </c>
      <c r="B588" s="11" t="str">
        <f>T("0586")</f>
        <v>0586</v>
      </c>
      <c r="C588" s="16" t="s">
        <v>583</v>
      </c>
      <c r="D588" s="16" t="s">
        <v>748</v>
      </c>
      <c r="E588" s="11">
        <v>442</v>
      </c>
    </row>
    <row r="589" spans="1:5" x14ac:dyDescent="0.2">
      <c r="A589" s="11">
        <v>585</v>
      </c>
      <c r="B589" s="11" t="str">
        <f>T("0587")</f>
        <v>0587</v>
      </c>
      <c r="C589" s="16" t="s">
        <v>584</v>
      </c>
      <c r="D589" s="16" t="s">
        <v>748</v>
      </c>
      <c r="E589" s="11">
        <v>442</v>
      </c>
    </row>
    <row r="590" spans="1:5" x14ac:dyDescent="0.2">
      <c r="A590" s="11">
        <v>586</v>
      </c>
      <c r="B590" s="11" t="str">
        <f>T("0588")</f>
        <v>0588</v>
      </c>
      <c r="C590" s="16" t="s">
        <v>585</v>
      </c>
      <c r="D590" s="16" t="s">
        <v>745</v>
      </c>
      <c r="E590" s="11">
        <v>442</v>
      </c>
    </row>
    <row r="591" spans="1:5" x14ac:dyDescent="0.2">
      <c r="A591" s="11">
        <v>587</v>
      </c>
      <c r="B591" s="11" t="str">
        <f>T("0589")</f>
        <v>0589</v>
      </c>
      <c r="C591" s="16" t="s">
        <v>586</v>
      </c>
      <c r="D591" s="16" t="s">
        <v>745</v>
      </c>
      <c r="E591" s="11">
        <v>442</v>
      </c>
    </row>
    <row r="592" spans="1:5" x14ac:dyDescent="0.2">
      <c r="A592" s="11">
        <v>588</v>
      </c>
      <c r="B592" s="11" t="str">
        <f>T("0590")</f>
        <v>0590</v>
      </c>
      <c r="C592" s="16" t="s">
        <v>587</v>
      </c>
      <c r="D592" s="16" t="s">
        <v>744</v>
      </c>
      <c r="E592" s="11">
        <v>442</v>
      </c>
    </row>
    <row r="593" spans="1:5" x14ac:dyDescent="0.2">
      <c r="A593" s="11">
        <v>589</v>
      </c>
      <c r="B593" s="11" t="str">
        <f>T("0591")</f>
        <v>0591</v>
      </c>
      <c r="C593" s="16" t="s">
        <v>588</v>
      </c>
      <c r="D593" s="16" t="s">
        <v>748</v>
      </c>
      <c r="E593" s="11">
        <v>442</v>
      </c>
    </row>
    <row r="594" spans="1:5" x14ac:dyDescent="0.2">
      <c r="A594" s="11">
        <v>590</v>
      </c>
      <c r="B594" s="11" t="str">
        <f>T("0592")</f>
        <v>0592</v>
      </c>
      <c r="C594" s="16" t="s">
        <v>589</v>
      </c>
      <c r="D594" s="16" t="s">
        <v>748</v>
      </c>
      <c r="E594" s="11">
        <v>442</v>
      </c>
    </row>
    <row r="595" spans="1:5" x14ac:dyDescent="0.2">
      <c r="A595" s="11">
        <v>591</v>
      </c>
      <c r="B595" s="11" t="str">
        <f>T("0593")</f>
        <v>0593</v>
      </c>
      <c r="C595" s="16" t="s">
        <v>590</v>
      </c>
      <c r="D595" s="16" t="s">
        <v>746</v>
      </c>
      <c r="E595" s="11">
        <v>442</v>
      </c>
    </row>
    <row r="596" spans="1:5" x14ac:dyDescent="0.2">
      <c r="A596" s="11">
        <v>592</v>
      </c>
      <c r="B596" s="11" t="str">
        <f>T("0594")</f>
        <v>0594</v>
      </c>
      <c r="C596" s="16" t="s">
        <v>591</v>
      </c>
      <c r="D596" s="16" t="s">
        <v>746</v>
      </c>
      <c r="E596" s="11">
        <v>442</v>
      </c>
    </row>
    <row r="597" spans="1:5" x14ac:dyDescent="0.2">
      <c r="A597" s="11">
        <v>593</v>
      </c>
      <c r="B597" s="11" t="str">
        <f>T("0595")</f>
        <v>0595</v>
      </c>
      <c r="C597" s="16" t="s">
        <v>592</v>
      </c>
      <c r="D597" s="16" t="s">
        <v>746</v>
      </c>
      <c r="E597" s="11">
        <v>442</v>
      </c>
    </row>
    <row r="598" spans="1:5" x14ac:dyDescent="0.2">
      <c r="A598" s="11">
        <v>594</v>
      </c>
      <c r="B598" s="11" t="str">
        <f>T("0596")</f>
        <v>0596</v>
      </c>
      <c r="C598" s="16" t="s">
        <v>593</v>
      </c>
      <c r="D598" s="16" t="s">
        <v>748</v>
      </c>
      <c r="E598" s="11">
        <v>442</v>
      </c>
    </row>
    <row r="599" spans="1:5" x14ac:dyDescent="0.2">
      <c r="A599" s="11">
        <v>595</v>
      </c>
      <c r="B599" s="11" t="str">
        <f>T("0597")</f>
        <v>0597</v>
      </c>
      <c r="C599" s="16" t="s">
        <v>594</v>
      </c>
      <c r="D599" s="16" t="s">
        <v>748</v>
      </c>
      <c r="E599" s="11">
        <v>442</v>
      </c>
    </row>
    <row r="600" spans="1:5" x14ac:dyDescent="0.2">
      <c r="A600" s="11">
        <v>596</v>
      </c>
      <c r="B600" s="11" t="str">
        <f>T("0598")</f>
        <v>0598</v>
      </c>
      <c r="C600" s="16" t="s">
        <v>595</v>
      </c>
      <c r="D600" s="16" t="s">
        <v>746</v>
      </c>
      <c r="E600" s="11">
        <v>442</v>
      </c>
    </row>
    <row r="601" spans="1:5" x14ac:dyDescent="0.2">
      <c r="A601" s="11">
        <v>597</v>
      </c>
      <c r="B601" s="11" t="str">
        <f>T("0599")</f>
        <v>0599</v>
      </c>
      <c r="C601" s="16" t="s">
        <v>596</v>
      </c>
      <c r="D601" s="16" t="s">
        <v>746</v>
      </c>
      <c r="E601" s="11">
        <v>442</v>
      </c>
    </row>
    <row r="602" spans="1:5" x14ac:dyDescent="0.2">
      <c r="A602" s="11">
        <v>598</v>
      </c>
      <c r="B602" s="11" t="str">
        <f>T("0600")</f>
        <v>0600</v>
      </c>
      <c r="C602" s="16" t="s">
        <v>597</v>
      </c>
      <c r="D602" s="16" t="s">
        <v>747</v>
      </c>
      <c r="E602" s="11">
        <v>442</v>
      </c>
    </row>
    <row r="603" spans="1:5" x14ac:dyDescent="0.2">
      <c r="A603" s="11">
        <v>599</v>
      </c>
      <c r="B603" s="11" t="str">
        <f>T("0601")</f>
        <v>0601</v>
      </c>
      <c r="C603" s="16" t="s">
        <v>598</v>
      </c>
      <c r="D603" s="16" t="s">
        <v>750</v>
      </c>
      <c r="E603" s="11">
        <v>442</v>
      </c>
    </row>
    <row r="604" spans="1:5" x14ac:dyDescent="0.2">
      <c r="A604" s="11">
        <v>600</v>
      </c>
      <c r="B604" s="11" t="str">
        <f>T("0602")</f>
        <v>0602</v>
      </c>
      <c r="C604" s="16" t="s">
        <v>599</v>
      </c>
      <c r="D604" s="16" t="s">
        <v>746</v>
      </c>
      <c r="E604" s="11">
        <v>442</v>
      </c>
    </row>
    <row r="605" spans="1:5" x14ac:dyDescent="0.2">
      <c r="A605" s="11">
        <v>601</v>
      </c>
      <c r="B605" s="11" t="str">
        <f>T("0603")</f>
        <v>0603</v>
      </c>
      <c r="C605" s="16" t="s">
        <v>600</v>
      </c>
      <c r="D605" s="16" t="s">
        <v>749</v>
      </c>
      <c r="E605" s="11">
        <v>442</v>
      </c>
    </row>
    <row r="606" spans="1:5" x14ac:dyDescent="0.2">
      <c r="A606" s="11">
        <v>602</v>
      </c>
      <c r="B606" s="11" t="str">
        <f>T("0604")</f>
        <v>0604</v>
      </c>
      <c r="C606" s="16" t="s">
        <v>601</v>
      </c>
      <c r="D606" s="16" t="s">
        <v>744</v>
      </c>
      <c r="E606" s="11">
        <v>442</v>
      </c>
    </row>
    <row r="607" spans="1:5" x14ac:dyDescent="0.2">
      <c r="A607" s="11">
        <v>603</v>
      </c>
      <c r="B607" s="11" t="str">
        <f>T("0605")</f>
        <v>0605</v>
      </c>
      <c r="C607" s="16" t="s">
        <v>602</v>
      </c>
      <c r="D607" s="16" t="s">
        <v>744</v>
      </c>
      <c r="E607" s="11">
        <v>442</v>
      </c>
    </row>
    <row r="608" spans="1:5" x14ac:dyDescent="0.2">
      <c r="A608" s="11">
        <v>604</v>
      </c>
      <c r="B608" s="11" t="str">
        <f>T("0606")</f>
        <v>0606</v>
      </c>
      <c r="C608" s="16" t="s">
        <v>603</v>
      </c>
      <c r="D608" s="16" t="s">
        <v>744</v>
      </c>
      <c r="E608" s="11">
        <v>442</v>
      </c>
    </row>
    <row r="609" spans="1:5" x14ac:dyDescent="0.2">
      <c r="A609" s="11">
        <v>605</v>
      </c>
      <c r="B609" s="11" t="str">
        <f>T("0607")</f>
        <v>0607</v>
      </c>
      <c r="C609" s="16" t="s">
        <v>604</v>
      </c>
      <c r="D609" s="16" t="s">
        <v>750</v>
      </c>
      <c r="E609" s="11">
        <v>442</v>
      </c>
    </row>
    <row r="610" spans="1:5" x14ac:dyDescent="0.2">
      <c r="A610" s="11">
        <v>606</v>
      </c>
      <c r="B610" s="11" t="str">
        <f>T("0608")</f>
        <v>0608</v>
      </c>
      <c r="C610" s="16" t="s">
        <v>605</v>
      </c>
      <c r="D610" s="16" t="s">
        <v>748</v>
      </c>
      <c r="E610" s="11">
        <v>442</v>
      </c>
    </row>
    <row r="611" spans="1:5" x14ac:dyDescent="0.2">
      <c r="A611" s="11">
        <v>607</v>
      </c>
      <c r="B611" s="11" t="str">
        <f>T("0609")</f>
        <v>0609</v>
      </c>
      <c r="C611" s="16" t="s">
        <v>606</v>
      </c>
      <c r="D611" s="16" t="s">
        <v>746</v>
      </c>
      <c r="E611" s="11">
        <v>442</v>
      </c>
    </row>
    <row r="612" spans="1:5" x14ac:dyDescent="0.2">
      <c r="A612" s="11">
        <v>608</v>
      </c>
      <c r="B612" s="11" t="str">
        <f>T("0610")</f>
        <v>0610</v>
      </c>
      <c r="C612" s="16" t="s">
        <v>607</v>
      </c>
      <c r="D612" s="16" t="s">
        <v>747</v>
      </c>
      <c r="E612" s="11">
        <v>442</v>
      </c>
    </row>
    <row r="613" spans="1:5" x14ac:dyDescent="0.2">
      <c r="A613" s="11">
        <v>609</v>
      </c>
      <c r="B613" s="11" t="str">
        <f>T("0611")</f>
        <v>0611</v>
      </c>
      <c r="C613" s="16" t="s">
        <v>608</v>
      </c>
      <c r="D613" s="16" t="s">
        <v>743</v>
      </c>
      <c r="E613" s="11">
        <v>442</v>
      </c>
    </row>
    <row r="614" spans="1:5" x14ac:dyDescent="0.2">
      <c r="A614" s="11">
        <v>610</v>
      </c>
      <c r="B614" s="11" t="str">
        <f>T("0612")</f>
        <v>0612</v>
      </c>
      <c r="C614" s="16" t="s">
        <v>609</v>
      </c>
      <c r="D614" s="16" t="s">
        <v>743</v>
      </c>
      <c r="E614" s="11">
        <v>442</v>
      </c>
    </row>
    <row r="615" spans="1:5" x14ac:dyDescent="0.2">
      <c r="A615" s="11">
        <v>611</v>
      </c>
      <c r="B615" s="11" t="str">
        <f>T("0613")</f>
        <v>0613</v>
      </c>
      <c r="C615" s="16" t="s">
        <v>610</v>
      </c>
      <c r="D615" s="16" t="s">
        <v>744</v>
      </c>
      <c r="E615" s="11">
        <v>443</v>
      </c>
    </row>
    <row r="616" spans="1:5" x14ac:dyDescent="0.2">
      <c r="A616" s="11">
        <v>612</v>
      </c>
      <c r="B616" s="11" t="str">
        <f>T("0614")</f>
        <v>0614</v>
      </c>
      <c r="C616" s="16" t="s">
        <v>611</v>
      </c>
      <c r="D616" s="16" t="s">
        <v>746</v>
      </c>
      <c r="E616" s="11">
        <v>443</v>
      </c>
    </row>
    <row r="617" spans="1:5" x14ac:dyDescent="0.2">
      <c r="A617" s="11">
        <v>613</v>
      </c>
      <c r="B617" s="11" t="str">
        <f>T("0615")</f>
        <v>0615</v>
      </c>
      <c r="C617" s="16" t="s">
        <v>612</v>
      </c>
      <c r="D617" s="16" t="s">
        <v>744</v>
      </c>
      <c r="E617" s="11">
        <v>443</v>
      </c>
    </row>
    <row r="618" spans="1:5" x14ac:dyDescent="0.2">
      <c r="A618" s="11">
        <v>614</v>
      </c>
      <c r="B618" s="11" t="str">
        <f>T("0616")</f>
        <v>0616</v>
      </c>
      <c r="C618" s="16" t="s">
        <v>613</v>
      </c>
      <c r="D618" s="16" t="s">
        <v>746</v>
      </c>
      <c r="E618" s="11">
        <v>443</v>
      </c>
    </row>
    <row r="619" spans="1:5" x14ac:dyDescent="0.2">
      <c r="A619" s="11">
        <v>615</v>
      </c>
      <c r="B619" s="11" t="str">
        <f>T("0617")</f>
        <v>0617</v>
      </c>
      <c r="C619" s="16" t="s">
        <v>614</v>
      </c>
      <c r="D619" s="16" t="s">
        <v>746</v>
      </c>
      <c r="E619" s="11">
        <v>443</v>
      </c>
    </row>
    <row r="620" spans="1:5" x14ac:dyDescent="0.2">
      <c r="A620" s="11">
        <v>616</v>
      </c>
      <c r="B620" s="11" t="str">
        <f>T("0618")</f>
        <v>0618</v>
      </c>
      <c r="C620" s="16" t="s">
        <v>615</v>
      </c>
      <c r="D620" s="16" t="s">
        <v>746</v>
      </c>
      <c r="E620" s="11">
        <v>443</v>
      </c>
    </row>
    <row r="621" spans="1:5" x14ac:dyDescent="0.2">
      <c r="A621" s="11">
        <v>617</v>
      </c>
      <c r="B621" s="11" t="str">
        <f>T("0619")</f>
        <v>0619</v>
      </c>
      <c r="C621" s="16" t="s">
        <v>616</v>
      </c>
      <c r="D621" s="16" t="s">
        <v>745</v>
      </c>
      <c r="E621" s="11">
        <v>443</v>
      </c>
    </row>
    <row r="622" spans="1:5" x14ac:dyDescent="0.2">
      <c r="A622" s="11">
        <v>618</v>
      </c>
      <c r="B622" s="11" t="str">
        <f>T("0620")</f>
        <v>0620</v>
      </c>
      <c r="C622" s="16" t="s">
        <v>617</v>
      </c>
      <c r="D622" s="16" t="s">
        <v>744</v>
      </c>
      <c r="E622" s="11">
        <v>443</v>
      </c>
    </row>
    <row r="623" spans="1:5" x14ac:dyDescent="0.2">
      <c r="A623" s="11">
        <v>619</v>
      </c>
      <c r="B623" s="11" t="str">
        <f>T("0621")</f>
        <v>0621</v>
      </c>
      <c r="C623" s="16" t="s">
        <v>618</v>
      </c>
      <c r="D623" s="16" t="s">
        <v>743</v>
      </c>
      <c r="E623" s="11">
        <v>443</v>
      </c>
    </row>
    <row r="624" spans="1:5" x14ac:dyDescent="0.2">
      <c r="A624" s="11">
        <v>620</v>
      </c>
      <c r="B624" s="11" t="str">
        <f>T("0622")</f>
        <v>0622</v>
      </c>
      <c r="C624" s="16" t="s">
        <v>619</v>
      </c>
      <c r="D624" s="16" t="s">
        <v>748</v>
      </c>
      <c r="E624" s="11">
        <v>443</v>
      </c>
    </row>
    <row r="625" spans="1:5" x14ac:dyDescent="0.2">
      <c r="A625" s="11">
        <v>621</v>
      </c>
      <c r="B625" s="11" t="str">
        <f>T("0623")</f>
        <v>0623</v>
      </c>
      <c r="C625" s="16" t="s">
        <v>620</v>
      </c>
      <c r="D625" s="16" t="s">
        <v>746</v>
      </c>
      <c r="E625" s="11">
        <v>443</v>
      </c>
    </row>
    <row r="626" spans="1:5" x14ac:dyDescent="0.2">
      <c r="A626" s="11">
        <v>622</v>
      </c>
      <c r="B626" s="11" t="str">
        <f>T("0624")</f>
        <v>0624</v>
      </c>
      <c r="C626" s="16" t="s">
        <v>621</v>
      </c>
      <c r="D626" s="16" t="s">
        <v>747</v>
      </c>
      <c r="E626" s="11">
        <v>443</v>
      </c>
    </row>
    <row r="627" spans="1:5" x14ac:dyDescent="0.2">
      <c r="A627" s="11">
        <v>623</v>
      </c>
      <c r="B627" s="11" t="str">
        <f>T("0625")</f>
        <v>0625</v>
      </c>
      <c r="C627" s="16" t="s">
        <v>622</v>
      </c>
      <c r="D627" s="16" t="s">
        <v>744</v>
      </c>
      <c r="E627" s="11">
        <v>443</v>
      </c>
    </row>
    <row r="628" spans="1:5" x14ac:dyDescent="0.2">
      <c r="A628" s="11">
        <v>624</v>
      </c>
      <c r="B628" s="11" t="str">
        <f>T("0626")</f>
        <v>0626</v>
      </c>
      <c r="C628" s="16" t="s">
        <v>623</v>
      </c>
      <c r="D628" s="16" t="s">
        <v>743</v>
      </c>
      <c r="E628" s="11">
        <v>443</v>
      </c>
    </row>
    <row r="629" spans="1:5" x14ac:dyDescent="0.2">
      <c r="A629" s="11">
        <v>625</v>
      </c>
      <c r="B629" s="11" t="str">
        <f>T("0627")</f>
        <v>0627</v>
      </c>
      <c r="C629" s="16" t="s">
        <v>624</v>
      </c>
      <c r="D629" s="16" t="s">
        <v>743</v>
      </c>
      <c r="E629" s="11">
        <v>443</v>
      </c>
    </row>
    <row r="630" spans="1:5" x14ac:dyDescent="0.2">
      <c r="A630" s="11">
        <v>626</v>
      </c>
      <c r="B630" s="11" t="str">
        <f>T("0628")</f>
        <v>0628</v>
      </c>
      <c r="C630" s="16" t="s">
        <v>625</v>
      </c>
      <c r="D630" s="16" t="s">
        <v>748</v>
      </c>
      <c r="E630" s="11">
        <v>443</v>
      </c>
    </row>
    <row r="631" spans="1:5" x14ac:dyDescent="0.2">
      <c r="A631" s="11">
        <v>627</v>
      </c>
      <c r="B631" s="11" t="str">
        <f>T("0629")</f>
        <v>0629</v>
      </c>
      <c r="C631" s="16" t="s">
        <v>626</v>
      </c>
      <c r="D631" s="16" t="s">
        <v>748</v>
      </c>
      <c r="E631" s="11">
        <v>443</v>
      </c>
    </row>
    <row r="632" spans="1:5" x14ac:dyDescent="0.2">
      <c r="A632" s="11">
        <v>628</v>
      </c>
      <c r="B632" s="11" t="str">
        <f>T("0630")</f>
        <v>0630</v>
      </c>
      <c r="C632" s="16" t="s">
        <v>627</v>
      </c>
      <c r="D632" s="16" t="s">
        <v>744</v>
      </c>
      <c r="E632" s="11">
        <v>443</v>
      </c>
    </row>
    <row r="633" spans="1:5" x14ac:dyDescent="0.2">
      <c r="A633" s="11">
        <v>629</v>
      </c>
      <c r="B633" s="11" t="str">
        <f>T("0631")</f>
        <v>0631</v>
      </c>
      <c r="C633" s="16" t="s">
        <v>628</v>
      </c>
      <c r="D633" s="16" t="s">
        <v>744</v>
      </c>
      <c r="E633" s="11">
        <v>443</v>
      </c>
    </row>
    <row r="634" spans="1:5" x14ac:dyDescent="0.2">
      <c r="A634" s="11">
        <v>630</v>
      </c>
      <c r="B634" s="11" t="str">
        <f>T("0632")</f>
        <v>0632</v>
      </c>
      <c r="C634" s="16" t="s">
        <v>629</v>
      </c>
      <c r="D634" s="16" t="s">
        <v>744</v>
      </c>
      <c r="E634" s="11">
        <v>443</v>
      </c>
    </row>
    <row r="635" spans="1:5" x14ac:dyDescent="0.2">
      <c r="A635" s="11">
        <v>631</v>
      </c>
      <c r="B635" s="11" t="str">
        <f>T("0633")</f>
        <v>0633</v>
      </c>
      <c r="C635" s="16" t="s">
        <v>630</v>
      </c>
      <c r="D635" s="16" t="s">
        <v>746</v>
      </c>
      <c r="E635" s="11">
        <v>443</v>
      </c>
    </row>
    <row r="636" spans="1:5" x14ac:dyDescent="0.2">
      <c r="A636" s="11">
        <v>632</v>
      </c>
      <c r="B636" s="11" t="str">
        <f>T("0634")</f>
        <v>0634</v>
      </c>
      <c r="C636" s="16" t="s">
        <v>631</v>
      </c>
      <c r="D636" s="16" t="s">
        <v>746</v>
      </c>
      <c r="E636" s="11">
        <v>443</v>
      </c>
    </row>
    <row r="637" spans="1:5" x14ac:dyDescent="0.2">
      <c r="A637" s="11">
        <v>633</v>
      </c>
      <c r="B637" s="11" t="str">
        <f>T("0635")</f>
        <v>0635</v>
      </c>
      <c r="C637" s="16" t="s">
        <v>632</v>
      </c>
      <c r="D637" s="16" t="s">
        <v>746</v>
      </c>
      <c r="E637" s="11">
        <v>443</v>
      </c>
    </row>
    <row r="638" spans="1:5" x14ac:dyDescent="0.2">
      <c r="A638" s="11">
        <v>634</v>
      </c>
      <c r="B638" s="11" t="str">
        <f>T("0636")</f>
        <v>0636</v>
      </c>
      <c r="C638" s="16" t="s">
        <v>633</v>
      </c>
      <c r="D638" s="16" t="s">
        <v>746</v>
      </c>
      <c r="E638" s="11">
        <v>443</v>
      </c>
    </row>
    <row r="639" spans="1:5" x14ac:dyDescent="0.2">
      <c r="A639" s="11">
        <v>635</v>
      </c>
      <c r="B639" s="11" t="str">
        <f>T("0637")</f>
        <v>0637</v>
      </c>
      <c r="C639" s="16" t="s">
        <v>634</v>
      </c>
      <c r="D639" s="16" t="s">
        <v>746</v>
      </c>
      <c r="E639" s="11">
        <v>443</v>
      </c>
    </row>
    <row r="640" spans="1:5" x14ac:dyDescent="0.2">
      <c r="A640" s="11">
        <v>636</v>
      </c>
      <c r="B640" s="11" t="str">
        <f>T("0638")</f>
        <v>0638</v>
      </c>
      <c r="C640" s="16" t="s">
        <v>635</v>
      </c>
      <c r="D640" s="16" t="s">
        <v>743</v>
      </c>
      <c r="E640" s="11">
        <v>443</v>
      </c>
    </row>
    <row r="641" spans="1:5" x14ac:dyDescent="0.2">
      <c r="A641" s="11">
        <v>637</v>
      </c>
      <c r="B641" s="11" t="str">
        <f>T("0639")</f>
        <v>0639</v>
      </c>
      <c r="C641" s="16" t="s">
        <v>636</v>
      </c>
      <c r="D641" s="16" t="s">
        <v>748</v>
      </c>
      <c r="E641" s="11">
        <v>443</v>
      </c>
    </row>
    <row r="642" spans="1:5" x14ac:dyDescent="0.2">
      <c r="A642" s="11">
        <v>638</v>
      </c>
      <c r="B642" s="11" t="str">
        <f>T("0640")</f>
        <v>0640</v>
      </c>
      <c r="C642" s="16" t="s">
        <v>637</v>
      </c>
      <c r="D642" s="16" t="s">
        <v>750</v>
      </c>
      <c r="E642" s="11">
        <v>443</v>
      </c>
    </row>
    <row r="643" spans="1:5" x14ac:dyDescent="0.2">
      <c r="A643" s="11">
        <v>639</v>
      </c>
      <c r="B643" s="11" t="str">
        <f>T("0641")</f>
        <v>0641</v>
      </c>
      <c r="C643" s="16" t="s">
        <v>638</v>
      </c>
      <c r="D643" s="16" t="s">
        <v>748</v>
      </c>
      <c r="E643" s="11">
        <v>443</v>
      </c>
    </row>
    <row r="644" spans="1:5" x14ac:dyDescent="0.2">
      <c r="A644" s="11">
        <v>640</v>
      </c>
      <c r="B644" s="11" t="str">
        <f>T("0642")</f>
        <v>0642</v>
      </c>
      <c r="C644" s="16" t="s">
        <v>639</v>
      </c>
      <c r="D644" s="16" t="s">
        <v>748</v>
      </c>
      <c r="E644" s="11">
        <v>443</v>
      </c>
    </row>
    <row r="645" spans="1:5" x14ac:dyDescent="0.2">
      <c r="A645" s="11">
        <v>641</v>
      </c>
      <c r="B645" s="11" t="str">
        <f>T("0643")</f>
        <v>0643</v>
      </c>
      <c r="C645" s="16" t="s">
        <v>640</v>
      </c>
      <c r="D645" s="16" t="s">
        <v>746</v>
      </c>
      <c r="E645" s="11">
        <v>443</v>
      </c>
    </row>
    <row r="646" spans="1:5" x14ac:dyDescent="0.2">
      <c r="A646" s="11">
        <v>642</v>
      </c>
      <c r="B646" s="11" t="str">
        <f>T("0644")</f>
        <v>0644</v>
      </c>
      <c r="C646" s="16" t="s">
        <v>641</v>
      </c>
      <c r="D646" s="16" t="s">
        <v>746</v>
      </c>
      <c r="E646" s="11">
        <v>443</v>
      </c>
    </row>
    <row r="647" spans="1:5" x14ac:dyDescent="0.2">
      <c r="A647" s="11">
        <v>643</v>
      </c>
      <c r="B647" s="11" t="str">
        <f>T("0645")</f>
        <v>0645</v>
      </c>
      <c r="C647" s="16" t="s">
        <v>642</v>
      </c>
      <c r="D647" s="16" t="s">
        <v>746</v>
      </c>
      <c r="E647" s="11">
        <v>443</v>
      </c>
    </row>
    <row r="648" spans="1:5" x14ac:dyDescent="0.2">
      <c r="A648" s="11">
        <v>644</v>
      </c>
      <c r="B648" s="11" t="str">
        <f>T("0646")</f>
        <v>0646</v>
      </c>
      <c r="C648" s="16" t="s">
        <v>643</v>
      </c>
      <c r="D648" s="16" t="s">
        <v>746</v>
      </c>
      <c r="E648" s="11">
        <v>443</v>
      </c>
    </row>
    <row r="649" spans="1:5" x14ac:dyDescent="0.2">
      <c r="A649" s="11">
        <v>645</v>
      </c>
      <c r="B649" s="11" t="str">
        <f>T("0647")</f>
        <v>0647</v>
      </c>
      <c r="C649" s="16" t="s">
        <v>644</v>
      </c>
      <c r="D649" s="16" t="s">
        <v>746</v>
      </c>
      <c r="E649" s="11">
        <v>443</v>
      </c>
    </row>
    <row r="650" spans="1:5" x14ac:dyDescent="0.2">
      <c r="A650" s="11">
        <v>646</v>
      </c>
      <c r="B650" s="11" t="str">
        <f>T("0648")</f>
        <v>0648</v>
      </c>
      <c r="C650" s="16" t="s">
        <v>645</v>
      </c>
      <c r="D650" s="16" t="s">
        <v>745</v>
      </c>
      <c r="E650" s="11">
        <v>444</v>
      </c>
    </row>
    <row r="651" spans="1:5" x14ac:dyDescent="0.2">
      <c r="A651" s="11">
        <v>647</v>
      </c>
      <c r="B651" s="11" t="str">
        <f>T("0649")</f>
        <v>0649</v>
      </c>
      <c r="C651" s="16" t="s">
        <v>646</v>
      </c>
      <c r="D651" s="16" t="s">
        <v>746</v>
      </c>
      <c r="E651" s="11">
        <v>444</v>
      </c>
    </row>
    <row r="652" spans="1:5" x14ac:dyDescent="0.2">
      <c r="A652" s="11">
        <v>648</v>
      </c>
      <c r="B652" s="11" t="str">
        <f>T("0650")</f>
        <v>0650</v>
      </c>
      <c r="C652" s="16" t="s">
        <v>647</v>
      </c>
      <c r="D652" s="16" t="s">
        <v>748</v>
      </c>
      <c r="E652" s="11">
        <v>444</v>
      </c>
    </row>
    <row r="653" spans="1:5" x14ac:dyDescent="0.2">
      <c r="A653" s="11">
        <v>649</v>
      </c>
      <c r="B653" s="11" t="str">
        <f>T("0651")</f>
        <v>0651</v>
      </c>
      <c r="C653" s="16" t="s">
        <v>648</v>
      </c>
      <c r="D653" s="16" t="s">
        <v>748</v>
      </c>
      <c r="E653" s="11">
        <v>444</v>
      </c>
    </row>
    <row r="654" spans="1:5" x14ac:dyDescent="0.2">
      <c r="A654" s="11">
        <v>650</v>
      </c>
      <c r="B654" s="11" t="str">
        <f>T("0652")</f>
        <v>0652</v>
      </c>
      <c r="C654" s="16" t="s">
        <v>649</v>
      </c>
      <c r="D654" s="16" t="s">
        <v>746</v>
      </c>
      <c r="E654" s="11">
        <v>444</v>
      </c>
    </row>
    <row r="655" spans="1:5" x14ac:dyDescent="0.2">
      <c r="A655" s="11">
        <v>651</v>
      </c>
      <c r="B655" s="11" t="str">
        <f>T("0653")</f>
        <v>0653</v>
      </c>
      <c r="C655" s="16" t="s">
        <v>650</v>
      </c>
      <c r="D655" s="16" t="s">
        <v>744</v>
      </c>
      <c r="E655" s="11">
        <v>444</v>
      </c>
    </row>
    <row r="656" spans="1:5" x14ac:dyDescent="0.2">
      <c r="A656" s="11">
        <v>652</v>
      </c>
      <c r="B656" s="11" t="str">
        <f>T("0654")</f>
        <v>0654</v>
      </c>
      <c r="C656" s="16" t="s">
        <v>651</v>
      </c>
      <c r="D656" s="16" t="s">
        <v>744</v>
      </c>
      <c r="E656" s="11">
        <v>444</v>
      </c>
    </row>
    <row r="657" spans="1:5" x14ac:dyDescent="0.2">
      <c r="A657" s="11">
        <v>653</v>
      </c>
      <c r="B657" s="11" t="str">
        <f>T("0655")</f>
        <v>0655</v>
      </c>
      <c r="C657" s="16" t="s">
        <v>652</v>
      </c>
      <c r="D657" s="16" t="s">
        <v>746</v>
      </c>
      <c r="E657" s="11">
        <v>444</v>
      </c>
    </row>
    <row r="658" spans="1:5" x14ac:dyDescent="0.2">
      <c r="A658" s="11">
        <v>654</v>
      </c>
      <c r="B658" s="11" t="str">
        <f>T("0656")</f>
        <v>0656</v>
      </c>
      <c r="C658" s="16" t="s">
        <v>653</v>
      </c>
      <c r="D658" s="16" t="s">
        <v>745</v>
      </c>
      <c r="E658" s="11">
        <v>444</v>
      </c>
    </row>
    <row r="659" spans="1:5" x14ac:dyDescent="0.2">
      <c r="A659" s="11">
        <v>655</v>
      </c>
      <c r="B659" s="11" t="str">
        <f>T("0657")</f>
        <v>0657</v>
      </c>
      <c r="C659" s="16" t="s">
        <v>654</v>
      </c>
      <c r="D659" s="16" t="s">
        <v>745</v>
      </c>
      <c r="E659" s="11">
        <v>444</v>
      </c>
    </row>
    <row r="660" spans="1:5" x14ac:dyDescent="0.2">
      <c r="A660" s="11">
        <v>656</v>
      </c>
      <c r="B660" s="11" t="str">
        <f>T("0658")</f>
        <v>0658</v>
      </c>
      <c r="C660" s="16" t="s">
        <v>655</v>
      </c>
      <c r="D660" s="16" t="s">
        <v>743</v>
      </c>
      <c r="E660" s="11">
        <v>444</v>
      </c>
    </row>
    <row r="661" spans="1:5" x14ac:dyDescent="0.2">
      <c r="A661" s="11">
        <v>657</v>
      </c>
      <c r="B661" s="11" t="str">
        <f>T("0659")</f>
        <v>0659</v>
      </c>
      <c r="C661" s="16" t="s">
        <v>656</v>
      </c>
      <c r="D661" s="16" t="s">
        <v>745</v>
      </c>
      <c r="E661" s="11">
        <v>444</v>
      </c>
    </row>
    <row r="662" spans="1:5" x14ac:dyDescent="0.2">
      <c r="A662" s="11">
        <v>658</v>
      </c>
      <c r="B662" s="11" t="str">
        <f>T("0660")</f>
        <v>0660</v>
      </c>
      <c r="C662" s="16" t="s">
        <v>657</v>
      </c>
      <c r="D662" s="16" t="s">
        <v>743</v>
      </c>
      <c r="E662" s="11">
        <v>444</v>
      </c>
    </row>
    <row r="663" spans="1:5" x14ac:dyDescent="0.2">
      <c r="A663" s="11">
        <v>659</v>
      </c>
      <c r="B663" s="11" t="str">
        <f>T("0661")</f>
        <v>0661</v>
      </c>
      <c r="C663" s="16" t="s">
        <v>658</v>
      </c>
      <c r="D663" s="16" t="s">
        <v>750</v>
      </c>
      <c r="E663" s="11">
        <v>444</v>
      </c>
    </row>
    <row r="664" spans="1:5" x14ac:dyDescent="0.2">
      <c r="A664" s="11">
        <v>660</v>
      </c>
      <c r="B664" s="11" t="str">
        <f>T("0662")</f>
        <v>0662</v>
      </c>
      <c r="C664" s="16" t="s">
        <v>659</v>
      </c>
      <c r="D664" s="16" t="s">
        <v>745</v>
      </c>
      <c r="E664" s="11">
        <v>444</v>
      </c>
    </row>
    <row r="665" spans="1:5" x14ac:dyDescent="0.2">
      <c r="A665" s="11">
        <v>661</v>
      </c>
      <c r="B665" s="11" t="str">
        <f>T("0663")</f>
        <v>0663</v>
      </c>
      <c r="C665" s="16" t="s">
        <v>660</v>
      </c>
      <c r="D665" s="16" t="s">
        <v>750</v>
      </c>
      <c r="E665" s="11">
        <v>444</v>
      </c>
    </row>
    <row r="666" spans="1:5" x14ac:dyDescent="0.2">
      <c r="A666" s="11">
        <v>662</v>
      </c>
      <c r="B666" s="11" t="str">
        <f>T("0664")</f>
        <v>0664</v>
      </c>
      <c r="C666" s="16" t="s">
        <v>661</v>
      </c>
      <c r="D666" s="16" t="s">
        <v>746</v>
      </c>
      <c r="E666" s="11">
        <v>444</v>
      </c>
    </row>
    <row r="667" spans="1:5" x14ac:dyDescent="0.2">
      <c r="A667" s="11">
        <v>663</v>
      </c>
      <c r="B667" s="11" t="str">
        <f>T("0665")</f>
        <v>0665</v>
      </c>
      <c r="C667" s="16" t="s">
        <v>662</v>
      </c>
      <c r="D667" s="16" t="s">
        <v>743</v>
      </c>
      <c r="E667" s="11">
        <v>444</v>
      </c>
    </row>
    <row r="668" spans="1:5" x14ac:dyDescent="0.2">
      <c r="A668" s="11">
        <v>664</v>
      </c>
      <c r="B668" s="11" t="str">
        <f>T("0666")</f>
        <v>0666</v>
      </c>
      <c r="C668" s="16" t="s">
        <v>663</v>
      </c>
      <c r="D668" s="16" t="s">
        <v>746</v>
      </c>
      <c r="E668" s="11">
        <v>444</v>
      </c>
    </row>
    <row r="669" spans="1:5" x14ac:dyDescent="0.2">
      <c r="A669" s="11">
        <v>665</v>
      </c>
      <c r="B669" s="11" t="str">
        <f>T("0667")</f>
        <v>0667</v>
      </c>
      <c r="C669" s="16" t="s">
        <v>664</v>
      </c>
      <c r="D669" s="16" t="s">
        <v>748</v>
      </c>
      <c r="E669" s="11">
        <v>444</v>
      </c>
    </row>
    <row r="670" spans="1:5" x14ac:dyDescent="0.2">
      <c r="A670" s="11">
        <v>666</v>
      </c>
      <c r="B670" s="11" t="str">
        <f>T("0668")</f>
        <v>0668</v>
      </c>
      <c r="C670" s="16" t="s">
        <v>665</v>
      </c>
      <c r="D670" s="16" t="s">
        <v>747</v>
      </c>
      <c r="E670" s="11">
        <v>444</v>
      </c>
    </row>
    <row r="671" spans="1:5" x14ac:dyDescent="0.2">
      <c r="A671" s="11">
        <v>667</v>
      </c>
      <c r="B671" s="11" t="str">
        <f>T("0669")</f>
        <v>0669</v>
      </c>
      <c r="C671" s="16" t="s">
        <v>666</v>
      </c>
      <c r="D671" s="16" t="s">
        <v>744</v>
      </c>
      <c r="E671" s="11">
        <v>444</v>
      </c>
    </row>
    <row r="672" spans="1:5" x14ac:dyDescent="0.2">
      <c r="A672" s="11">
        <v>668</v>
      </c>
      <c r="B672" s="11" t="str">
        <f>T("0670")</f>
        <v>0670</v>
      </c>
      <c r="C672" s="16" t="s">
        <v>667</v>
      </c>
      <c r="D672" s="16" t="s">
        <v>750</v>
      </c>
      <c r="E672" s="11">
        <v>444</v>
      </c>
    </row>
    <row r="673" spans="1:5" x14ac:dyDescent="0.2">
      <c r="A673" s="11">
        <v>669</v>
      </c>
      <c r="B673" s="11" t="str">
        <f>T("0671")</f>
        <v>0671</v>
      </c>
      <c r="C673" s="16" t="s">
        <v>668</v>
      </c>
      <c r="D673" s="16" t="s">
        <v>743</v>
      </c>
      <c r="E673" s="11">
        <v>444</v>
      </c>
    </row>
    <row r="674" spans="1:5" x14ac:dyDescent="0.2">
      <c r="A674" s="11">
        <v>670</v>
      </c>
      <c r="B674" s="11" t="str">
        <f>T("0672")</f>
        <v>0672</v>
      </c>
      <c r="C674" s="16" t="s">
        <v>669</v>
      </c>
      <c r="D674" s="16" t="s">
        <v>749</v>
      </c>
      <c r="E674" s="11">
        <v>444</v>
      </c>
    </row>
    <row r="675" spans="1:5" x14ac:dyDescent="0.2">
      <c r="A675" s="11">
        <v>671</v>
      </c>
      <c r="B675" s="11" t="str">
        <f>T("0673")</f>
        <v>0673</v>
      </c>
      <c r="C675" s="16" t="s">
        <v>670</v>
      </c>
      <c r="D675" s="16" t="s">
        <v>747</v>
      </c>
      <c r="E675" s="11">
        <v>444</v>
      </c>
    </row>
    <row r="676" spans="1:5" x14ac:dyDescent="0.2">
      <c r="A676" s="11">
        <v>672</v>
      </c>
      <c r="B676" s="11" t="str">
        <f>T("0674")</f>
        <v>0674</v>
      </c>
      <c r="C676" s="16" t="s">
        <v>671</v>
      </c>
      <c r="D676" s="16" t="s">
        <v>746</v>
      </c>
      <c r="E676" s="11">
        <v>444</v>
      </c>
    </row>
    <row r="677" spans="1:5" x14ac:dyDescent="0.2">
      <c r="A677" s="11">
        <v>673</v>
      </c>
      <c r="B677" s="11" t="str">
        <f>T("0675")</f>
        <v>0675</v>
      </c>
      <c r="C677" s="16" t="s">
        <v>672</v>
      </c>
      <c r="D677" s="16" t="s">
        <v>746</v>
      </c>
      <c r="E677" s="11">
        <v>444</v>
      </c>
    </row>
    <row r="678" spans="1:5" x14ac:dyDescent="0.2">
      <c r="A678" s="11">
        <v>674</v>
      </c>
      <c r="B678" s="11" t="str">
        <f>T("0676")</f>
        <v>0676</v>
      </c>
      <c r="C678" s="16" t="s">
        <v>673</v>
      </c>
      <c r="D678" s="16" t="s">
        <v>743</v>
      </c>
      <c r="E678" s="11">
        <v>444</v>
      </c>
    </row>
    <row r="679" spans="1:5" x14ac:dyDescent="0.2">
      <c r="A679" s="11">
        <v>675</v>
      </c>
      <c r="B679" s="11" t="str">
        <f>T("0677")</f>
        <v>0677</v>
      </c>
      <c r="C679" s="16" t="s">
        <v>674</v>
      </c>
      <c r="D679" s="16" t="s">
        <v>744</v>
      </c>
      <c r="E679" s="11">
        <v>444</v>
      </c>
    </row>
    <row r="680" spans="1:5" x14ac:dyDescent="0.2">
      <c r="A680" s="11">
        <v>676</v>
      </c>
      <c r="B680" s="11" t="str">
        <f>T("0678")</f>
        <v>0678</v>
      </c>
      <c r="C680" s="16" t="s">
        <v>675</v>
      </c>
      <c r="D680" s="16" t="s">
        <v>749</v>
      </c>
      <c r="E680" s="11">
        <v>444</v>
      </c>
    </row>
    <row r="681" spans="1:5" x14ac:dyDescent="0.2">
      <c r="A681" s="11">
        <v>677</v>
      </c>
      <c r="B681" s="11" t="str">
        <f>T("0679")</f>
        <v>0679</v>
      </c>
      <c r="C681" s="16" t="s">
        <v>676</v>
      </c>
      <c r="D681" s="16" t="s">
        <v>746</v>
      </c>
      <c r="E681" s="11">
        <v>444</v>
      </c>
    </row>
    <row r="682" spans="1:5" x14ac:dyDescent="0.2">
      <c r="A682" s="11">
        <v>678</v>
      </c>
      <c r="B682" s="11" t="str">
        <f>T("0680")</f>
        <v>0680</v>
      </c>
      <c r="C682" s="16" t="s">
        <v>677</v>
      </c>
      <c r="D682" s="16" t="s">
        <v>746</v>
      </c>
      <c r="E682" s="11">
        <v>444</v>
      </c>
    </row>
    <row r="683" spans="1:5" x14ac:dyDescent="0.2">
      <c r="A683" s="11">
        <v>679</v>
      </c>
      <c r="B683" s="11" t="str">
        <f>T("0681")</f>
        <v>0681</v>
      </c>
      <c r="C683" s="16" t="s">
        <v>678</v>
      </c>
      <c r="D683" s="16" t="s">
        <v>744</v>
      </c>
      <c r="E683" s="11">
        <v>444</v>
      </c>
    </row>
    <row r="684" spans="1:5" x14ac:dyDescent="0.2">
      <c r="A684" s="11">
        <v>680</v>
      </c>
      <c r="B684" s="11" t="str">
        <f>T("0682")</f>
        <v>0682</v>
      </c>
      <c r="C684" s="16" t="s">
        <v>679</v>
      </c>
      <c r="D684" s="16" t="s">
        <v>744</v>
      </c>
      <c r="E684" s="11">
        <v>444</v>
      </c>
    </row>
    <row r="685" spans="1:5" x14ac:dyDescent="0.2">
      <c r="A685" s="11">
        <v>681</v>
      </c>
      <c r="B685" s="11" t="str">
        <f>T("0683")</f>
        <v>0683</v>
      </c>
      <c r="C685" s="16" t="s">
        <v>680</v>
      </c>
      <c r="D685" s="16" t="s">
        <v>746</v>
      </c>
      <c r="E685" s="11">
        <v>445</v>
      </c>
    </row>
    <row r="686" spans="1:5" x14ac:dyDescent="0.2">
      <c r="A686" s="11">
        <v>682</v>
      </c>
      <c r="B686" s="11" t="str">
        <f>T("0684")</f>
        <v>0684</v>
      </c>
      <c r="C686" s="16" t="s">
        <v>681</v>
      </c>
      <c r="D686" s="16" t="s">
        <v>748</v>
      </c>
      <c r="E686" s="11">
        <v>445</v>
      </c>
    </row>
    <row r="687" spans="1:5" x14ac:dyDescent="0.2">
      <c r="A687" s="11">
        <v>683</v>
      </c>
      <c r="B687" s="11" t="str">
        <f>T("0685")</f>
        <v>0685</v>
      </c>
      <c r="C687" s="16" t="s">
        <v>682</v>
      </c>
      <c r="D687" s="16" t="s">
        <v>746</v>
      </c>
      <c r="E687" s="11">
        <v>445</v>
      </c>
    </row>
    <row r="688" spans="1:5" x14ac:dyDescent="0.2">
      <c r="A688" s="11">
        <v>684</v>
      </c>
      <c r="B688" s="11" t="str">
        <f>T("0686")</f>
        <v>0686</v>
      </c>
      <c r="C688" s="16" t="s">
        <v>683</v>
      </c>
      <c r="D688" s="16" t="s">
        <v>747</v>
      </c>
      <c r="E688" s="11">
        <v>445</v>
      </c>
    </row>
    <row r="689" spans="1:5" x14ac:dyDescent="0.2">
      <c r="A689" s="11">
        <v>685</v>
      </c>
      <c r="B689" s="11" t="str">
        <f>T("0687")</f>
        <v>0687</v>
      </c>
      <c r="C689" s="16" t="s">
        <v>684</v>
      </c>
      <c r="D689" s="16" t="s">
        <v>743</v>
      </c>
      <c r="E689" s="11">
        <v>445</v>
      </c>
    </row>
    <row r="690" spans="1:5" x14ac:dyDescent="0.2">
      <c r="A690" s="11">
        <v>686</v>
      </c>
      <c r="B690" s="11" t="str">
        <f>T("0688")</f>
        <v>0688</v>
      </c>
      <c r="C690" s="16" t="s">
        <v>685</v>
      </c>
      <c r="D690" s="16" t="s">
        <v>743</v>
      </c>
      <c r="E690" s="11">
        <v>445</v>
      </c>
    </row>
    <row r="691" spans="1:5" x14ac:dyDescent="0.2">
      <c r="A691" s="11">
        <v>687</v>
      </c>
      <c r="B691" s="11" t="str">
        <f>T("0689")</f>
        <v>0689</v>
      </c>
      <c r="C691" s="16" t="s">
        <v>686</v>
      </c>
      <c r="D691" s="16" t="s">
        <v>746</v>
      </c>
      <c r="E691" s="11">
        <v>445</v>
      </c>
    </row>
    <row r="692" spans="1:5" x14ac:dyDescent="0.2">
      <c r="A692" s="11">
        <v>688</v>
      </c>
      <c r="B692" s="11" t="str">
        <f>T("0690")</f>
        <v>0690</v>
      </c>
      <c r="C692" s="16" t="s">
        <v>687</v>
      </c>
      <c r="D692" s="16" t="s">
        <v>746</v>
      </c>
      <c r="E692" s="11">
        <v>445</v>
      </c>
    </row>
    <row r="693" spans="1:5" x14ac:dyDescent="0.2">
      <c r="A693" s="11">
        <v>689</v>
      </c>
      <c r="B693" s="11" t="str">
        <f>T("0691")</f>
        <v>0691</v>
      </c>
      <c r="C693" s="16" t="s">
        <v>688</v>
      </c>
      <c r="D693" s="16" t="s">
        <v>746</v>
      </c>
      <c r="E693" s="11">
        <v>445</v>
      </c>
    </row>
    <row r="694" spans="1:5" x14ac:dyDescent="0.2">
      <c r="A694" s="11">
        <v>690</v>
      </c>
      <c r="B694" s="11" t="str">
        <f>T("0692")</f>
        <v>0692</v>
      </c>
      <c r="C694" s="16" t="s">
        <v>689</v>
      </c>
      <c r="D694" s="16" t="s">
        <v>746</v>
      </c>
      <c r="E694" s="11">
        <v>445</v>
      </c>
    </row>
    <row r="695" spans="1:5" x14ac:dyDescent="0.2">
      <c r="A695" s="11">
        <v>691</v>
      </c>
      <c r="B695" s="11" t="str">
        <f>T("0693")</f>
        <v>0693</v>
      </c>
      <c r="C695" s="16" t="s">
        <v>690</v>
      </c>
      <c r="D695" s="16" t="s">
        <v>745</v>
      </c>
      <c r="E695" s="11">
        <v>445</v>
      </c>
    </row>
    <row r="696" spans="1:5" x14ac:dyDescent="0.2">
      <c r="A696" s="11">
        <v>692</v>
      </c>
      <c r="B696" s="11" t="str">
        <f>T("0694")</f>
        <v>0694</v>
      </c>
      <c r="C696" s="16" t="s">
        <v>691</v>
      </c>
      <c r="D696" s="16" t="s">
        <v>743</v>
      </c>
      <c r="E696" s="11">
        <v>445</v>
      </c>
    </row>
    <row r="697" spans="1:5" x14ac:dyDescent="0.2">
      <c r="A697" s="11">
        <v>693</v>
      </c>
      <c r="B697" s="11" t="str">
        <f>T("0695")</f>
        <v>0695</v>
      </c>
      <c r="C697" s="16" t="s">
        <v>692</v>
      </c>
      <c r="D697" s="16" t="s">
        <v>747</v>
      </c>
      <c r="E697" s="11">
        <v>445</v>
      </c>
    </row>
    <row r="698" spans="1:5" x14ac:dyDescent="0.2">
      <c r="A698" s="11">
        <v>694</v>
      </c>
      <c r="B698" s="11" t="str">
        <f>T("0696")</f>
        <v>0696</v>
      </c>
      <c r="C698" s="16" t="s">
        <v>693</v>
      </c>
      <c r="D698" s="16" t="s">
        <v>747</v>
      </c>
      <c r="E698" s="11">
        <v>445</v>
      </c>
    </row>
    <row r="699" spans="1:5" x14ac:dyDescent="0.2">
      <c r="A699" s="11">
        <v>695</v>
      </c>
      <c r="B699" s="11" t="str">
        <f>T("0697")</f>
        <v>0697</v>
      </c>
      <c r="C699" s="16" t="s">
        <v>694</v>
      </c>
      <c r="D699" s="16" t="s">
        <v>747</v>
      </c>
      <c r="E699" s="11">
        <v>445</v>
      </c>
    </row>
    <row r="700" spans="1:5" x14ac:dyDescent="0.2">
      <c r="A700" s="11">
        <v>696</v>
      </c>
      <c r="B700" s="11" t="str">
        <f>T("0698")</f>
        <v>0698</v>
      </c>
      <c r="C700" s="16" t="s">
        <v>695</v>
      </c>
      <c r="D700" s="16" t="s">
        <v>746</v>
      </c>
      <c r="E700" s="11">
        <v>445</v>
      </c>
    </row>
    <row r="701" spans="1:5" x14ac:dyDescent="0.2">
      <c r="A701" s="11">
        <v>697</v>
      </c>
      <c r="B701" s="11" t="str">
        <f>T("0699")</f>
        <v>0699</v>
      </c>
      <c r="C701" s="16" t="s">
        <v>696</v>
      </c>
      <c r="D701" s="16" t="s">
        <v>746</v>
      </c>
      <c r="E701" s="11">
        <v>445</v>
      </c>
    </row>
    <row r="702" spans="1:5" x14ac:dyDescent="0.2">
      <c r="A702" s="11">
        <v>698</v>
      </c>
      <c r="B702" s="11" t="str">
        <f>T("0700")</f>
        <v>0700</v>
      </c>
      <c r="C702" s="16" t="s">
        <v>697</v>
      </c>
      <c r="D702" s="16" t="s">
        <v>743</v>
      </c>
      <c r="E702" s="11">
        <v>445</v>
      </c>
    </row>
    <row r="703" spans="1:5" x14ac:dyDescent="0.2">
      <c r="A703" s="11">
        <v>699</v>
      </c>
      <c r="B703" s="11" t="str">
        <f>T("0701")</f>
        <v>0701</v>
      </c>
      <c r="C703" s="16" t="s">
        <v>698</v>
      </c>
      <c r="D703" s="16" t="s">
        <v>746</v>
      </c>
      <c r="E703" s="11">
        <v>445</v>
      </c>
    </row>
    <row r="704" spans="1:5" x14ac:dyDescent="0.2">
      <c r="A704" s="11">
        <v>700</v>
      </c>
      <c r="B704" s="11" t="str">
        <f>T("0702")</f>
        <v>0702</v>
      </c>
      <c r="C704" s="16" t="s">
        <v>699</v>
      </c>
      <c r="D704" s="16" t="s">
        <v>744</v>
      </c>
      <c r="E704" s="11">
        <v>445</v>
      </c>
    </row>
    <row r="705" spans="1:5" x14ac:dyDescent="0.2">
      <c r="A705" s="11">
        <v>701</v>
      </c>
      <c r="B705" s="11" t="str">
        <f>T("0703")</f>
        <v>0703</v>
      </c>
      <c r="C705" s="16" t="s">
        <v>700</v>
      </c>
      <c r="D705" s="16" t="s">
        <v>745</v>
      </c>
      <c r="E705" s="11">
        <v>445</v>
      </c>
    </row>
    <row r="706" spans="1:5" x14ac:dyDescent="0.2">
      <c r="A706" s="11">
        <v>702</v>
      </c>
      <c r="B706" s="11" t="str">
        <f>T("0704")</f>
        <v>0704</v>
      </c>
      <c r="C706" s="16" t="s">
        <v>701</v>
      </c>
      <c r="D706" s="16" t="s">
        <v>744</v>
      </c>
      <c r="E706" s="11">
        <v>445</v>
      </c>
    </row>
    <row r="707" spans="1:5" x14ac:dyDescent="0.2">
      <c r="A707" s="11">
        <v>703</v>
      </c>
      <c r="B707" s="11" t="str">
        <f>T("0705")</f>
        <v>0705</v>
      </c>
      <c r="C707" s="16" t="s">
        <v>702</v>
      </c>
      <c r="D707" s="16" t="s">
        <v>746</v>
      </c>
      <c r="E707" s="11">
        <v>445</v>
      </c>
    </row>
    <row r="708" spans="1:5" x14ac:dyDescent="0.2">
      <c r="A708" s="11">
        <v>704</v>
      </c>
      <c r="B708" s="11" t="str">
        <f>T("0706")</f>
        <v>0706</v>
      </c>
      <c r="C708" s="16" t="s">
        <v>703</v>
      </c>
      <c r="D708" s="16" t="s">
        <v>748</v>
      </c>
      <c r="E708" s="11">
        <v>445</v>
      </c>
    </row>
    <row r="709" spans="1:5" x14ac:dyDescent="0.2">
      <c r="A709" s="11">
        <v>705</v>
      </c>
      <c r="B709" s="11" t="str">
        <f>T("0707")</f>
        <v>0707</v>
      </c>
      <c r="C709" s="16" t="s">
        <v>704</v>
      </c>
      <c r="D709" s="16" t="s">
        <v>748</v>
      </c>
      <c r="E709" s="11">
        <v>445</v>
      </c>
    </row>
    <row r="710" spans="1:5" x14ac:dyDescent="0.2">
      <c r="A710" s="11">
        <v>706</v>
      </c>
      <c r="B710" s="11" t="str">
        <f>T("0708")</f>
        <v>0708</v>
      </c>
      <c r="C710" s="16" t="s">
        <v>705</v>
      </c>
      <c r="D710" s="16" t="s">
        <v>750</v>
      </c>
      <c r="E710" s="11">
        <v>445</v>
      </c>
    </row>
    <row r="711" spans="1:5" x14ac:dyDescent="0.2">
      <c r="A711" s="11">
        <v>707</v>
      </c>
      <c r="B711" s="11" t="str">
        <f>T("0709")</f>
        <v>0709</v>
      </c>
      <c r="C711" s="16" t="s">
        <v>706</v>
      </c>
      <c r="D711" s="16" t="s">
        <v>744</v>
      </c>
      <c r="E711" s="11">
        <v>445</v>
      </c>
    </row>
    <row r="712" spans="1:5" x14ac:dyDescent="0.2">
      <c r="A712" s="11">
        <v>708</v>
      </c>
      <c r="B712" s="11" t="str">
        <f>T("0710")</f>
        <v>0710</v>
      </c>
      <c r="C712" s="16" t="s">
        <v>707</v>
      </c>
      <c r="D712" s="16" t="s">
        <v>747</v>
      </c>
      <c r="E712" s="11">
        <v>445</v>
      </c>
    </row>
    <row r="713" spans="1:5" x14ac:dyDescent="0.2">
      <c r="A713" s="11">
        <v>709</v>
      </c>
      <c r="B713" s="11" t="str">
        <f>T("0711")</f>
        <v>0711</v>
      </c>
      <c r="C713" s="16" t="s">
        <v>708</v>
      </c>
      <c r="D713" s="16" t="s">
        <v>748</v>
      </c>
      <c r="E713" s="11">
        <v>445</v>
      </c>
    </row>
    <row r="714" spans="1:5" x14ac:dyDescent="0.2">
      <c r="A714" s="11">
        <v>710</v>
      </c>
      <c r="B714" s="11" t="str">
        <f>T("0712")</f>
        <v>0712</v>
      </c>
      <c r="C714" s="16" t="s">
        <v>709</v>
      </c>
      <c r="D714" s="16" t="s">
        <v>743</v>
      </c>
      <c r="E714" s="11">
        <v>445</v>
      </c>
    </row>
    <row r="715" spans="1:5" x14ac:dyDescent="0.2">
      <c r="A715" s="11">
        <v>711</v>
      </c>
      <c r="B715" s="11" t="str">
        <f>T("0713")</f>
        <v>0713</v>
      </c>
      <c r="C715" s="16" t="s">
        <v>710</v>
      </c>
      <c r="D715" s="16" t="s">
        <v>746</v>
      </c>
      <c r="E715" s="11">
        <v>445</v>
      </c>
    </row>
    <row r="716" spans="1:5" x14ac:dyDescent="0.2">
      <c r="A716" s="11">
        <v>712</v>
      </c>
      <c r="B716" s="11" t="str">
        <f>T("0714")</f>
        <v>0714</v>
      </c>
      <c r="C716" s="16" t="s">
        <v>711</v>
      </c>
      <c r="D716" s="16" t="s">
        <v>748</v>
      </c>
      <c r="E716" s="11">
        <v>445</v>
      </c>
    </row>
    <row r="717" spans="1:5" x14ac:dyDescent="0.2">
      <c r="A717" s="11">
        <v>713</v>
      </c>
      <c r="B717" s="11" t="str">
        <f>T("0715")</f>
        <v>0715</v>
      </c>
      <c r="C717" s="16" t="s">
        <v>712</v>
      </c>
      <c r="D717" s="16" t="s">
        <v>745</v>
      </c>
      <c r="E717" s="11">
        <v>445</v>
      </c>
    </row>
    <row r="718" spans="1:5" x14ac:dyDescent="0.2">
      <c r="A718" s="11">
        <v>714</v>
      </c>
      <c r="B718" s="11" t="str">
        <f>T("0716")</f>
        <v>0716</v>
      </c>
      <c r="C718" s="16" t="s">
        <v>713</v>
      </c>
      <c r="D718" s="16" t="s">
        <v>743</v>
      </c>
      <c r="E718" s="11">
        <v>445</v>
      </c>
    </row>
    <row r="719" spans="1:5" x14ac:dyDescent="0.2">
      <c r="A719" s="11">
        <v>715</v>
      </c>
      <c r="B719" s="11" t="str">
        <f>T("0717")</f>
        <v>0717</v>
      </c>
      <c r="C719" s="16" t="s">
        <v>714</v>
      </c>
      <c r="D719" s="16" t="s">
        <v>744</v>
      </c>
      <c r="E719" s="11">
        <v>445</v>
      </c>
    </row>
    <row r="720" spans="1:5" x14ac:dyDescent="0.2">
      <c r="A720" s="11">
        <v>716</v>
      </c>
      <c r="B720" s="11" t="str">
        <f>T("0718")</f>
        <v>0718</v>
      </c>
      <c r="C720" s="16" t="s">
        <v>715</v>
      </c>
      <c r="D720" s="16" t="s">
        <v>744</v>
      </c>
      <c r="E720" s="11">
        <v>446</v>
      </c>
    </row>
    <row r="721" spans="1:5" x14ac:dyDescent="0.2">
      <c r="A721" s="11">
        <v>717</v>
      </c>
      <c r="B721" s="11" t="str">
        <f>T("0719")</f>
        <v>0719</v>
      </c>
      <c r="C721" s="16" t="s">
        <v>716</v>
      </c>
      <c r="D721" s="16" t="s">
        <v>746</v>
      </c>
      <c r="E721" s="11">
        <v>446</v>
      </c>
    </row>
    <row r="722" spans="1:5" x14ac:dyDescent="0.2">
      <c r="A722" s="11">
        <v>718</v>
      </c>
      <c r="B722" s="11" t="str">
        <f>T("0720")</f>
        <v>0720</v>
      </c>
      <c r="C722" s="16" t="s">
        <v>717</v>
      </c>
      <c r="D722" s="16" t="s">
        <v>744</v>
      </c>
      <c r="E722" s="11">
        <v>446</v>
      </c>
    </row>
    <row r="723" spans="1:5" x14ac:dyDescent="0.2">
      <c r="A723" s="11">
        <v>719</v>
      </c>
      <c r="B723" s="11" t="str">
        <f>T("0721")</f>
        <v>0721</v>
      </c>
      <c r="C723" s="16" t="s">
        <v>718</v>
      </c>
      <c r="D723" s="16" t="s">
        <v>743</v>
      </c>
      <c r="E723" s="11">
        <v>446</v>
      </c>
    </row>
    <row r="724" spans="1:5" x14ac:dyDescent="0.2">
      <c r="A724" s="11">
        <v>720</v>
      </c>
      <c r="B724" s="11" t="str">
        <f>T("0722")</f>
        <v>0722</v>
      </c>
      <c r="C724" s="16" t="s">
        <v>719</v>
      </c>
      <c r="D724" s="16" t="s">
        <v>743</v>
      </c>
      <c r="E724" s="11">
        <v>446</v>
      </c>
    </row>
    <row r="725" spans="1:5" x14ac:dyDescent="0.2">
      <c r="A725" s="11">
        <v>721</v>
      </c>
      <c r="B725" s="11" t="str">
        <f>T("0723")</f>
        <v>0723</v>
      </c>
      <c r="C725" s="16" t="s">
        <v>720</v>
      </c>
      <c r="D725" s="16" t="s">
        <v>743</v>
      </c>
      <c r="E725" s="11">
        <v>446</v>
      </c>
    </row>
    <row r="726" spans="1:5" x14ac:dyDescent="0.2">
      <c r="A726" s="11">
        <v>722</v>
      </c>
      <c r="B726" s="11" t="str">
        <f>T("0724")</f>
        <v>0724</v>
      </c>
      <c r="C726" s="16" t="s">
        <v>721</v>
      </c>
      <c r="D726" s="16" t="s">
        <v>748</v>
      </c>
      <c r="E726" s="11">
        <v>446</v>
      </c>
    </row>
    <row r="727" spans="1:5" x14ac:dyDescent="0.2">
      <c r="A727" s="11">
        <v>723</v>
      </c>
      <c r="B727" s="11" t="str">
        <f>T("0725")</f>
        <v>0725</v>
      </c>
      <c r="C727" s="16" t="s">
        <v>722</v>
      </c>
      <c r="D727" s="16" t="s">
        <v>747</v>
      </c>
      <c r="E727" s="11">
        <v>446</v>
      </c>
    </row>
    <row r="728" spans="1:5" x14ac:dyDescent="0.2">
      <c r="A728" s="11">
        <v>724</v>
      </c>
      <c r="B728" s="11" t="str">
        <f>T("0726")</f>
        <v>0726</v>
      </c>
      <c r="C728" s="16" t="s">
        <v>723</v>
      </c>
      <c r="D728" s="16" t="s">
        <v>750</v>
      </c>
      <c r="E728" s="11">
        <v>446</v>
      </c>
    </row>
    <row r="729" spans="1:5" x14ac:dyDescent="0.2">
      <c r="A729" s="11">
        <v>725</v>
      </c>
      <c r="B729" s="11" t="str">
        <f>T("0727")</f>
        <v>0727</v>
      </c>
      <c r="C729" s="16" t="s">
        <v>724</v>
      </c>
      <c r="D729" s="16" t="s">
        <v>744</v>
      </c>
      <c r="E729" s="11">
        <v>446</v>
      </c>
    </row>
    <row r="730" spans="1:5" x14ac:dyDescent="0.2">
      <c r="A730" s="11">
        <v>726</v>
      </c>
      <c r="B730" s="11" t="str">
        <f>T("0728")</f>
        <v>0728</v>
      </c>
      <c r="C730" s="16" t="s">
        <v>725</v>
      </c>
      <c r="D730" s="16" t="s">
        <v>746</v>
      </c>
      <c r="E730" s="11">
        <v>446</v>
      </c>
    </row>
    <row r="731" spans="1:5" x14ac:dyDescent="0.2">
      <c r="A731" s="11">
        <v>727</v>
      </c>
      <c r="B731" s="11" t="str">
        <f>T("0729")</f>
        <v>0729</v>
      </c>
      <c r="C731" s="16" t="s">
        <v>726</v>
      </c>
      <c r="D731" s="16" t="s">
        <v>746</v>
      </c>
      <c r="E731" s="11">
        <v>446</v>
      </c>
    </row>
    <row r="732" spans="1:5" x14ac:dyDescent="0.2">
      <c r="A732" s="11">
        <v>728</v>
      </c>
      <c r="B732" s="11" t="str">
        <f>T("0730")</f>
        <v>0730</v>
      </c>
      <c r="C732" s="16" t="s">
        <v>727</v>
      </c>
      <c r="D732" s="16" t="s">
        <v>745</v>
      </c>
      <c r="E732" s="11">
        <v>446</v>
      </c>
    </row>
    <row r="733" spans="1:5" x14ac:dyDescent="0.2">
      <c r="A733" s="11">
        <v>729</v>
      </c>
      <c r="B733" s="11" t="str">
        <f>T("0731")</f>
        <v>0731</v>
      </c>
      <c r="C733" s="16" t="s">
        <v>728</v>
      </c>
      <c r="D733" s="16" t="s">
        <v>744</v>
      </c>
      <c r="E733" s="11">
        <v>446</v>
      </c>
    </row>
    <row r="734" spans="1:5" x14ac:dyDescent="0.2">
      <c r="A734" s="11">
        <v>730</v>
      </c>
      <c r="B734" s="11" t="str">
        <f>T("0732")</f>
        <v>0732</v>
      </c>
      <c r="C734" s="16" t="s">
        <v>729</v>
      </c>
      <c r="D734" s="16" t="s">
        <v>747</v>
      </c>
      <c r="E734" s="11">
        <v>446</v>
      </c>
    </row>
    <row r="735" spans="1:5" x14ac:dyDescent="0.2">
      <c r="A735" s="11">
        <v>731</v>
      </c>
      <c r="B735" s="11" t="str">
        <f>T("0733")</f>
        <v>0733</v>
      </c>
      <c r="C735" s="16" t="s">
        <v>730</v>
      </c>
      <c r="D735" s="16" t="s">
        <v>750</v>
      </c>
      <c r="E735" s="11">
        <v>446</v>
      </c>
    </row>
    <row r="736" spans="1:5" x14ac:dyDescent="0.2">
      <c r="A736" s="11">
        <v>732</v>
      </c>
      <c r="B736" s="11" t="str">
        <f>T("0734")</f>
        <v>0734</v>
      </c>
      <c r="C736" s="16" t="s">
        <v>731</v>
      </c>
      <c r="D736" s="16" t="s">
        <v>750</v>
      </c>
      <c r="E736" s="11">
        <v>446</v>
      </c>
    </row>
    <row r="737" spans="1:5" x14ac:dyDescent="0.2">
      <c r="A737" s="11">
        <v>733</v>
      </c>
      <c r="B737" s="11" t="str">
        <f>T("0735")</f>
        <v>0735</v>
      </c>
      <c r="C737" s="16" t="s">
        <v>732</v>
      </c>
      <c r="D737" s="16" t="s">
        <v>745</v>
      </c>
      <c r="E737" s="11">
        <v>446</v>
      </c>
    </row>
    <row r="738" spans="1:5" x14ac:dyDescent="0.2">
      <c r="A738" s="11">
        <v>734</v>
      </c>
      <c r="B738" s="11" t="str">
        <f>T("0736")</f>
        <v>0736</v>
      </c>
      <c r="C738" s="16" t="s">
        <v>733</v>
      </c>
      <c r="D738" s="16" t="s">
        <v>744</v>
      </c>
      <c r="E738" s="11">
        <v>446</v>
      </c>
    </row>
    <row r="739" spans="1:5" x14ac:dyDescent="0.2">
      <c r="A739" s="11">
        <v>735</v>
      </c>
      <c r="B739" s="11" t="str">
        <f>T("0737")</f>
        <v>0737</v>
      </c>
      <c r="C739" s="16" t="s">
        <v>734</v>
      </c>
      <c r="D739" s="16" t="s">
        <v>748</v>
      </c>
      <c r="E739" s="11">
        <v>446</v>
      </c>
    </row>
    <row r="740" spans="1:5" x14ac:dyDescent="0.2">
      <c r="A740" s="11">
        <v>736</v>
      </c>
      <c r="B740" s="11" t="str">
        <f>T("0738")</f>
        <v>0738</v>
      </c>
      <c r="C740" s="16" t="s">
        <v>735</v>
      </c>
      <c r="D740" s="16" t="s">
        <v>748</v>
      </c>
      <c r="E740" s="11">
        <v>446</v>
      </c>
    </row>
    <row r="741" spans="1:5" x14ac:dyDescent="0.2">
      <c r="A741" s="11">
        <v>737</v>
      </c>
      <c r="B741" s="11" t="str">
        <f>T("0739")</f>
        <v>0739</v>
      </c>
      <c r="C741" s="16" t="s">
        <v>736</v>
      </c>
      <c r="D741" s="16" t="s">
        <v>746</v>
      </c>
      <c r="E741" s="11">
        <v>446</v>
      </c>
    </row>
    <row r="742" spans="1:5" x14ac:dyDescent="0.2">
      <c r="A742" s="11">
        <v>738</v>
      </c>
      <c r="B742" s="11" t="str">
        <f>T("0740")</f>
        <v>0740</v>
      </c>
      <c r="C742" s="16" t="s">
        <v>737</v>
      </c>
      <c r="D742" s="16" t="s">
        <v>744</v>
      </c>
      <c r="E742" s="11">
        <v>446</v>
      </c>
    </row>
    <row r="743" spans="1:5" x14ac:dyDescent="0.2">
      <c r="A743" s="11">
        <v>739</v>
      </c>
      <c r="B743" s="11" t="str">
        <f>T("0741")</f>
        <v>0741</v>
      </c>
      <c r="C743" s="16" t="s">
        <v>738</v>
      </c>
      <c r="D743" s="16" t="s">
        <v>743</v>
      </c>
      <c r="E743" s="11">
        <v>446</v>
      </c>
    </row>
    <row r="744" spans="1:5" x14ac:dyDescent="0.2">
      <c r="A744" s="11">
        <v>740</v>
      </c>
      <c r="B744" s="11" t="str">
        <f>T("0742")</f>
        <v>0742</v>
      </c>
      <c r="C744" s="16" t="s">
        <v>739</v>
      </c>
      <c r="D744" s="16" t="s">
        <v>743</v>
      </c>
      <c r="E744" s="11">
        <v>446</v>
      </c>
    </row>
    <row r="745" spans="1:5" x14ac:dyDescent="0.2">
      <c r="A745" s="11">
        <v>741</v>
      </c>
      <c r="B745" s="11" t="str">
        <f>T("0743")</f>
        <v>0743</v>
      </c>
      <c r="C745" s="16" t="s">
        <v>740</v>
      </c>
      <c r="D745" s="16" t="s">
        <v>744</v>
      </c>
      <c r="E745" s="11">
        <v>446</v>
      </c>
    </row>
    <row r="746" spans="1:5" x14ac:dyDescent="0.2">
      <c r="A746" s="11">
        <v>742</v>
      </c>
      <c r="B746" s="11" t="str">
        <f>T("0744")</f>
        <v>0744</v>
      </c>
      <c r="C746" s="16" t="s">
        <v>741</v>
      </c>
      <c r="D746" s="16" t="s">
        <v>750</v>
      </c>
      <c r="E746" s="11">
        <v>446</v>
      </c>
    </row>
    <row r="747" spans="1:5" x14ac:dyDescent="0.2">
      <c r="A747" s="11">
        <v>743</v>
      </c>
      <c r="B747" s="11" t="str">
        <f>T("0745")</f>
        <v>0745</v>
      </c>
      <c r="C747" s="16" t="s">
        <v>742</v>
      </c>
      <c r="D747" s="16" t="s">
        <v>745</v>
      </c>
      <c r="E747" s="11">
        <v>446</v>
      </c>
    </row>
  </sheetData>
  <mergeCells count="3">
    <mergeCell ref="A1:E1"/>
    <mergeCell ref="A2:E2"/>
    <mergeCell ref="A3:E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6"/>
  <sheetViews>
    <sheetView topLeftCell="A28" workbookViewId="0">
      <selection activeCell="D36" sqref="D36"/>
    </sheetView>
  </sheetViews>
  <sheetFormatPr defaultRowHeight="21" x14ac:dyDescent="0.35"/>
  <cols>
    <col min="1" max="1" width="8" style="32" customWidth="1"/>
    <col min="2" max="2" width="11.25" style="32" customWidth="1"/>
    <col min="3" max="3" width="26.625" style="29" customWidth="1"/>
    <col min="4" max="4" width="21.75" style="29" customWidth="1"/>
    <col min="5" max="5" width="13.875" style="29" customWidth="1"/>
    <col min="6" max="16384" width="9" style="29"/>
  </cols>
  <sheetData>
    <row r="1" spans="1:5" x14ac:dyDescent="0.35">
      <c r="A1" s="44" t="s">
        <v>776</v>
      </c>
      <c r="B1" s="44"/>
      <c r="C1" s="44"/>
      <c r="D1" s="44"/>
      <c r="E1" s="44"/>
    </row>
    <row r="2" spans="1:5" x14ac:dyDescent="0.35">
      <c r="A2" s="44" t="s">
        <v>777</v>
      </c>
      <c r="B2" s="44"/>
      <c r="C2" s="35"/>
      <c r="D2" s="35"/>
      <c r="E2" s="41"/>
    </row>
    <row r="3" spans="1:5" s="40" customFormat="1" x14ac:dyDescent="0.35">
      <c r="A3" s="30" t="s">
        <v>751</v>
      </c>
      <c r="B3" s="30" t="s">
        <v>775</v>
      </c>
      <c r="C3" s="30" t="s">
        <v>753</v>
      </c>
      <c r="D3" s="30" t="s">
        <v>754</v>
      </c>
      <c r="E3" s="30" t="s">
        <v>765</v>
      </c>
    </row>
    <row r="4" spans="1:5" x14ac:dyDescent="0.35">
      <c r="A4" s="37">
        <v>1</v>
      </c>
      <c r="B4" s="37">
        <v>1</v>
      </c>
      <c r="C4" s="31" t="s">
        <v>2</v>
      </c>
      <c r="D4" s="31" t="s">
        <v>745</v>
      </c>
      <c r="E4" s="31" t="s">
        <v>773</v>
      </c>
    </row>
    <row r="5" spans="1:5" x14ac:dyDescent="0.35">
      <c r="A5" s="37">
        <v>2</v>
      </c>
      <c r="B5" s="37">
        <v>7</v>
      </c>
      <c r="C5" s="31" t="s">
        <v>34</v>
      </c>
      <c r="D5" s="31" t="s">
        <v>745</v>
      </c>
      <c r="E5" s="31" t="s">
        <v>773</v>
      </c>
    </row>
    <row r="6" spans="1:5" x14ac:dyDescent="0.35">
      <c r="A6" s="37">
        <v>3</v>
      </c>
      <c r="B6" s="37">
        <v>12</v>
      </c>
      <c r="C6" s="31" t="s">
        <v>67</v>
      </c>
      <c r="D6" s="31" t="s">
        <v>745</v>
      </c>
      <c r="E6" s="31" t="s">
        <v>773</v>
      </c>
    </row>
    <row r="7" spans="1:5" x14ac:dyDescent="0.35">
      <c r="A7" s="37">
        <v>4</v>
      </c>
      <c r="B7" s="37">
        <v>18</v>
      </c>
      <c r="C7" s="31" t="s">
        <v>91</v>
      </c>
      <c r="D7" s="31" t="s">
        <v>745</v>
      </c>
      <c r="E7" s="31" t="s">
        <v>773</v>
      </c>
    </row>
    <row r="8" spans="1:5" x14ac:dyDescent="0.35">
      <c r="A8" s="37">
        <v>5</v>
      </c>
      <c r="B8" s="37">
        <v>27</v>
      </c>
      <c r="C8" s="31" t="s">
        <v>115</v>
      </c>
      <c r="D8" s="31" t="s">
        <v>745</v>
      </c>
      <c r="E8" s="31" t="s">
        <v>773</v>
      </c>
    </row>
    <row r="9" spans="1:5" x14ac:dyDescent="0.35">
      <c r="A9" s="37">
        <v>6</v>
      </c>
      <c r="B9" s="37">
        <v>36</v>
      </c>
      <c r="C9" s="31" t="s">
        <v>168</v>
      </c>
      <c r="D9" s="31" t="s">
        <v>745</v>
      </c>
      <c r="E9" s="31" t="s">
        <v>773</v>
      </c>
    </row>
    <row r="10" spans="1:5" x14ac:dyDescent="0.35">
      <c r="A10" s="37">
        <v>7</v>
      </c>
      <c r="B10" s="37">
        <v>46</v>
      </c>
      <c r="C10" s="31" t="s">
        <v>207</v>
      </c>
      <c r="D10" s="31" t="s">
        <v>745</v>
      </c>
      <c r="E10" s="31" t="s">
        <v>773</v>
      </c>
    </row>
    <row r="11" spans="1:5" x14ac:dyDescent="0.35">
      <c r="A11" s="37">
        <v>8</v>
      </c>
      <c r="B11" s="37">
        <v>48</v>
      </c>
      <c r="C11" s="31" t="s">
        <v>209</v>
      </c>
      <c r="D11" s="31" t="s">
        <v>745</v>
      </c>
      <c r="E11" s="31" t="s">
        <v>773</v>
      </c>
    </row>
    <row r="12" spans="1:5" x14ac:dyDescent="0.35">
      <c r="A12" s="37">
        <v>9</v>
      </c>
      <c r="B12" s="37">
        <v>53</v>
      </c>
      <c r="C12" s="31" t="s">
        <v>223</v>
      </c>
      <c r="D12" s="31" t="s">
        <v>745</v>
      </c>
      <c r="E12" s="31" t="s">
        <v>773</v>
      </c>
    </row>
    <row r="13" spans="1:5" x14ac:dyDescent="0.35">
      <c r="A13" s="37">
        <v>10</v>
      </c>
      <c r="B13" s="37">
        <v>63</v>
      </c>
      <c r="C13" s="31" t="s">
        <v>266</v>
      </c>
      <c r="D13" s="31" t="s">
        <v>745</v>
      </c>
      <c r="E13" s="31" t="s">
        <v>773</v>
      </c>
    </row>
    <row r="14" spans="1:5" x14ac:dyDescent="0.35">
      <c r="A14" s="37">
        <v>11</v>
      </c>
      <c r="B14" s="37">
        <v>67</v>
      </c>
      <c r="C14" s="31" t="s">
        <v>280</v>
      </c>
      <c r="D14" s="31" t="s">
        <v>745</v>
      </c>
      <c r="E14" s="31" t="s">
        <v>773</v>
      </c>
    </row>
    <row r="15" spans="1:5" x14ac:dyDescent="0.35">
      <c r="A15" s="37">
        <v>12</v>
      </c>
      <c r="B15" s="37">
        <v>73</v>
      </c>
      <c r="C15" s="31" t="s">
        <v>332</v>
      </c>
      <c r="D15" s="31" t="s">
        <v>745</v>
      </c>
      <c r="E15" s="31" t="s">
        <v>773</v>
      </c>
    </row>
    <row r="16" spans="1:5" x14ac:dyDescent="0.35">
      <c r="A16" s="37">
        <v>13</v>
      </c>
      <c r="B16" s="37">
        <v>74</v>
      </c>
      <c r="C16" s="31" t="s">
        <v>333</v>
      </c>
      <c r="D16" s="31" t="s">
        <v>745</v>
      </c>
      <c r="E16" s="31" t="s">
        <v>773</v>
      </c>
    </row>
    <row r="17" spans="1:5" x14ac:dyDescent="0.35">
      <c r="A17" s="37">
        <v>14</v>
      </c>
      <c r="B17" s="37">
        <v>82</v>
      </c>
      <c r="C17" s="31" t="s">
        <v>374</v>
      </c>
      <c r="D17" s="31" t="s">
        <v>745</v>
      </c>
      <c r="E17" s="31" t="s">
        <v>773</v>
      </c>
    </row>
    <row r="18" spans="1:5" x14ac:dyDescent="0.35">
      <c r="A18" s="37">
        <v>15</v>
      </c>
      <c r="B18" s="37">
        <v>91</v>
      </c>
      <c r="C18" s="31" t="s">
        <v>411</v>
      </c>
      <c r="D18" s="31" t="s">
        <v>745</v>
      </c>
      <c r="E18" s="31" t="s">
        <v>773</v>
      </c>
    </row>
    <row r="19" spans="1:5" x14ac:dyDescent="0.35">
      <c r="A19" s="37">
        <v>16</v>
      </c>
      <c r="B19" s="37">
        <v>102</v>
      </c>
      <c r="C19" s="31" t="s">
        <v>455</v>
      </c>
      <c r="D19" s="31" t="s">
        <v>745</v>
      </c>
      <c r="E19" s="31" t="s">
        <v>773</v>
      </c>
    </row>
    <row r="20" spans="1:5" x14ac:dyDescent="0.35">
      <c r="A20" s="37">
        <v>17</v>
      </c>
      <c r="B20" s="37">
        <v>103</v>
      </c>
      <c r="C20" s="31" t="s">
        <v>456</v>
      </c>
      <c r="D20" s="31" t="s">
        <v>745</v>
      </c>
      <c r="E20" s="31" t="s">
        <v>773</v>
      </c>
    </row>
    <row r="21" spans="1:5" x14ac:dyDescent="0.35">
      <c r="A21" s="37">
        <v>18</v>
      </c>
      <c r="B21" s="37">
        <v>105</v>
      </c>
      <c r="C21" s="31" t="s">
        <v>461</v>
      </c>
      <c r="D21" s="31" t="s">
        <v>745</v>
      </c>
      <c r="E21" s="31" t="s">
        <v>773</v>
      </c>
    </row>
    <row r="22" spans="1:5" x14ac:dyDescent="0.35">
      <c r="A22" s="37">
        <v>19</v>
      </c>
      <c r="B22" s="37">
        <v>110</v>
      </c>
      <c r="C22" s="31" t="s">
        <v>473</v>
      </c>
      <c r="D22" s="31" t="s">
        <v>745</v>
      </c>
      <c r="E22" s="31" t="s">
        <v>773</v>
      </c>
    </row>
    <row r="23" spans="1:5" x14ac:dyDescent="0.35">
      <c r="A23" s="37">
        <v>20</v>
      </c>
      <c r="B23" s="37">
        <v>118</v>
      </c>
      <c r="C23" s="31" t="s">
        <v>507</v>
      </c>
      <c r="D23" s="31" t="s">
        <v>745</v>
      </c>
      <c r="E23" s="31" t="s">
        <v>773</v>
      </c>
    </row>
    <row r="24" spans="1:5" x14ac:dyDescent="0.35">
      <c r="A24" s="37">
        <v>21</v>
      </c>
      <c r="B24" s="37">
        <v>130</v>
      </c>
      <c r="C24" s="31" t="s">
        <v>582</v>
      </c>
      <c r="D24" s="31" t="s">
        <v>745</v>
      </c>
      <c r="E24" s="31" t="s">
        <v>773</v>
      </c>
    </row>
    <row r="25" spans="1:5" x14ac:dyDescent="0.35">
      <c r="A25" s="37">
        <v>22</v>
      </c>
      <c r="B25" s="37">
        <v>134</v>
      </c>
      <c r="C25" s="31" t="s">
        <v>645</v>
      </c>
      <c r="D25" s="31" t="s">
        <v>745</v>
      </c>
      <c r="E25" s="31" t="s">
        <v>773</v>
      </c>
    </row>
    <row r="26" spans="1:5" x14ac:dyDescent="0.35">
      <c r="A26" s="37">
        <v>23</v>
      </c>
      <c r="B26" s="37">
        <v>37</v>
      </c>
      <c r="C26" s="31" t="s">
        <v>311</v>
      </c>
      <c r="D26" s="31" t="s">
        <v>744</v>
      </c>
      <c r="E26" s="31" t="s">
        <v>773</v>
      </c>
    </row>
    <row r="27" spans="1:5" x14ac:dyDescent="0.35">
      <c r="A27" s="37">
        <v>24</v>
      </c>
      <c r="B27" s="37">
        <v>45</v>
      </c>
      <c r="C27" s="31" t="s">
        <v>338</v>
      </c>
      <c r="D27" s="31" t="s">
        <v>744</v>
      </c>
      <c r="E27" s="31" t="s">
        <v>773</v>
      </c>
    </row>
    <row r="28" spans="1:5" x14ac:dyDescent="0.35">
      <c r="A28" s="37">
        <v>25</v>
      </c>
      <c r="B28" s="37">
        <v>64</v>
      </c>
      <c r="C28" s="31" t="s">
        <v>495</v>
      </c>
      <c r="D28" s="31" t="s">
        <v>744</v>
      </c>
      <c r="E28" s="31" t="s">
        <v>773</v>
      </c>
    </row>
    <row r="29" spans="1:5" x14ac:dyDescent="0.35">
      <c r="A29" s="37">
        <v>26</v>
      </c>
      <c r="B29" s="37">
        <v>84</v>
      </c>
      <c r="C29" s="31" t="s">
        <v>610</v>
      </c>
      <c r="D29" s="31" t="s">
        <v>744</v>
      </c>
      <c r="E29" s="31" t="s">
        <v>773</v>
      </c>
    </row>
    <row r="30" spans="1:5" x14ac:dyDescent="0.35">
      <c r="A30" s="37">
        <v>27</v>
      </c>
      <c r="B30" s="37">
        <v>85</v>
      </c>
      <c r="C30" s="31" t="s">
        <v>612</v>
      </c>
      <c r="D30" s="31" t="s">
        <v>744</v>
      </c>
      <c r="E30" s="31" t="s">
        <v>773</v>
      </c>
    </row>
    <row r="31" spans="1:5" x14ac:dyDescent="0.35">
      <c r="A31" s="44" t="s">
        <v>776</v>
      </c>
      <c r="B31" s="44"/>
      <c r="C31" s="44"/>
      <c r="D31" s="44"/>
      <c r="E31" s="44"/>
    </row>
    <row r="32" spans="1:5" x14ac:dyDescent="0.35">
      <c r="A32" s="44" t="s">
        <v>777</v>
      </c>
      <c r="B32" s="44"/>
      <c r="C32" s="35"/>
      <c r="D32" s="35"/>
      <c r="E32" s="41"/>
    </row>
    <row r="33" spans="1:5" s="40" customFormat="1" x14ac:dyDescent="0.35">
      <c r="A33" s="30" t="s">
        <v>751</v>
      </c>
      <c r="B33" s="30" t="s">
        <v>775</v>
      </c>
      <c r="C33" s="30" t="s">
        <v>753</v>
      </c>
      <c r="D33" s="30" t="s">
        <v>754</v>
      </c>
      <c r="E33" s="30" t="s">
        <v>765</v>
      </c>
    </row>
    <row r="34" spans="1:5" x14ac:dyDescent="0.35">
      <c r="A34" s="37">
        <v>28</v>
      </c>
      <c r="B34" s="37">
        <v>100</v>
      </c>
      <c r="C34" s="31" t="s">
        <v>714</v>
      </c>
      <c r="D34" s="31" t="s">
        <v>744</v>
      </c>
      <c r="E34" s="31" t="s">
        <v>773</v>
      </c>
    </row>
    <row r="35" spans="1:5" x14ac:dyDescent="0.35">
      <c r="A35" s="37">
        <v>29</v>
      </c>
      <c r="B35" s="37">
        <v>101</v>
      </c>
      <c r="C35" s="31" t="s">
        <v>715</v>
      </c>
      <c r="D35" s="31" t="s">
        <v>744</v>
      </c>
      <c r="E35" s="31" t="s">
        <v>773</v>
      </c>
    </row>
    <row r="36" spans="1:5" x14ac:dyDescent="0.35">
      <c r="A36" s="37">
        <v>30</v>
      </c>
      <c r="B36" s="37">
        <v>3</v>
      </c>
      <c r="C36" s="31" t="s">
        <v>32</v>
      </c>
      <c r="D36" s="31" t="s">
        <v>748</v>
      </c>
      <c r="E36" s="31" t="s">
        <v>773</v>
      </c>
    </row>
    <row r="37" spans="1:5" x14ac:dyDescent="0.35">
      <c r="A37" s="37">
        <v>31</v>
      </c>
      <c r="B37" s="37">
        <v>13</v>
      </c>
      <c r="C37" s="31" t="s">
        <v>105</v>
      </c>
      <c r="D37" s="31" t="s">
        <v>748</v>
      </c>
      <c r="E37" s="31" t="s">
        <v>773</v>
      </c>
    </row>
    <row r="38" spans="1:5" x14ac:dyDescent="0.35">
      <c r="A38" s="37">
        <v>32</v>
      </c>
      <c r="B38" s="37">
        <v>17</v>
      </c>
      <c r="C38" s="31" t="s">
        <v>121</v>
      </c>
      <c r="D38" s="31" t="s">
        <v>748</v>
      </c>
      <c r="E38" s="31" t="s">
        <v>773</v>
      </c>
    </row>
    <row r="39" spans="1:5" x14ac:dyDescent="0.35">
      <c r="A39" s="37">
        <v>33</v>
      </c>
      <c r="B39" s="37">
        <v>26</v>
      </c>
      <c r="C39" s="31" t="s">
        <v>181</v>
      </c>
      <c r="D39" s="31" t="s">
        <v>748</v>
      </c>
      <c r="E39" s="31" t="s">
        <v>773</v>
      </c>
    </row>
    <row r="40" spans="1:5" x14ac:dyDescent="0.35">
      <c r="A40" s="37">
        <v>34</v>
      </c>
      <c r="B40" s="37">
        <v>30</v>
      </c>
      <c r="C40" s="31" t="s">
        <v>229</v>
      </c>
      <c r="D40" s="31" t="s">
        <v>748</v>
      </c>
      <c r="E40" s="31" t="s">
        <v>773</v>
      </c>
    </row>
    <row r="41" spans="1:5" x14ac:dyDescent="0.35">
      <c r="A41" s="37">
        <v>35</v>
      </c>
      <c r="B41" s="37">
        <v>54</v>
      </c>
      <c r="C41" s="31" t="s">
        <v>526</v>
      </c>
      <c r="D41" s="31" t="s">
        <v>748</v>
      </c>
      <c r="E41" s="31" t="s">
        <v>773</v>
      </c>
    </row>
    <row r="42" spans="1:5" x14ac:dyDescent="0.35">
      <c r="A42" s="37">
        <v>36</v>
      </c>
      <c r="B42" s="37">
        <v>62</v>
      </c>
      <c r="C42" s="31" t="s">
        <v>583</v>
      </c>
      <c r="D42" s="31" t="s">
        <v>748</v>
      </c>
      <c r="E42" s="31" t="s">
        <v>773</v>
      </c>
    </row>
    <row r="61" spans="1:5" x14ac:dyDescent="0.35">
      <c r="A61" s="44" t="s">
        <v>776</v>
      </c>
      <c r="B61" s="44"/>
      <c r="C61" s="44"/>
      <c r="D61" s="44"/>
      <c r="E61" s="44"/>
    </row>
    <row r="62" spans="1:5" x14ac:dyDescent="0.35">
      <c r="A62" s="44" t="s">
        <v>778</v>
      </c>
      <c r="B62" s="44"/>
      <c r="C62" s="35"/>
      <c r="D62" s="35"/>
      <c r="E62" s="41"/>
    </row>
    <row r="63" spans="1:5" s="40" customFormat="1" x14ac:dyDescent="0.35">
      <c r="A63" s="30" t="s">
        <v>751</v>
      </c>
      <c r="B63" s="30" t="s">
        <v>775</v>
      </c>
      <c r="C63" s="30" t="s">
        <v>753</v>
      </c>
      <c r="D63" s="30" t="s">
        <v>754</v>
      </c>
      <c r="E63" s="30" t="s">
        <v>765</v>
      </c>
    </row>
    <row r="64" spans="1:5" x14ac:dyDescent="0.35">
      <c r="A64" s="37">
        <v>1</v>
      </c>
      <c r="B64" s="37">
        <v>3</v>
      </c>
      <c r="C64" s="31" t="s">
        <v>11</v>
      </c>
      <c r="D64" s="31" t="s">
        <v>743</v>
      </c>
      <c r="E64" s="31" t="s">
        <v>773</v>
      </c>
    </row>
    <row r="65" spans="1:5" x14ac:dyDescent="0.35">
      <c r="A65" s="37">
        <v>2</v>
      </c>
      <c r="B65" s="37">
        <v>6</v>
      </c>
      <c r="C65" s="31" t="s">
        <v>70</v>
      </c>
      <c r="D65" s="31" t="s">
        <v>743</v>
      </c>
      <c r="E65" s="31" t="s">
        <v>773</v>
      </c>
    </row>
    <row r="66" spans="1:5" x14ac:dyDescent="0.35">
      <c r="A66" s="37">
        <v>3</v>
      </c>
      <c r="B66" s="37">
        <v>18</v>
      </c>
      <c r="C66" s="31" t="s">
        <v>224</v>
      </c>
      <c r="D66" s="31" t="s">
        <v>743</v>
      </c>
      <c r="E66" s="31" t="s">
        <v>773</v>
      </c>
    </row>
    <row r="67" spans="1:5" x14ac:dyDescent="0.35">
      <c r="A67" s="37">
        <v>4</v>
      </c>
      <c r="B67" s="37">
        <v>28</v>
      </c>
      <c r="C67" s="31" t="s">
        <v>294</v>
      </c>
      <c r="D67" s="31" t="s">
        <v>743</v>
      </c>
      <c r="E67" s="31" t="s">
        <v>773</v>
      </c>
    </row>
    <row r="68" spans="1:5" x14ac:dyDescent="0.35">
      <c r="A68" s="37">
        <v>5</v>
      </c>
      <c r="B68" s="37">
        <v>43</v>
      </c>
      <c r="C68" s="31" t="s">
        <v>419</v>
      </c>
      <c r="D68" s="31" t="s">
        <v>743</v>
      </c>
      <c r="E68" s="31" t="s">
        <v>773</v>
      </c>
    </row>
    <row r="69" spans="1:5" x14ac:dyDescent="0.35">
      <c r="A69" s="37">
        <v>6</v>
      </c>
      <c r="B69" s="37">
        <v>44</v>
      </c>
      <c r="C69" s="31" t="s">
        <v>420</v>
      </c>
      <c r="D69" s="31" t="s">
        <v>743</v>
      </c>
      <c r="E69" s="31" t="s">
        <v>773</v>
      </c>
    </row>
    <row r="70" spans="1:5" x14ac:dyDescent="0.35">
      <c r="A70" s="37">
        <v>7</v>
      </c>
      <c r="B70" s="37">
        <v>47</v>
      </c>
      <c r="C70" s="31" t="s">
        <v>430</v>
      </c>
      <c r="D70" s="31" t="s">
        <v>743</v>
      </c>
      <c r="E70" s="31" t="s">
        <v>773</v>
      </c>
    </row>
    <row r="71" spans="1:5" x14ac:dyDescent="0.35">
      <c r="A71" s="37">
        <v>8</v>
      </c>
      <c r="B71" s="37">
        <v>48</v>
      </c>
      <c r="C71" s="31" t="s">
        <v>431</v>
      </c>
      <c r="D71" s="31" t="s">
        <v>743</v>
      </c>
      <c r="E71" s="31" t="s">
        <v>773</v>
      </c>
    </row>
    <row r="72" spans="1:5" x14ac:dyDescent="0.35">
      <c r="A72" s="37">
        <v>9</v>
      </c>
      <c r="B72" s="37">
        <v>54</v>
      </c>
      <c r="C72" s="31" t="s">
        <v>457</v>
      </c>
      <c r="D72" s="31" t="s">
        <v>743</v>
      </c>
      <c r="E72" s="31" t="s">
        <v>773</v>
      </c>
    </row>
    <row r="73" spans="1:5" x14ac:dyDescent="0.35">
      <c r="A73" s="37">
        <v>10</v>
      </c>
      <c r="B73" s="37">
        <v>58</v>
      </c>
      <c r="C73" s="31" t="s">
        <v>502</v>
      </c>
      <c r="D73" s="31" t="s">
        <v>743</v>
      </c>
      <c r="E73" s="31" t="s">
        <v>773</v>
      </c>
    </row>
    <row r="74" spans="1:5" x14ac:dyDescent="0.35">
      <c r="A74" s="37">
        <v>11</v>
      </c>
      <c r="B74" s="37">
        <v>69</v>
      </c>
      <c r="C74" s="31" t="s">
        <v>580</v>
      </c>
      <c r="D74" s="31" t="s">
        <v>743</v>
      </c>
      <c r="E74" s="31" t="s">
        <v>773</v>
      </c>
    </row>
    <row r="75" spans="1:5" x14ac:dyDescent="0.35">
      <c r="A75" s="37">
        <v>12</v>
      </c>
      <c r="B75" s="37">
        <v>75</v>
      </c>
      <c r="C75" s="31" t="s">
        <v>635</v>
      </c>
      <c r="D75" s="31" t="s">
        <v>743</v>
      </c>
      <c r="E75" s="31" t="s">
        <v>773</v>
      </c>
    </row>
    <row r="76" spans="1:5" x14ac:dyDescent="0.35">
      <c r="A76" s="37">
        <v>13</v>
      </c>
      <c r="B76" s="37">
        <v>78</v>
      </c>
      <c r="C76" s="31" t="s">
        <v>662</v>
      </c>
      <c r="D76" s="31" t="s">
        <v>743</v>
      </c>
      <c r="E76" s="31" t="s">
        <v>773</v>
      </c>
    </row>
    <row r="77" spans="1:5" x14ac:dyDescent="0.35">
      <c r="A77" s="37">
        <v>14</v>
      </c>
      <c r="B77" s="37">
        <v>85</v>
      </c>
      <c r="C77" s="31" t="s">
        <v>709</v>
      </c>
      <c r="D77" s="31" t="s">
        <v>743</v>
      </c>
      <c r="E77" s="31" t="s">
        <v>773</v>
      </c>
    </row>
    <row r="78" spans="1:5" x14ac:dyDescent="0.35">
      <c r="A78" s="37">
        <v>15</v>
      </c>
      <c r="B78" s="37">
        <v>1</v>
      </c>
      <c r="C78" s="31" t="s">
        <v>7</v>
      </c>
      <c r="D78" s="31" t="s">
        <v>746</v>
      </c>
      <c r="E78" s="31" t="s">
        <v>773</v>
      </c>
    </row>
    <row r="79" spans="1:5" x14ac:dyDescent="0.35">
      <c r="A79" s="37">
        <v>16</v>
      </c>
      <c r="B79" s="37">
        <v>12</v>
      </c>
      <c r="C79" s="31" t="s">
        <v>46</v>
      </c>
      <c r="D79" s="31" t="s">
        <v>746</v>
      </c>
      <c r="E79" s="31" t="s">
        <v>773</v>
      </c>
    </row>
    <row r="80" spans="1:5" x14ac:dyDescent="0.35">
      <c r="A80" s="37">
        <v>17</v>
      </c>
      <c r="B80" s="37">
        <v>30</v>
      </c>
      <c r="C80" s="31" t="s">
        <v>79</v>
      </c>
      <c r="D80" s="31" t="s">
        <v>746</v>
      </c>
      <c r="E80" s="31" t="s">
        <v>773</v>
      </c>
    </row>
    <row r="81" spans="1:5" x14ac:dyDescent="0.35">
      <c r="A81" s="37">
        <v>18</v>
      </c>
      <c r="B81" s="37">
        <v>31</v>
      </c>
      <c r="C81" s="31" t="s">
        <v>80</v>
      </c>
      <c r="D81" s="31" t="s">
        <v>746</v>
      </c>
      <c r="E81" s="31" t="s">
        <v>773</v>
      </c>
    </row>
    <row r="82" spans="1:5" x14ac:dyDescent="0.35">
      <c r="A82" s="37">
        <v>19</v>
      </c>
      <c r="B82" s="37">
        <v>34</v>
      </c>
      <c r="C82" s="31" t="s">
        <v>87</v>
      </c>
      <c r="D82" s="31" t="s">
        <v>746</v>
      </c>
      <c r="E82" s="31" t="s">
        <v>773</v>
      </c>
    </row>
    <row r="83" spans="1:5" x14ac:dyDescent="0.35">
      <c r="A83" s="37">
        <v>20</v>
      </c>
      <c r="B83" s="37">
        <v>53</v>
      </c>
      <c r="C83" s="31" t="s">
        <v>165</v>
      </c>
      <c r="D83" s="31" t="s">
        <v>746</v>
      </c>
      <c r="E83" s="31" t="s">
        <v>773</v>
      </c>
    </row>
    <row r="84" spans="1:5" x14ac:dyDescent="0.35">
      <c r="A84" s="37">
        <v>21</v>
      </c>
      <c r="B84" s="37">
        <v>56</v>
      </c>
      <c r="C84" s="31" t="s">
        <v>169</v>
      </c>
      <c r="D84" s="31" t="s">
        <v>746</v>
      </c>
      <c r="E84" s="31" t="s">
        <v>773</v>
      </c>
    </row>
    <row r="85" spans="1:5" x14ac:dyDescent="0.35">
      <c r="A85" s="37">
        <v>22</v>
      </c>
      <c r="B85" s="37">
        <v>62</v>
      </c>
      <c r="C85" s="31" t="s">
        <v>188</v>
      </c>
      <c r="D85" s="31" t="s">
        <v>746</v>
      </c>
      <c r="E85" s="31" t="s">
        <v>773</v>
      </c>
    </row>
    <row r="86" spans="1:5" x14ac:dyDescent="0.35">
      <c r="A86" s="37">
        <v>23</v>
      </c>
      <c r="B86" s="37">
        <v>65</v>
      </c>
      <c r="C86" s="31" t="s">
        <v>197</v>
      </c>
      <c r="D86" s="31" t="s">
        <v>746</v>
      </c>
      <c r="E86" s="31" t="s">
        <v>773</v>
      </c>
    </row>
    <row r="87" spans="1:5" x14ac:dyDescent="0.35">
      <c r="A87" s="37">
        <v>24</v>
      </c>
      <c r="B87" s="37">
        <v>108</v>
      </c>
      <c r="C87" s="31" t="s">
        <v>382</v>
      </c>
      <c r="D87" s="31" t="s">
        <v>746</v>
      </c>
      <c r="E87" s="31" t="s">
        <v>773</v>
      </c>
    </row>
    <row r="88" spans="1:5" x14ac:dyDescent="0.35">
      <c r="A88" s="37">
        <v>25</v>
      </c>
      <c r="B88" s="37">
        <v>123</v>
      </c>
      <c r="C88" s="31" t="s">
        <v>454</v>
      </c>
      <c r="D88" s="31" t="s">
        <v>746</v>
      </c>
      <c r="E88" s="31" t="s">
        <v>773</v>
      </c>
    </row>
    <row r="89" spans="1:5" x14ac:dyDescent="0.35">
      <c r="A89" s="37">
        <v>26</v>
      </c>
      <c r="B89" s="37">
        <v>128</v>
      </c>
      <c r="C89" s="31" t="s">
        <v>509</v>
      </c>
      <c r="D89" s="31" t="s">
        <v>746</v>
      </c>
      <c r="E89" s="31" t="s">
        <v>773</v>
      </c>
    </row>
    <row r="90" spans="1:5" x14ac:dyDescent="0.35">
      <c r="A90" s="37">
        <v>27</v>
      </c>
      <c r="B90" s="37">
        <v>132</v>
      </c>
      <c r="C90" s="31" t="s">
        <v>513</v>
      </c>
      <c r="D90" s="31" t="s">
        <v>746</v>
      </c>
      <c r="E90" s="31" t="s">
        <v>773</v>
      </c>
    </row>
    <row r="91" spans="1:5" x14ac:dyDescent="0.35">
      <c r="A91" s="44" t="s">
        <v>776</v>
      </c>
      <c r="B91" s="44"/>
      <c r="C91" s="44"/>
      <c r="D91" s="44"/>
      <c r="E91" s="44"/>
    </row>
    <row r="92" spans="1:5" x14ac:dyDescent="0.35">
      <c r="A92" s="44" t="s">
        <v>778</v>
      </c>
      <c r="B92" s="44"/>
      <c r="C92" s="35"/>
      <c r="D92" s="35"/>
      <c r="E92" s="41"/>
    </row>
    <row r="93" spans="1:5" s="40" customFormat="1" x14ac:dyDescent="0.35">
      <c r="A93" s="30" t="s">
        <v>751</v>
      </c>
      <c r="B93" s="30" t="s">
        <v>775</v>
      </c>
      <c r="C93" s="30" t="s">
        <v>753</v>
      </c>
      <c r="D93" s="30" t="s">
        <v>754</v>
      </c>
      <c r="E93" s="30" t="s">
        <v>765</v>
      </c>
    </row>
    <row r="94" spans="1:5" x14ac:dyDescent="0.35">
      <c r="A94" s="37">
        <v>28</v>
      </c>
      <c r="B94" s="37">
        <v>174</v>
      </c>
      <c r="C94" s="31" t="s">
        <v>672</v>
      </c>
      <c r="D94" s="31" t="s">
        <v>746</v>
      </c>
      <c r="E94" s="31" t="s">
        <v>773</v>
      </c>
    </row>
    <row r="95" spans="1:5" x14ac:dyDescent="0.35">
      <c r="A95" s="37">
        <v>29</v>
      </c>
      <c r="B95" s="37">
        <v>181</v>
      </c>
      <c r="C95" s="31" t="s">
        <v>688</v>
      </c>
      <c r="D95" s="31" t="s">
        <v>746</v>
      </c>
      <c r="E95" s="31" t="s">
        <v>773</v>
      </c>
    </row>
    <row r="96" spans="1:5" x14ac:dyDescent="0.35">
      <c r="A96" s="37">
        <v>30</v>
      </c>
      <c r="B96" s="37">
        <v>186</v>
      </c>
      <c r="C96" s="31" t="s">
        <v>702</v>
      </c>
      <c r="D96" s="31" t="s">
        <v>746</v>
      </c>
      <c r="E96" s="31" t="s">
        <v>773</v>
      </c>
    </row>
    <row r="97" spans="1:5" x14ac:dyDescent="0.35">
      <c r="A97" s="37">
        <v>31</v>
      </c>
      <c r="B97" s="37">
        <v>1</v>
      </c>
      <c r="C97" s="31" t="s">
        <v>39</v>
      </c>
      <c r="D97" s="31" t="s">
        <v>750</v>
      </c>
      <c r="E97" s="31" t="s">
        <v>773</v>
      </c>
    </row>
    <row r="98" spans="1:5" x14ac:dyDescent="0.35">
      <c r="A98" s="37">
        <v>32</v>
      </c>
      <c r="B98" s="37">
        <v>2</v>
      </c>
      <c r="C98" s="31" t="s">
        <v>40</v>
      </c>
      <c r="D98" s="31" t="s">
        <v>750</v>
      </c>
      <c r="E98" s="31" t="s">
        <v>773</v>
      </c>
    </row>
    <row r="99" spans="1:5" x14ac:dyDescent="0.35">
      <c r="A99" s="37">
        <v>33</v>
      </c>
      <c r="B99" s="37">
        <v>3</v>
      </c>
      <c r="C99" s="31" t="s">
        <v>107</v>
      </c>
      <c r="D99" s="31" t="s">
        <v>750</v>
      </c>
      <c r="E99" s="31" t="s">
        <v>773</v>
      </c>
    </row>
    <row r="100" spans="1:5" x14ac:dyDescent="0.35">
      <c r="A100" s="37">
        <v>34</v>
      </c>
      <c r="B100" s="37">
        <v>9</v>
      </c>
      <c r="C100" s="31" t="s">
        <v>230</v>
      </c>
      <c r="D100" s="31" t="s">
        <v>750</v>
      </c>
      <c r="E100" s="31" t="s">
        <v>773</v>
      </c>
    </row>
    <row r="101" spans="1:5" x14ac:dyDescent="0.35">
      <c r="A101" s="37">
        <v>35</v>
      </c>
      <c r="B101" s="37">
        <v>17</v>
      </c>
      <c r="C101" s="31" t="s">
        <v>305</v>
      </c>
      <c r="D101" s="31" t="s">
        <v>750</v>
      </c>
      <c r="E101" s="31" t="s">
        <v>773</v>
      </c>
    </row>
    <row r="102" spans="1:5" x14ac:dyDescent="0.35">
      <c r="A102" s="37">
        <v>36</v>
      </c>
      <c r="B102" s="37">
        <v>26</v>
      </c>
      <c r="C102" s="31" t="s">
        <v>408</v>
      </c>
      <c r="D102" s="31" t="s">
        <v>750</v>
      </c>
      <c r="E102" s="31" t="s">
        <v>773</v>
      </c>
    </row>
    <row r="103" spans="1:5" x14ac:dyDescent="0.35">
      <c r="A103" s="37">
        <v>37</v>
      </c>
      <c r="B103" s="37">
        <v>38</v>
      </c>
      <c r="C103" s="31" t="s">
        <v>660</v>
      </c>
      <c r="D103" s="31" t="s">
        <v>750</v>
      </c>
      <c r="E103" s="31" t="s">
        <v>773</v>
      </c>
    </row>
    <row r="104" spans="1:5" x14ac:dyDescent="0.35">
      <c r="A104" s="37">
        <v>38</v>
      </c>
      <c r="B104" s="37">
        <v>41</v>
      </c>
      <c r="C104" s="31" t="s">
        <v>723</v>
      </c>
      <c r="D104" s="31" t="s">
        <v>750</v>
      </c>
      <c r="E104" s="31" t="s">
        <v>773</v>
      </c>
    </row>
    <row r="105" spans="1:5" x14ac:dyDescent="0.35">
      <c r="A105" s="37">
        <v>39</v>
      </c>
      <c r="B105" s="37">
        <v>42</v>
      </c>
      <c r="C105" s="31" t="s">
        <v>730</v>
      </c>
      <c r="D105" s="31" t="s">
        <v>750</v>
      </c>
      <c r="E105" s="31" t="s">
        <v>773</v>
      </c>
    </row>
    <row r="106" spans="1:5" x14ac:dyDescent="0.35">
      <c r="A106" s="37">
        <v>40</v>
      </c>
      <c r="B106" s="37">
        <v>43</v>
      </c>
      <c r="C106" s="31" t="s">
        <v>731</v>
      </c>
      <c r="D106" s="31" t="s">
        <v>750</v>
      </c>
      <c r="E106" s="31" t="s">
        <v>773</v>
      </c>
    </row>
  </sheetData>
  <mergeCells count="8">
    <mergeCell ref="A62:B62"/>
    <mergeCell ref="A91:E91"/>
    <mergeCell ref="A92:B92"/>
    <mergeCell ref="A1:E1"/>
    <mergeCell ref="A2:B2"/>
    <mergeCell ref="A31:E31"/>
    <mergeCell ref="A32:B32"/>
    <mergeCell ref="A61:E6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14"/>
  <sheetViews>
    <sheetView workbookViewId="0">
      <selection activeCell="F112" sqref="F112"/>
    </sheetView>
  </sheetViews>
  <sheetFormatPr defaultRowHeight="21" x14ac:dyDescent="0.35"/>
  <cols>
    <col min="1" max="1" width="6.75" style="29" customWidth="1"/>
    <col min="2" max="2" width="10.5" style="32" customWidth="1"/>
    <col min="3" max="4" width="26.5" style="29" customWidth="1"/>
    <col min="5" max="9" width="11" style="29" customWidth="1"/>
    <col min="10" max="16384" width="9" style="29"/>
  </cols>
  <sheetData>
    <row r="1" spans="1:9" ht="23.25" x14ac:dyDescent="0.35">
      <c r="A1" s="45" t="s">
        <v>776</v>
      </c>
      <c r="B1" s="45"/>
      <c r="C1" s="45"/>
      <c r="D1" s="45"/>
      <c r="E1" s="45"/>
      <c r="F1" s="45"/>
      <c r="G1" s="45"/>
      <c r="H1" s="45"/>
      <c r="I1" s="45"/>
    </row>
    <row r="2" spans="1:9" ht="23.25" x14ac:dyDescent="0.35">
      <c r="A2" s="46" t="s">
        <v>777</v>
      </c>
      <c r="B2" s="46"/>
      <c r="C2" s="36"/>
      <c r="D2" s="36"/>
      <c r="E2" s="47" t="s">
        <v>779</v>
      </c>
      <c r="F2" s="47"/>
      <c r="G2" s="47"/>
      <c r="H2" s="47"/>
      <c r="I2" s="47"/>
    </row>
    <row r="3" spans="1:9" s="33" customFormat="1" x14ac:dyDescent="0.35">
      <c r="A3" s="30" t="s">
        <v>751</v>
      </c>
      <c r="B3" s="30" t="s">
        <v>775</v>
      </c>
      <c r="C3" s="30" t="s">
        <v>753</v>
      </c>
      <c r="D3" s="30" t="s">
        <v>754</v>
      </c>
      <c r="E3" s="30" t="s">
        <v>761</v>
      </c>
      <c r="F3" s="30" t="s">
        <v>762</v>
      </c>
      <c r="G3" s="30" t="s">
        <v>763</v>
      </c>
      <c r="H3" s="30" t="s">
        <v>764</v>
      </c>
      <c r="I3" s="30" t="s">
        <v>765</v>
      </c>
    </row>
    <row r="4" spans="1:9" x14ac:dyDescent="0.35">
      <c r="A4" s="31">
        <v>1</v>
      </c>
      <c r="B4" s="37">
        <v>1</v>
      </c>
      <c r="C4" s="31" t="s">
        <v>2</v>
      </c>
      <c r="D4" s="31" t="s">
        <v>745</v>
      </c>
      <c r="E4" s="31" t="s">
        <v>773</v>
      </c>
      <c r="F4" s="31" t="s">
        <v>773</v>
      </c>
      <c r="G4" s="31" t="s">
        <v>773</v>
      </c>
      <c r="H4" s="31" t="s">
        <v>773</v>
      </c>
      <c r="I4" s="31" t="s">
        <v>773</v>
      </c>
    </row>
    <row r="5" spans="1:9" x14ac:dyDescent="0.35">
      <c r="A5" s="31">
        <v>2</v>
      </c>
      <c r="B5" s="37">
        <v>7</v>
      </c>
      <c r="C5" s="31" t="s">
        <v>34</v>
      </c>
      <c r="D5" s="31" t="s">
        <v>745</v>
      </c>
      <c r="E5" s="31" t="s">
        <v>773</v>
      </c>
      <c r="F5" s="31" t="s">
        <v>773</v>
      </c>
      <c r="G5" s="31" t="s">
        <v>773</v>
      </c>
      <c r="H5" s="31" t="s">
        <v>773</v>
      </c>
      <c r="I5" s="31" t="s">
        <v>773</v>
      </c>
    </row>
    <row r="6" spans="1:9" x14ac:dyDescent="0.35">
      <c r="A6" s="31">
        <v>3</v>
      </c>
      <c r="B6" s="37">
        <v>18</v>
      </c>
      <c r="C6" s="31" t="s">
        <v>91</v>
      </c>
      <c r="D6" s="31" t="s">
        <v>745</v>
      </c>
      <c r="E6" s="31" t="s">
        <v>773</v>
      </c>
      <c r="F6" s="31" t="s">
        <v>773</v>
      </c>
      <c r="G6" s="31" t="s">
        <v>773</v>
      </c>
      <c r="H6" s="31" t="s">
        <v>773</v>
      </c>
      <c r="I6" s="31" t="s">
        <v>773</v>
      </c>
    </row>
    <row r="7" spans="1:9" x14ac:dyDescent="0.35">
      <c r="A7" s="31">
        <v>4</v>
      </c>
      <c r="B7" s="37">
        <v>27</v>
      </c>
      <c r="C7" s="31" t="s">
        <v>115</v>
      </c>
      <c r="D7" s="31" t="s">
        <v>745</v>
      </c>
      <c r="E7" s="31" t="s">
        <v>773</v>
      </c>
      <c r="F7" s="31" t="s">
        <v>773</v>
      </c>
      <c r="G7" s="31" t="s">
        <v>773</v>
      </c>
      <c r="H7" s="31" t="s">
        <v>773</v>
      </c>
      <c r="I7" s="31" t="s">
        <v>773</v>
      </c>
    </row>
    <row r="8" spans="1:9" x14ac:dyDescent="0.35">
      <c r="A8" s="31">
        <v>5</v>
      </c>
      <c r="B8" s="37">
        <v>36</v>
      </c>
      <c r="C8" s="31" t="s">
        <v>168</v>
      </c>
      <c r="D8" s="31" t="s">
        <v>745</v>
      </c>
      <c r="E8" s="31" t="s">
        <v>773</v>
      </c>
      <c r="F8" s="31" t="s">
        <v>773</v>
      </c>
      <c r="G8" s="31" t="s">
        <v>773</v>
      </c>
      <c r="H8" s="31" t="s">
        <v>773</v>
      </c>
      <c r="I8" s="31" t="s">
        <v>773</v>
      </c>
    </row>
    <row r="9" spans="1:9" x14ac:dyDescent="0.35">
      <c r="A9" s="31">
        <v>6</v>
      </c>
      <c r="B9" s="37">
        <v>46</v>
      </c>
      <c r="C9" s="31" t="s">
        <v>207</v>
      </c>
      <c r="D9" s="31" t="s">
        <v>745</v>
      </c>
      <c r="E9" s="31" t="s">
        <v>773</v>
      </c>
      <c r="F9" s="31" t="s">
        <v>773</v>
      </c>
      <c r="G9" s="31" t="s">
        <v>773</v>
      </c>
      <c r="H9" s="31" t="s">
        <v>773</v>
      </c>
      <c r="I9" s="31" t="s">
        <v>773</v>
      </c>
    </row>
    <row r="10" spans="1:9" x14ac:dyDescent="0.35">
      <c r="A10" s="31">
        <v>7</v>
      </c>
      <c r="B10" s="37">
        <v>48</v>
      </c>
      <c r="C10" s="31" t="s">
        <v>209</v>
      </c>
      <c r="D10" s="31" t="s">
        <v>745</v>
      </c>
      <c r="E10" s="31" t="s">
        <v>773</v>
      </c>
      <c r="F10" s="31" t="s">
        <v>773</v>
      </c>
      <c r="G10" s="31" t="s">
        <v>773</v>
      </c>
      <c r="H10" s="31" t="s">
        <v>773</v>
      </c>
      <c r="I10" s="31" t="s">
        <v>773</v>
      </c>
    </row>
    <row r="11" spans="1:9" x14ac:dyDescent="0.35">
      <c r="A11" s="31">
        <v>8</v>
      </c>
      <c r="B11" s="37">
        <v>53</v>
      </c>
      <c r="C11" s="31" t="s">
        <v>223</v>
      </c>
      <c r="D11" s="31" t="s">
        <v>745</v>
      </c>
      <c r="E11" s="31" t="s">
        <v>773</v>
      </c>
      <c r="F11" s="31" t="s">
        <v>773</v>
      </c>
      <c r="G11" s="31" t="s">
        <v>773</v>
      </c>
      <c r="H11" s="31" t="s">
        <v>773</v>
      </c>
      <c r="I11" s="31" t="s">
        <v>773</v>
      </c>
    </row>
    <row r="12" spans="1:9" x14ac:dyDescent="0.35">
      <c r="A12" s="31">
        <v>9</v>
      </c>
      <c r="B12" s="37">
        <v>67</v>
      </c>
      <c r="C12" s="31" t="s">
        <v>280</v>
      </c>
      <c r="D12" s="31" t="s">
        <v>745</v>
      </c>
      <c r="E12" s="31" t="s">
        <v>773</v>
      </c>
      <c r="F12" s="31" t="s">
        <v>773</v>
      </c>
      <c r="G12" s="31" t="s">
        <v>773</v>
      </c>
      <c r="H12" s="31" t="s">
        <v>773</v>
      </c>
      <c r="I12" s="31" t="s">
        <v>773</v>
      </c>
    </row>
    <row r="13" spans="1:9" x14ac:dyDescent="0.35">
      <c r="A13" s="31">
        <v>10</v>
      </c>
      <c r="B13" s="37">
        <v>73</v>
      </c>
      <c r="C13" s="31" t="s">
        <v>332</v>
      </c>
      <c r="D13" s="31" t="s">
        <v>745</v>
      </c>
      <c r="E13" s="31" t="s">
        <v>773</v>
      </c>
      <c r="F13" s="31" t="s">
        <v>773</v>
      </c>
      <c r="G13" s="31" t="s">
        <v>773</v>
      </c>
      <c r="H13" s="31" t="s">
        <v>773</v>
      </c>
      <c r="I13" s="31" t="s">
        <v>773</v>
      </c>
    </row>
    <row r="14" spans="1:9" x14ac:dyDescent="0.35">
      <c r="A14" s="31">
        <v>11</v>
      </c>
      <c r="B14" s="37">
        <v>82</v>
      </c>
      <c r="C14" s="31" t="s">
        <v>374</v>
      </c>
      <c r="D14" s="31" t="s">
        <v>745</v>
      </c>
      <c r="E14" s="31" t="s">
        <v>773</v>
      </c>
      <c r="F14" s="31" t="s">
        <v>773</v>
      </c>
      <c r="G14" s="31" t="s">
        <v>773</v>
      </c>
      <c r="H14" s="31" t="s">
        <v>773</v>
      </c>
      <c r="I14" s="31" t="s">
        <v>773</v>
      </c>
    </row>
    <row r="15" spans="1:9" x14ac:dyDescent="0.35">
      <c r="A15" s="31">
        <v>12</v>
      </c>
      <c r="B15" s="37">
        <v>91</v>
      </c>
      <c r="C15" s="31" t="s">
        <v>411</v>
      </c>
      <c r="D15" s="31" t="s">
        <v>745</v>
      </c>
      <c r="E15" s="31" t="s">
        <v>773</v>
      </c>
      <c r="F15" s="31" t="s">
        <v>773</v>
      </c>
      <c r="G15" s="31" t="s">
        <v>773</v>
      </c>
      <c r="H15" s="31" t="s">
        <v>773</v>
      </c>
      <c r="I15" s="31" t="s">
        <v>773</v>
      </c>
    </row>
    <row r="16" spans="1:9" x14ac:dyDescent="0.35">
      <c r="A16" s="31">
        <v>13</v>
      </c>
      <c r="B16" s="37">
        <v>93</v>
      </c>
      <c r="C16" s="31" t="s">
        <v>417</v>
      </c>
      <c r="D16" s="31" t="s">
        <v>745</v>
      </c>
      <c r="E16" s="31" t="s">
        <v>773</v>
      </c>
      <c r="F16" s="31" t="s">
        <v>773</v>
      </c>
      <c r="G16" s="31" t="s">
        <v>773</v>
      </c>
      <c r="H16" s="31" t="s">
        <v>773</v>
      </c>
      <c r="I16" s="31" t="s">
        <v>773</v>
      </c>
    </row>
    <row r="17" spans="1:9" x14ac:dyDescent="0.35">
      <c r="A17" s="31">
        <v>14</v>
      </c>
      <c r="B17" s="37">
        <v>102</v>
      </c>
      <c r="C17" s="31" t="s">
        <v>455</v>
      </c>
      <c r="D17" s="31" t="s">
        <v>745</v>
      </c>
      <c r="E17" s="31" t="s">
        <v>773</v>
      </c>
      <c r="F17" s="31" t="s">
        <v>773</v>
      </c>
      <c r="G17" s="31" t="s">
        <v>773</v>
      </c>
      <c r="H17" s="31" t="s">
        <v>773</v>
      </c>
      <c r="I17" s="31" t="s">
        <v>773</v>
      </c>
    </row>
    <row r="18" spans="1:9" x14ac:dyDescent="0.35">
      <c r="A18" s="31">
        <v>15</v>
      </c>
      <c r="B18" s="37">
        <v>103</v>
      </c>
      <c r="C18" s="31" t="s">
        <v>456</v>
      </c>
      <c r="D18" s="31" t="s">
        <v>745</v>
      </c>
      <c r="E18" s="31" t="s">
        <v>773</v>
      </c>
      <c r="F18" s="31" t="s">
        <v>773</v>
      </c>
      <c r="G18" s="31" t="s">
        <v>773</v>
      </c>
      <c r="H18" s="31" t="s">
        <v>773</v>
      </c>
      <c r="I18" s="31" t="s">
        <v>773</v>
      </c>
    </row>
    <row r="19" spans="1:9" x14ac:dyDescent="0.35">
      <c r="A19" s="31">
        <v>16</v>
      </c>
      <c r="B19" s="37">
        <v>105</v>
      </c>
      <c r="C19" s="31" t="s">
        <v>461</v>
      </c>
      <c r="D19" s="31" t="s">
        <v>745</v>
      </c>
      <c r="E19" s="31" t="s">
        <v>773</v>
      </c>
      <c r="F19" s="31" t="s">
        <v>773</v>
      </c>
      <c r="G19" s="31" t="s">
        <v>773</v>
      </c>
      <c r="H19" s="31" t="s">
        <v>773</v>
      </c>
      <c r="I19" s="31" t="s">
        <v>773</v>
      </c>
    </row>
    <row r="20" spans="1:9" x14ac:dyDescent="0.35">
      <c r="A20" s="31">
        <v>17</v>
      </c>
      <c r="B20" s="37">
        <v>110</v>
      </c>
      <c r="C20" s="31" t="s">
        <v>473</v>
      </c>
      <c r="D20" s="31" t="s">
        <v>745</v>
      </c>
      <c r="E20" s="31" t="s">
        <v>773</v>
      </c>
      <c r="F20" s="31" t="s">
        <v>773</v>
      </c>
      <c r="G20" s="31" t="s">
        <v>773</v>
      </c>
      <c r="H20" s="31" t="s">
        <v>773</v>
      </c>
      <c r="I20" s="31" t="s">
        <v>773</v>
      </c>
    </row>
    <row r="21" spans="1:9" x14ac:dyDescent="0.35">
      <c r="A21" s="31">
        <v>18</v>
      </c>
      <c r="B21" s="37">
        <v>116</v>
      </c>
      <c r="C21" s="31" t="s">
        <v>482</v>
      </c>
      <c r="D21" s="31" t="s">
        <v>745</v>
      </c>
      <c r="E21" s="31" t="s">
        <v>773</v>
      </c>
      <c r="F21" s="31" t="s">
        <v>773</v>
      </c>
      <c r="G21" s="31" t="s">
        <v>773</v>
      </c>
      <c r="H21" s="31" t="s">
        <v>773</v>
      </c>
      <c r="I21" s="31" t="s">
        <v>773</v>
      </c>
    </row>
    <row r="22" spans="1:9" ht="23.25" x14ac:dyDescent="0.35">
      <c r="A22" s="45" t="s">
        <v>776</v>
      </c>
      <c r="B22" s="45"/>
      <c r="C22" s="45"/>
      <c r="D22" s="45"/>
      <c r="E22" s="45"/>
      <c r="F22" s="45"/>
      <c r="G22" s="45"/>
      <c r="H22" s="45"/>
      <c r="I22" s="45"/>
    </row>
    <row r="23" spans="1:9" ht="23.25" x14ac:dyDescent="0.35">
      <c r="A23" s="46" t="s">
        <v>777</v>
      </c>
      <c r="B23" s="46"/>
      <c r="C23" s="36"/>
      <c r="D23" s="36"/>
      <c r="E23" s="47" t="s">
        <v>779</v>
      </c>
      <c r="F23" s="47"/>
      <c r="G23" s="47"/>
      <c r="H23" s="47"/>
      <c r="I23" s="47"/>
    </row>
    <row r="24" spans="1:9" s="34" customFormat="1" x14ac:dyDescent="0.35">
      <c r="A24" s="30" t="s">
        <v>751</v>
      </c>
      <c r="B24" s="30" t="s">
        <v>775</v>
      </c>
      <c r="C24" s="30" t="s">
        <v>753</v>
      </c>
      <c r="D24" s="30" t="s">
        <v>754</v>
      </c>
      <c r="E24" s="30" t="s">
        <v>761</v>
      </c>
      <c r="F24" s="30" t="s">
        <v>762</v>
      </c>
      <c r="G24" s="30" t="s">
        <v>763</v>
      </c>
      <c r="H24" s="30" t="s">
        <v>764</v>
      </c>
      <c r="I24" s="30" t="s">
        <v>765</v>
      </c>
    </row>
    <row r="25" spans="1:9" x14ac:dyDescent="0.35">
      <c r="A25" s="31">
        <v>19</v>
      </c>
      <c r="B25" s="37">
        <v>118</v>
      </c>
      <c r="C25" s="31" t="s">
        <v>507</v>
      </c>
      <c r="D25" s="31" t="s">
        <v>745</v>
      </c>
      <c r="E25" s="31" t="s">
        <v>773</v>
      </c>
      <c r="F25" s="31" t="s">
        <v>773</v>
      </c>
      <c r="G25" s="31" t="s">
        <v>773</v>
      </c>
      <c r="H25" s="31" t="s">
        <v>773</v>
      </c>
      <c r="I25" s="31" t="s">
        <v>773</v>
      </c>
    </row>
    <row r="26" spans="1:9" x14ac:dyDescent="0.35">
      <c r="A26" s="31">
        <v>20</v>
      </c>
      <c r="B26" s="37">
        <v>130</v>
      </c>
      <c r="C26" s="31" t="s">
        <v>582</v>
      </c>
      <c r="D26" s="31" t="s">
        <v>745</v>
      </c>
      <c r="E26" s="31" t="s">
        <v>773</v>
      </c>
      <c r="F26" s="31" t="s">
        <v>773</v>
      </c>
      <c r="G26" s="31" t="s">
        <v>773</v>
      </c>
      <c r="H26" s="31" t="s">
        <v>773</v>
      </c>
      <c r="I26" s="31" t="s">
        <v>773</v>
      </c>
    </row>
    <row r="27" spans="1:9" x14ac:dyDescent="0.35">
      <c r="A27" s="31">
        <v>21</v>
      </c>
      <c r="B27" s="37">
        <v>3</v>
      </c>
      <c r="C27" s="31" t="s">
        <v>5</v>
      </c>
      <c r="D27" s="31" t="s">
        <v>745</v>
      </c>
      <c r="E27" s="31" t="s">
        <v>773</v>
      </c>
      <c r="F27" s="31" t="s">
        <v>774</v>
      </c>
      <c r="G27" s="31" t="s">
        <v>774</v>
      </c>
      <c r="H27" s="31" t="s">
        <v>773</v>
      </c>
      <c r="I27" s="31" t="s">
        <v>774</v>
      </c>
    </row>
    <row r="28" spans="1:9" x14ac:dyDescent="0.35">
      <c r="A28" s="31">
        <v>22</v>
      </c>
      <c r="B28" s="37">
        <v>48</v>
      </c>
      <c r="C28" s="31" t="s">
        <v>542</v>
      </c>
      <c r="D28" s="31" t="s">
        <v>747</v>
      </c>
      <c r="E28" s="31" t="s">
        <v>773</v>
      </c>
      <c r="F28" s="31" t="s">
        <v>774</v>
      </c>
      <c r="G28" s="31" t="s">
        <v>774</v>
      </c>
      <c r="H28" s="31" t="s">
        <v>774</v>
      </c>
      <c r="I28" s="31" t="s">
        <v>774</v>
      </c>
    </row>
    <row r="29" spans="1:9" x14ac:dyDescent="0.35">
      <c r="A29" s="31">
        <v>23</v>
      </c>
      <c r="B29" s="37">
        <v>37</v>
      </c>
      <c r="C29" s="31" t="s">
        <v>311</v>
      </c>
      <c r="D29" s="31" t="s">
        <v>744</v>
      </c>
      <c r="E29" s="31" t="s">
        <v>773</v>
      </c>
      <c r="F29" s="31" t="s">
        <v>773</v>
      </c>
      <c r="G29" s="31" t="s">
        <v>773</v>
      </c>
      <c r="H29" s="31" t="s">
        <v>773</v>
      </c>
      <c r="I29" s="31" t="s">
        <v>773</v>
      </c>
    </row>
    <row r="30" spans="1:9" x14ac:dyDescent="0.35">
      <c r="A30" s="31">
        <v>24</v>
      </c>
      <c r="B30" s="37">
        <v>64</v>
      </c>
      <c r="C30" s="31" t="s">
        <v>495</v>
      </c>
      <c r="D30" s="31" t="s">
        <v>744</v>
      </c>
      <c r="E30" s="31" t="s">
        <v>773</v>
      </c>
      <c r="F30" s="31" t="s">
        <v>773</v>
      </c>
      <c r="G30" s="31" t="s">
        <v>773</v>
      </c>
      <c r="H30" s="31" t="s">
        <v>773</v>
      </c>
      <c r="I30" s="31" t="s">
        <v>773</v>
      </c>
    </row>
    <row r="31" spans="1:9" x14ac:dyDescent="0.35">
      <c r="A31" s="31">
        <v>25</v>
      </c>
      <c r="B31" s="37">
        <v>84</v>
      </c>
      <c r="C31" s="31" t="s">
        <v>610</v>
      </c>
      <c r="D31" s="31" t="s">
        <v>744</v>
      </c>
      <c r="E31" s="31" t="s">
        <v>773</v>
      </c>
      <c r="F31" s="31" t="s">
        <v>773</v>
      </c>
      <c r="G31" s="31" t="s">
        <v>773</v>
      </c>
      <c r="H31" s="31" t="s">
        <v>773</v>
      </c>
      <c r="I31" s="31" t="s">
        <v>773</v>
      </c>
    </row>
    <row r="32" spans="1:9" x14ac:dyDescent="0.35">
      <c r="A32" s="31">
        <v>26</v>
      </c>
      <c r="B32" s="37">
        <v>85</v>
      </c>
      <c r="C32" s="31" t="s">
        <v>612</v>
      </c>
      <c r="D32" s="31" t="s">
        <v>744</v>
      </c>
      <c r="E32" s="31" t="s">
        <v>773</v>
      </c>
      <c r="F32" s="31" t="s">
        <v>773</v>
      </c>
      <c r="G32" s="31" t="s">
        <v>773</v>
      </c>
      <c r="H32" s="31" t="s">
        <v>773</v>
      </c>
      <c r="I32" s="31" t="s">
        <v>773</v>
      </c>
    </row>
    <row r="33" spans="1:9" x14ac:dyDescent="0.35">
      <c r="A33" s="31">
        <v>27</v>
      </c>
      <c r="B33" s="37">
        <v>92</v>
      </c>
      <c r="C33" s="31" t="s">
        <v>651</v>
      </c>
      <c r="D33" s="31" t="s">
        <v>744</v>
      </c>
      <c r="E33" s="31" t="s">
        <v>773</v>
      </c>
      <c r="F33" s="31" t="s">
        <v>773</v>
      </c>
      <c r="G33" s="31" t="s">
        <v>773</v>
      </c>
      <c r="H33" s="31" t="s">
        <v>773</v>
      </c>
      <c r="I33" s="31" t="s">
        <v>773</v>
      </c>
    </row>
    <row r="34" spans="1:9" x14ac:dyDescent="0.35">
      <c r="A34" s="31">
        <v>28</v>
      </c>
      <c r="B34" s="37">
        <v>100</v>
      </c>
      <c r="C34" s="31" t="s">
        <v>714</v>
      </c>
      <c r="D34" s="31" t="s">
        <v>744</v>
      </c>
      <c r="E34" s="31" t="s">
        <v>773</v>
      </c>
      <c r="F34" s="31" t="s">
        <v>773</v>
      </c>
      <c r="G34" s="31" t="s">
        <v>773</v>
      </c>
      <c r="H34" s="31" t="s">
        <v>773</v>
      </c>
      <c r="I34" s="31" t="s">
        <v>773</v>
      </c>
    </row>
    <row r="35" spans="1:9" x14ac:dyDescent="0.35">
      <c r="A35" s="31">
        <v>29</v>
      </c>
      <c r="B35" s="37">
        <v>101</v>
      </c>
      <c r="C35" s="31" t="s">
        <v>715</v>
      </c>
      <c r="D35" s="31" t="s">
        <v>744</v>
      </c>
      <c r="E35" s="31" t="s">
        <v>773</v>
      </c>
      <c r="F35" s="31" t="s">
        <v>773</v>
      </c>
      <c r="G35" s="31" t="s">
        <v>773</v>
      </c>
      <c r="H35" s="31" t="s">
        <v>773</v>
      </c>
      <c r="I35" s="31" t="s">
        <v>773</v>
      </c>
    </row>
    <row r="36" spans="1:9" x14ac:dyDescent="0.35">
      <c r="A36" s="31">
        <v>30</v>
      </c>
      <c r="B36" s="37">
        <v>25</v>
      </c>
      <c r="C36" s="31" t="s">
        <v>225</v>
      </c>
      <c r="D36" s="31" t="s">
        <v>744</v>
      </c>
      <c r="E36" s="31" t="s">
        <v>773</v>
      </c>
      <c r="F36" s="31" t="s">
        <v>774</v>
      </c>
      <c r="G36" s="31" t="s">
        <v>774</v>
      </c>
      <c r="H36" s="31" t="s">
        <v>773</v>
      </c>
      <c r="I36" s="31" t="s">
        <v>774</v>
      </c>
    </row>
    <row r="37" spans="1:9" x14ac:dyDescent="0.35">
      <c r="A37" s="31">
        <v>31</v>
      </c>
      <c r="B37" s="37">
        <v>27</v>
      </c>
      <c r="C37" s="31" t="s">
        <v>261</v>
      </c>
      <c r="D37" s="31" t="s">
        <v>744</v>
      </c>
      <c r="E37" s="31" t="s">
        <v>773</v>
      </c>
      <c r="F37" s="31" t="s">
        <v>774</v>
      </c>
      <c r="G37" s="31" t="s">
        <v>774</v>
      </c>
      <c r="H37" s="31" t="s">
        <v>773</v>
      </c>
      <c r="I37" s="31" t="s">
        <v>774</v>
      </c>
    </row>
    <row r="38" spans="1:9" x14ac:dyDescent="0.35">
      <c r="A38" s="31">
        <v>32</v>
      </c>
      <c r="B38" s="37">
        <v>49</v>
      </c>
      <c r="C38" s="31" t="s">
        <v>414</v>
      </c>
      <c r="D38" s="31" t="s">
        <v>744</v>
      </c>
      <c r="E38" s="31" t="s">
        <v>773</v>
      </c>
      <c r="F38" s="31" t="s">
        <v>774</v>
      </c>
      <c r="G38" s="31" t="s">
        <v>774</v>
      </c>
      <c r="H38" s="31" t="s">
        <v>773</v>
      </c>
      <c r="I38" s="31" t="s">
        <v>774</v>
      </c>
    </row>
    <row r="39" spans="1:9" x14ac:dyDescent="0.35">
      <c r="A39" s="31">
        <v>33</v>
      </c>
      <c r="B39" s="37">
        <v>50</v>
      </c>
      <c r="C39" s="31" t="s">
        <v>415</v>
      </c>
      <c r="D39" s="31" t="s">
        <v>744</v>
      </c>
      <c r="E39" s="31" t="s">
        <v>773</v>
      </c>
      <c r="F39" s="31" t="s">
        <v>774</v>
      </c>
      <c r="G39" s="31" t="s">
        <v>774</v>
      </c>
      <c r="H39" s="31" t="s">
        <v>773</v>
      </c>
      <c r="I39" s="31" t="s">
        <v>774</v>
      </c>
    </row>
    <row r="40" spans="1:9" x14ac:dyDescent="0.35">
      <c r="A40" s="31">
        <v>34</v>
      </c>
      <c r="B40" s="37">
        <v>56</v>
      </c>
      <c r="C40" s="31" t="s">
        <v>466</v>
      </c>
      <c r="D40" s="31" t="s">
        <v>744</v>
      </c>
      <c r="E40" s="31" t="s">
        <v>773</v>
      </c>
      <c r="F40" s="31" t="s">
        <v>774</v>
      </c>
      <c r="G40" s="31" t="s">
        <v>774</v>
      </c>
      <c r="H40" s="31" t="s">
        <v>773</v>
      </c>
      <c r="I40" s="31" t="s">
        <v>774</v>
      </c>
    </row>
    <row r="41" spans="1:9" x14ac:dyDescent="0.35">
      <c r="A41" s="31">
        <v>35</v>
      </c>
      <c r="B41" s="37">
        <v>68</v>
      </c>
      <c r="C41" s="31" t="s">
        <v>515</v>
      </c>
      <c r="D41" s="31" t="s">
        <v>744</v>
      </c>
      <c r="E41" s="31" t="s">
        <v>773</v>
      </c>
      <c r="F41" s="31" t="s">
        <v>774</v>
      </c>
      <c r="G41" s="31" t="s">
        <v>774</v>
      </c>
      <c r="H41" s="31" t="s">
        <v>773</v>
      </c>
      <c r="I41" s="31" t="s">
        <v>774</v>
      </c>
    </row>
    <row r="42" spans="1:9" x14ac:dyDescent="0.35">
      <c r="A42" s="31">
        <v>36</v>
      </c>
      <c r="B42" s="37">
        <v>70</v>
      </c>
      <c r="C42" s="31" t="s">
        <v>519</v>
      </c>
      <c r="D42" s="31" t="s">
        <v>744</v>
      </c>
      <c r="E42" s="31" t="s">
        <v>773</v>
      </c>
      <c r="F42" s="31" t="s">
        <v>774</v>
      </c>
      <c r="G42" s="31" t="s">
        <v>774</v>
      </c>
      <c r="H42" s="31" t="s">
        <v>774</v>
      </c>
      <c r="I42" s="31" t="s">
        <v>774</v>
      </c>
    </row>
    <row r="43" spans="1:9" ht="23.25" x14ac:dyDescent="0.35">
      <c r="A43" s="45" t="s">
        <v>776</v>
      </c>
      <c r="B43" s="45"/>
      <c r="C43" s="45"/>
      <c r="D43" s="45"/>
      <c r="E43" s="45"/>
      <c r="F43" s="45"/>
      <c r="G43" s="45"/>
      <c r="H43" s="45"/>
      <c r="I43" s="45"/>
    </row>
    <row r="44" spans="1:9" ht="23.25" x14ac:dyDescent="0.35">
      <c r="A44" s="46" t="s">
        <v>777</v>
      </c>
      <c r="B44" s="46"/>
      <c r="C44" s="36"/>
      <c r="D44" s="36"/>
      <c r="E44" s="47" t="s">
        <v>779</v>
      </c>
      <c r="F44" s="47"/>
      <c r="G44" s="47"/>
      <c r="H44" s="47"/>
      <c r="I44" s="47"/>
    </row>
    <row r="45" spans="1:9" s="34" customFormat="1" x14ac:dyDescent="0.35">
      <c r="A45" s="30" t="s">
        <v>751</v>
      </c>
      <c r="B45" s="30" t="s">
        <v>775</v>
      </c>
      <c r="C45" s="30" t="s">
        <v>753</v>
      </c>
      <c r="D45" s="30" t="s">
        <v>754</v>
      </c>
      <c r="E45" s="30" t="s">
        <v>761</v>
      </c>
      <c r="F45" s="30" t="s">
        <v>762</v>
      </c>
      <c r="G45" s="30" t="s">
        <v>763</v>
      </c>
      <c r="H45" s="30" t="s">
        <v>764</v>
      </c>
      <c r="I45" s="30" t="s">
        <v>765</v>
      </c>
    </row>
    <row r="46" spans="1:9" x14ac:dyDescent="0.35">
      <c r="A46" s="31">
        <v>37</v>
      </c>
      <c r="B46" s="37">
        <v>9</v>
      </c>
      <c r="C46" s="31" t="s">
        <v>230</v>
      </c>
      <c r="D46" s="31" t="s">
        <v>750</v>
      </c>
      <c r="E46" s="31" t="s">
        <v>773</v>
      </c>
      <c r="F46" s="31" t="s">
        <v>773</v>
      </c>
      <c r="G46" s="31" t="s">
        <v>773</v>
      </c>
      <c r="H46" s="31" t="s">
        <v>773</v>
      </c>
      <c r="I46" s="31" t="s">
        <v>773</v>
      </c>
    </row>
    <row r="47" spans="1:9" x14ac:dyDescent="0.35">
      <c r="A47" s="31">
        <v>38</v>
      </c>
      <c r="B47" s="37">
        <v>17</v>
      </c>
      <c r="C47" s="31" t="s">
        <v>305</v>
      </c>
      <c r="D47" s="31" t="s">
        <v>750</v>
      </c>
      <c r="E47" s="31" t="s">
        <v>773</v>
      </c>
      <c r="F47" s="31" t="s">
        <v>773</v>
      </c>
      <c r="G47" s="31" t="s">
        <v>773</v>
      </c>
      <c r="H47" s="31" t="s">
        <v>773</v>
      </c>
      <c r="I47" s="31" t="s">
        <v>773</v>
      </c>
    </row>
    <row r="48" spans="1:9" x14ac:dyDescent="0.35">
      <c r="A48" s="31">
        <v>39</v>
      </c>
      <c r="B48" s="37">
        <v>41</v>
      </c>
      <c r="C48" s="31" t="s">
        <v>723</v>
      </c>
      <c r="D48" s="31" t="s">
        <v>750</v>
      </c>
      <c r="E48" s="31" t="s">
        <v>773</v>
      </c>
      <c r="F48" s="31" t="s">
        <v>773</v>
      </c>
      <c r="G48" s="31" t="s">
        <v>773</v>
      </c>
      <c r="H48" s="31" t="s">
        <v>773</v>
      </c>
      <c r="I48" s="31" t="s">
        <v>773</v>
      </c>
    </row>
    <row r="49" spans="1:9" x14ac:dyDescent="0.35">
      <c r="A49" s="31">
        <v>40</v>
      </c>
      <c r="B49" s="37">
        <v>42</v>
      </c>
      <c r="C49" s="31" t="s">
        <v>730</v>
      </c>
      <c r="D49" s="31" t="s">
        <v>750</v>
      </c>
      <c r="E49" s="31" t="s">
        <v>773</v>
      </c>
      <c r="F49" s="31" t="s">
        <v>773</v>
      </c>
      <c r="G49" s="31" t="s">
        <v>773</v>
      </c>
      <c r="H49" s="31" t="s">
        <v>773</v>
      </c>
      <c r="I49" s="31" t="s">
        <v>773</v>
      </c>
    </row>
    <row r="50" spans="1:9" x14ac:dyDescent="0.35">
      <c r="A50" s="31">
        <v>41</v>
      </c>
      <c r="B50" s="37">
        <v>43</v>
      </c>
      <c r="C50" s="31" t="s">
        <v>731</v>
      </c>
      <c r="D50" s="31" t="s">
        <v>750</v>
      </c>
      <c r="E50" s="31" t="s">
        <v>773</v>
      </c>
      <c r="F50" s="31" t="s">
        <v>773</v>
      </c>
      <c r="G50" s="31" t="s">
        <v>773</v>
      </c>
      <c r="H50" s="31" t="s">
        <v>773</v>
      </c>
      <c r="I50" s="31" t="s">
        <v>773</v>
      </c>
    </row>
    <row r="51" spans="1:9" x14ac:dyDescent="0.35">
      <c r="A51" s="31">
        <v>42</v>
      </c>
      <c r="B51" s="37">
        <v>16</v>
      </c>
      <c r="C51" s="31" t="s">
        <v>302</v>
      </c>
      <c r="D51" s="31" t="s">
        <v>750</v>
      </c>
      <c r="E51" s="31" t="s">
        <v>773</v>
      </c>
      <c r="F51" s="31" t="s">
        <v>774</v>
      </c>
      <c r="G51" s="31" t="s">
        <v>774</v>
      </c>
      <c r="H51" s="31" t="s">
        <v>773</v>
      </c>
      <c r="I51" s="31" t="s">
        <v>774</v>
      </c>
    </row>
    <row r="52" spans="1:9" x14ac:dyDescent="0.35">
      <c r="A52" s="31">
        <v>43</v>
      </c>
      <c r="B52" s="37">
        <v>2</v>
      </c>
      <c r="C52" s="31" t="s">
        <v>40</v>
      </c>
      <c r="D52" s="31" t="s">
        <v>750</v>
      </c>
      <c r="E52" s="31" t="s">
        <v>773</v>
      </c>
      <c r="F52" s="31" t="s">
        <v>774</v>
      </c>
      <c r="G52" s="31" t="s">
        <v>774</v>
      </c>
      <c r="H52" s="31" t="s">
        <v>773</v>
      </c>
      <c r="I52" s="31" t="s">
        <v>773</v>
      </c>
    </row>
    <row r="64" spans="1:9" ht="23.25" x14ac:dyDescent="0.35">
      <c r="A64" s="45" t="s">
        <v>776</v>
      </c>
      <c r="B64" s="45"/>
      <c r="C64" s="45"/>
      <c r="D64" s="45"/>
      <c r="E64" s="45"/>
      <c r="F64" s="45"/>
      <c r="G64" s="45"/>
      <c r="H64" s="45"/>
      <c r="I64" s="45"/>
    </row>
    <row r="65" spans="1:9" ht="23.25" x14ac:dyDescent="0.35">
      <c r="A65" s="46" t="s">
        <v>778</v>
      </c>
      <c r="B65" s="46"/>
      <c r="C65" s="36"/>
      <c r="D65" s="36"/>
      <c r="E65" s="47" t="s">
        <v>780</v>
      </c>
      <c r="F65" s="47"/>
      <c r="G65" s="47"/>
      <c r="H65" s="47"/>
      <c r="I65" s="47"/>
    </row>
    <row r="66" spans="1:9" s="34" customFormat="1" x14ac:dyDescent="0.35">
      <c r="A66" s="34" t="s">
        <v>751</v>
      </c>
      <c r="B66" s="34" t="s">
        <v>775</v>
      </c>
      <c r="C66" s="34" t="s">
        <v>753</v>
      </c>
      <c r="D66" s="34" t="s">
        <v>754</v>
      </c>
      <c r="E66" s="34" t="s">
        <v>761</v>
      </c>
      <c r="F66" s="34" t="s">
        <v>762</v>
      </c>
      <c r="G66" s="34" t="s">
        <v>763</v>
      </c>
      <c r="H66" s="34" t="s">
        <v>764</v>
      </c>
      <c r="I66" s="34" t="s">
        <v>765</v>
      </c>
    </row>
    <row r="67" spans="1:9" x14ac:dyDescent="0.35">
      <c r="A67" s="31">
        <v>1</v>
      </c>
      <c r="B67" s="37">
        <v>3</v>
      </c>
      <c r="C67" s="31" t="s">
        <v>11</v>
      </c>
      <c r="D67" s="31" t="s">
        <v>743</v>
      </c>
      <c r="E67" s="31" t="s">
        <v>773</v>
      </c>
      <c r="F67" s="31" t="s">
        <v>773</v>
      </c>
      <c r="G67" s="31" t="s">
        <v>773</v>
      </c>
      <c r="H67" s="31" t="s">
        <v>773</v>
      </c>
      <c r="I67" s="31" t="s">
        <v>773</v>
      </c>
    </row>
    <row r="68" spans="1:9" x14ac:dyDescent="0.35">
      <c r="A68" s="31">
        <v>2</v>
      </c>
      <c r="B68" s="37">
        <v>6</v>
      </c>
      <c r="C68" s="31" t="s">
        <v>70</v>
      </c>
      <c r="D68" s="31" t="s">
        <v>743</v>
      </c>
      <c r="E68" s="31" t="s">
        <v>773</v>
      </c>
      <c r="F68" s="31" t="s">
        <v>773</v>
      </c>
      <c r="G68" s="31" t="s">
        <v>773</v>
      </c>
      <c r="H68" s="31" t="s">
        <v>773</v>
      </c>
      <c r="I68" s="31" t="s">
        <v>773</v>
      </c>
    </row>
    <row r="69" spans="1:9" x14ac:dyDescent="0.35">
      <c r="A69" s="31">
        <v>3</v>
      </c>
      <c r="B69" s="37">
        <v>18</v>
      </c>
      <c r="C69" s="31" t="s">
        <v>224</v>
      </c>
      <c r="D69" s="31" t="s">
        <v>743</v>
      </c>
      <c r="E69" s="31" t="s">
        <v>773</v>
      </c>
      <c r="F69" s="31" t="s">
        <v>773</v>
      </c>
      <c r="G69" s="31" t="s">
        <v>773</v>
      </c>
      <c r="H69" s="31" t="s">
        <v>773</v>
      </c>
      <c r="I69" s="31" t="s">
        <v>773</v>
      </c>
    </row>
    <row r="70" spans="1:9" x14ac:dyDescent="0.35">
      <c r="A70" s="31">
        <v>4</v>
      </c>
      <c r="B70" s="37">
        <v>24</v>
      </c>
      <c r="C70" s="31" t="s">
        <v>251</v>
      </c>
      <c r="D70" s="31" t="s">
        <v>743</v>
      </c>
      <c r="E70" s="31" t="s">
        <v>773</v>
      </c>
      <c r="F70" s="31" t="s">
        <v>773</v>
      </c>
      <c r="G70" s="31" t="s">
        <v>773</v>
      </c>
      <c r="H70" s="31" t="s">
        <v>773</v>
      </c>
      <c r="I70" s="31" t="s">
        <v>773</v>
      </c>
    </row>
    <row r="71" spans="1:9" x14ac:dyDescent="0.35">
      <c r="A71" s="31">
        <v>5</v>
      </c>
      <c r="B71" s="37">
        <v>43</v>
      </c>
      <c r="C71" s="31" t="s">
        <v>419</v>
      </c>
      <c r="D71" s="31" t="s">
        <v>743</v>
      </c>
      <c r="E71" s="31" t="s">
        <v>773</v>
      </c>
      <c r="F71" s="31" t="s">
        <v>773</v>
      </c>
      <c r="G71" s="31" t="s">
        <v>773</v>
      </c>
      <c r="H71" s="31" t="s">
        <v>773</v>
      </c>
      <c r="I71" s="31" t="s">
        <v>773</v>
      </c>
    </row>
    <row r="72" spans="1:9" x14ac:dyDescent="0.35">
      <c r="A72" s="31">
        <v>6</v>
      </c>
      <c r="B72" s="37">
        <v>44</v>
      </c>
      <c r="C72" s="31" t="s">
        <v>420</v>
      </c>
      <c r="D72" s="31" t="s">
        <v>743</v>
      </c>
      <c r="E72" s="31" t="s">
        <v>773</v>
      </c>
      <c r="F72" s="31" t="s">
        <v>773</v>
      </c>
      <c r="G72" s="31" t="s">
        <v>773</v>
      </c>
      <c r="H72" s="31" t="s">
        <v>773</v>
      </c>
      <c r="I72" s="31" t="s">
        <v>773</v>
      </c>
    </row>
    <row r="73" spans="1:9" x14ac:dyDescent="0.35">
      <c r="A73" s="31">
        <v>7</v>
      </c>
      <c r="B73" s="37">
        <v>47</v>
      </c>
      <c r="C73" s="31" t="s">
        <v>430</v>
      </c>
      <c r="D73" s="31" t="s">
        <v>743</v>
      </c>
      <c r="E73" s="31" t="s">
        <v>773</v>
      </c>
      <c r="F73" s="31" t="s">
        <v>773</v>
      </c>
      <c r="G73" s="31" t="s">
        <v>773</v>
      </c>
      <c r="H73" s="31" t="s">
        <v>773</v>
      </c>
      <c r="I73" s="31" t="s">
        <v>773</v>
      </c>
    </row>
    <row r="74" spans="1:9" x14ac:dyDescent="0.35">
      <c r="A74" s="31">
        <v>8</v>
      </c>
      <c r="B74" s="37">
        <v>48</v>
      </c>
      <c r="C74" s="31" t="s">
        <v>431</v>
      </c>
      <c r="D74" s="31" t="s">
        <v>743</v>
      </c>
      <c r="E74" s="31" t="s">
        <v>773</v>
      </c>
      <c r="F74" s="31" t="s">
        <v>773</v>
      </c>
      <c r="G74" s="31" t="s">
        <v>773</v>
      </c>
      <c r="H74" s="31" t="s">
        <v>773</v>
      </c>
      <c r="I74" s="31" t="s">
        <v>773</v>
      </c>
    </row>
    <row r="75" spans="1:9" x14ac:dyDescent="0.35">
      <c r="A75" s="31">
        <v>9</v>
      </c>
      <c r="B75" s="37">
        <v>58</v>
      </c>
      <c r="C75" s="31" t="s">
        <v>502</v>
      </c>
      <c r="D75" s="31" t="s">
        <v>743</v>
      </c>
      <c r="E75" s="31" t="s">
        <v>773</v>
      </c>
      <c r="F75" s="31" t="s">
        <v>773</v>
      </c>
      <c r="G75" s="31" t="s">
        <v>773</v>
      </c>
      <c r="H75" s="31" t="s">
        <v>773</v>
      </c>
      <c r="I75" s="31" t="s">
        <v>773</v>
      </c>
    </row>
    <row r="76" spans="1:9" x14ac:dyDescent="0.35">
      <c r="A76" s="31">
        <v>10</v>
      </c>
      <c r="B76" s="37">
        <v>69</v>
      </c>
      <c r="C76" s="31" t="s">
        <v>580</v>
      </c>
      <c r="D76" s="31" t="s">
        <v>743</v>
      </c>
      <c r="E76" s="31" t="s">
        <v>773</v>
      </c>
      <c r="F76" s="31" t="s">
        <v>773</v>
      </c>
      <c r="G76" s="31" t="s">
        <v>773</v>
      </c>
      <c r="H76" s="31" t="s">
        <v>773</v>
      </c>
      <c r="I76" s="31" t="s">
        <v>773</v>
      </c>
    </row>
    <row r="77" spans="1:9" x14ac:dyDescent="0.35">
      <c r="A77" s="31">
        <v>11</v>
      </c>
      <c r="B77" s="37">
        <v>75</v>
      </c>
      <c r="C77" s="31" t="s">
        <v>635</v>
      </c>
      <c r="D77" s="31" t="s">
        <v>743</v>
      </c>
      <c r="E77" s="31" t="s">
        <v>773</v>
      </c>
      <c r="F77" s="31" t="s">
        <v>773</v>
      </c>
      <c r="G77" s="31" t="s">
        <v>773</v>
      </c>
      <c r="H77" s="31" t="s">
        <v>773</v>
      </c>
      <c r="I77" s="31" t="s">
        <v>773</v>
      </c>
    </row>
    <row r="78" spans="1:9" x14ac:dyDescent="0.35">
      <c r="A78" s="31">
        <v>12</v>
      </c>
      <c r="B78" s="37">
        <v>85</v>
      </c>
      <c r="C78" s="31" t="s">
        <v>709</v>
      </c>
      <c r="D78" s="31" t="s">
        <v>743</v>
      </c>
      <c r="E78" s="31" t="s">
        <v>773</v>
      </c>
      <c r="F78" s="31" t="s">
        <v>773</v>
      </c>
      <c r="G78" s="31" t="s">
        <v>773</v>
      </c>
      <c r="H78" s="31" t="s">
        <v>773</v>
      </c>
      <c r="I78" s="31" t="s">
        <v>773</v>
      </c>
    </row>
    <row r="79" spans="1:9" x14ac:dyDescent="0.35">
      <c r="A79" s="31">
        <v>13</v>
      </c>
      <c r="B79" s="37">
        <v>5</v>
      </c>
      <c r="C79" s="31" t="s">
        <v>69</v>
      </c>
      <c r="D79" s="31" t="s">
        <v>743</v>
      </c>
      <c r="E79" s="31" t="s">
        <v>773</v>
      </c>
      <c r="F79" s="31" t="s">
        <v>774</v>
      </c>
      <c r="G79" s="31" t="s">
        <v>774</v>
      </c>
      <c r="H79" s="31" t="s">
        <v>773</v>
      </c>
      <c r="I79" s="31" t="s">
        <v>774</v>
      </c>
    </row>
    <row r="80" spans="1:9" x14ac:dyDescent="0.35">
      <c r="A80" s="31">
        <v>14</v>
      </c>
      <c r="B80" s="37">
        <v>86</v>
      </c>
      <c r="C80" s="31" t="s">
        <v>713</v>
      </c>
      <c r="D80" s="31" t="s">
        <v>743</v>
      </c>
      <c r="E80" s="31" t="s">
        <v>773</v>
      </c>
      <c r="F80" s="31" t="s">
        <v>774</v>
      </c>
      <c r="G80" s="31" t="s">
        <v>774</v>
      </c>
      <c r="H80" s="31" t="s">
        <v>773</v>
      </c>
      <c r="I80" s="31" t="s">
        <v>774</v>
      </c>
    </row>
    <row r="81" spans="1:9" x14ac:dyDescent="0.35">
      <c r="A81" s="31">
        <v>15</v>
      </c>
      <c r="B81" s="37">
        <v>12</v>
      </c>
      <c r="C81" s="31" t="s">
        <v>46</v>
      </c>
      <c r="D81" s="31" t="s">
        <v>746</v>
      </c>
      <c r="E81" s="31" t="s">
        <v>773</v>
      </c>
      <c r="F81" s="31" t="s">
        <v>773</v>
      </c>
      <c r="G81" s="31" t="s">
        <v>773</v>
      </c>
      <c r="H81" s="31" t="s">
        <v>773</v>
      </c>
      <c r="I81" s="31" t="s">
        <v>773</v>
      </c>
    </row>
    <row r="82" spans="1:9" x14ac:dyDescent="0.35">
      <c r="A82" s="31">
        <v>16</v>
      </c>
      <c r="B82" s="37">
        <v>53</v>
      </c>
      <c r="C82" s="31" t="s">
        <v>165</v>
      </c>
      <c r="D82" s="31" t="s">
        <v>746</v>
      </c>
      <c r="E82" s="31" t="s">
        <v>773</v>
      </c>
      <c r="F82" s="31" t="s">
        <v>773</v>
      </c>
      <c r="G82" s="31" t="s">
        <v>773</v>
      </c>
      <c r="H82" s="31" t="s">
        <v>773</v>
      </c>
      <c r="I82" s="31" t="s">
        <v>773</v>
      </c>
    </row>
    <row r="83" spans="1:9" x14ac:dyDescent="0.35">
      <c r="A83" s="31">
        <v>17</v>
      </c>
      <c r="B83" s="37">
        <v>56</v>
      </c>
      <c r="C83" s="31" t="s">
        <v>169</v>
      </c>
      <c r="D83" s="31" t="s">
        <v>746</v>
      </c>
      <c r="E83" s="31" t="s">
        <v>773</v>
      </c>
      <c r="F83" s="31" t="s">
        <v>773</v>
      </c>
      <c r="G83" s="31" t="s">
        <v>773</v>
      </c>
      <c r="H83" s="31" t="s">
        <v>773</v>
      </c>
      <c r="I83" s="31" t="s">
        <v>773</v>
      </c>
    </row>
    <row r="84" spans="1:9" x14ac:dyDescent="0.35">
      <c r="A84" s="31">
        <v>18</v>
      </c>
      <c r="B84" s="37">
        <v>62</v>
      </c>
      <c r="C84" s="31" t="s">
        <v>188</v>
      </c>
      <c r="D84" s="31" t="s">
        <v>746</v>
      </c>
      <c r="E84" s="31" t="s">
        <v>773</v>
      </c>
      <c r="F84" s="31" t="s">
        <v>773</v>
      </c>
      <c r="G84" s="31" t="s">
        <v>773</v>
      </c>
      <c r="H84" s="31" t="s">
        <v>773</v>
      </c>
      <c r="I84" s="31" t="s">
        <v>773</v>
      </c>
    </row>
    <row r="85" spans="1:9" ht="23.25" x14ac:dyDescent="0.35">
      <c r="A85" s="45" t="s">
        <v>776</v>
      </c>
      <c r="B85" s="45"/>
      <c r="C85" s="45"/>
      <c r="D85" s="45"/>
      <c r="E85" s="45"/>
      <c r="F85" s="45"/>
      <c r="G85" s="45"/>
      <c r="H85" s="45"/>
      <c r="I85" s="45"/>
    </row>
    <row r="86" spans="1:9" ht="23.25" x14ac:dyDescent="0.35">
      <c r="A86" s="46" t="s">
        <v>778</v>
      </c>
      <c r="B86" s="46"/>
      <c r="C86" s="36"/>
      <c r="D86" s="36"/>
      <c r="E86" s="47" t="s">
        <v>780</v>
      </c>
      <c r="F86" s="47"/>
      <c r="G86" s="47"/>
      <c r="H86" s="47"/>
      <c r="I86" s="47"/>
    </row>
    <row r="87" spans="1:9" s="34" customFormat="1" x14ac:dyDescent="0.35">
      <c r="A87" s="30" t="s">
        <v>751</v>
      </c>
      <c r="B87" s="30" t="s">
        <v>775</v>
      </c>
      <c r="C87" s="30" t="s">
        <v>753</v>
      </c>
      <c r="D87" s="30" t="s">
        <v>754</v>
      </c>
      <c r="E87" s="30" t="s">
        <v>761</v>
      </c>
      <c r="F87" s="30" t="s">
        <v>762</v>
      </c>
      <c r="G87" s="30" t="s">
        <v>763</v>
      </c>
      <c r="H87" s="30" t="s">
        <v>764</v>
      </c>
      <c r="I87" s="30" t="s">
        <v>765</v>
      </c>
    </row>
    <row r="88" spans="1:9" x14ac:dyDescent="0.35">
      <c r="A88" s="31">
        <v>19</v>
      </c>
      <c r="B88" s="37">
        <v>65</v>
      </c>
      <c r="C88" s="31" t="s">
        <v>197</v>
      </c>
      <c r="D88" s="31" t="s">
        <v>746</v>
      </c>
      <c r="E88" s="31" t="s">
        <v>773</v>
      </c>
      <c r="F88" s="31" t="s">
        <v>773</v>
      </c>
      <c r="G88" s="31" t="s">
        <v>773</v>
      </c>
      <c r="H88" s="31" t="s">
        <v>773</v>
      </c>
      <c r="I88" s="31" t="s">
        <v>773</v>
      </c>
    </row>
    <row r="89" spans="1:9" x14ac:dyDescent="0.35">
      <c r="A89" s="31">
        <v>20</v>
      </c>
      <c r="B89" s="37">
        <v>67</v>
      </c>
      <c r="C89" s="31" t="s">
        <v>205</v>
      </c>
      <c r="D89" s="31" t="s">
        <v>746</v>
      </c>
      <c r="E89" s="31" t="s">
        <v>773</v>
      </c>
      <c r="F89" s="31" t="s">
        <v>773</v>
      </c>
      <c r="G89" s="31" t="s">
        <v>773</v>
      </c>
      <c r="H89" s="31" t="s">
        <v>773</v>
      </c>
      <c r="I89" s="31" t="s">
        <v>773</v>
      </c>
    </row>
    <row r="90" spans="1:9" x14ac:dyDescent="0.35">
      <c r="A90" s="31">
        <v>21</v>
      </c>
      <c r="B90" s="37">
        <v>108</v>
      </c>
      <c r="C90" s="31" t="s">
        <v>382</v>
      </c>
      <c r="D90" s="31" t="s">
        <v>746</v>
      </c>
      <c r="E90" s="31" t="s">
        <v>773</v>
      </c>
      <c r="F90" s="31" t="s">
        <v>773</v>
      </c>
      <c r="G90" s="31" t="s">
        <v>773</v>
      </c>
      <c r="H90" s="31" t="s">
        <v>773</v>
      </c>
      <c r="I90" s="31" t="s">
        <v>773</v>
      </c>
    </row>
    <row r="91" spans="1:9" x14ac:dyDescent="0.35">
      <c r="A91" s="31">
        <v>22</v>
      </c>
      <c r="B91" s="37">
        <v>123</v>
      </c>
      <c r="C91" s="31" t="s">
        <v>454</v>
      </c>
      <c r="D91" s="31" t="s">
        <v>746</v>
      </c>
      <c r="E91" s="31" t="s">
        <v>773</v>
      </c>
      <c r="F91" s="31" t="s">
        <v>773</v>
      </c>
      <c r="G91" s="31" t="s">
        <v>773</v>
      </c>
      <c r="H91" s="31" t="s">
        <v>773</v>
      </c>
      <c r="I91" s="31" t="s">
        <v>773</v>
      </c>
    </row>
    <row r="92" spans="1:9" x14ac:dyDescent="0.35">
      <c r="A92" s="31">
        <v>23</v>
      </c>
      <c r="B92" s="37">
        <v>132</v>
      </c>
      <c r="C92" s="31" t="s">
        <v>513</v>
      </c>
      <c r="D92" s="31" t="s">
        <v>746</v>
      </c>
      <c r="E92" s="31" t="s">
        <v>773</v>
      </c>
      <c r="F92" s="31" t="s">
        <v>773</v>
      </c>
      <c r="G92" s="31" t="s">
        <v>773</v>
      </c>
      <c r="H92" s="31" t="s">
        <v>773</v>
      </c>
      <c r="I92" s="31" t="s">
        <v>773</v>
      </c>
    </row>
    <row r="93" spans="1:9" x14ac:dyDescent="0.35">
      <c r="A93" s="31">
        <v>24</v>
      </c>
      <c r="B93" s="37">
        <v>181</v>
      </c>
      <c r="C93" s="31" t="s">
        <v>688</v>
      </c>
      <c r="D93" s="31" t="s">
        <v>746</v>
      </c>
      <c r="E93" s="31" t="s">
        <v>773</v>
      </c>
      <c r="F93" s="31" t="s">
        <v>773</v>
      </c>
      <c r="G93" s="31" t="s">
        <v>773</v>
      </c>
      <c r="H93" s="31" t="s">
        <v>773</v>
      </c>
      <c r="I93" s="31" t="s">
        <v>773</v>
      </c>
    </row>
    <row r="94" spans="1:9" x14ac:dyDescent="0.35">
      <c r="A94" s="31">
        <v>25</v>
      </c>
      <c r="B94" s="37">
        <v>186</v>
      </c>
      <c r="C94" s="31" t="s">
        <v>702</v>
      </c>
      <c r="D94" s="31" t="s">
        <v>746</v>
      </c>
      <c r="E94" s="31" t="s">
        <v>773</v>
      </c>
      <c r="F94" s="31" t="s">
        <v>773</v>
      </c>
      <c r="G94" s="31" t="s">
        <v>773</v>
      </c>
      <c r="H94" s="31" t="s">
        <v>773</v>
      </c>
      <c r="I94" s="31" t="s">
        <v>773</v>
      </c>
    </row>
    <row r="95" spans="1:9" x14ac:dyDescent="0.35">
      <c r="A95" s="31">
        <v>26</v>
      </c>
      <c r="B95" s="37">
        <v>47</v>
      </c>
      <c r="C95" s="31" t="s">
        <v>143</v>
      </c>
      <c r="D95" s="31" t="s">
        <v>746</v>
      </c>
      <c r="E95" s="31" t="s">
        <v>773</v>
      </c>
      <c r="F95" s="31" t="s">
        <v>774</v>
      </c>
      <c r="G95" s="31" t="s">
        <v>774</v>
      </c>
      <c r="H95" s="31" t="s">
        <v>773</v>
      </c>
      <c r="I95" s="31" t="s">
        <v>774</v>
      </c>
    </row>
    <row r="96" spans="1:9" x14ac:dyDescent="0.35">
      <c r="A96" s="31">
        <v>27</v>
      </c>
      <c r="B96" s="37">
        <v>51</v>
      </c>
      <c r="C96" s="31" t="s">
        <v>156</v>
      </c>
      <c r="D96" s="31" t="s">
        <v>746</v>
      </c>
      <c r="E96" s="31" t="s">
        <v>773</v>
      </c>
      <c r="F96" s="31" t="s">
        <v>774</v>
      </c>
      <c r="G96" s="31" t="s">
        <v>774</v>
      </c>
      <c r="H96" s="31" t="s">
        <v>773</v>
      </c>
      <c r="I96" s="31" t="s">
        <v>774</v>
      </c>
    </row>
    <row r="97" spans="1:9" x14ac:dyDescent="0.35">
      <c r="A97" s="31">
        <v>28</v>
      </c>
      <c r="B97" s="37">
        <v>72</v>
      </c>
      <c r="C97" s="31" t="s">
        <v>243</v>
      </c>
      <c r="D97" s="31" t="s">
        <v>746</v>
      </c>
      <c r="E97" s="31" t="s">
        <v>773</v>
      </c>
      <c r="F97" s="31" t="s">
        <v>774</v>
      </c>
      <c r="G97" s="31" t="s">
        <v>774</v>
      </c>
      <c r="H97" s="31" t="s">
        <v>773</v>
      </c>
      <c r="I97" s="31" t="s">
        <v>774</v>
      </c>
    </row>
    <row r="98" spans="1:9" x14ac:dyDescent="0.35">
      <c r="A98" s="31">
        <v>29</v>
      </c>
      <c r="B98" s="37">
        <v>129</v>
      </c>
      <c r="C98" s="31" t="s">
        <v>510</v>
      </c>
      <c r="D98" s="31" t="s">
        <v>746</v>
      </c>
      <c r="E98" s="31" t="s">
        <v>773</v>
      </c>
      <c r="F98" s="31" t="s">
        <v>774</v>
      </c>
      <c r="G98" s="31" t="s">
        <v>774</v>
      </c>
      <c r="H98" s="31" t="s">
        <v>773</v>
      </c>
      <c r="I98" s="31" t="s">
        <v>774</v>
      </c>
    </row>
    <row r="99" spans="1:9" x14ac:dyDescent="0.35">
      <c r="A99" s="31">
        <v>30</v>
      </c>
      <c r="B99" s="37">
        <v>134</v>
      </c>
      <c r="C99" s="31" t="s">
        <v>521</v>
      </c>
      <c r="D99" s="31" t="s">
        <v>746</v>
      </c>
      <c r="E99" s="31" t="s">
        <v>773</v>
      </c>
      <c r="F99" s="31" t="s">
        <v>774</v>
      </c>
      <c r="G99" s="31" t="s">
        <v>774</v>
      </c>
      <c r="H99" s="31" t="s">
        <v>773</v>
      </c>
      <c r="I99" s="31" t="s">
        <v>774</v>
      </c>
    </row>
    <row r="100" spans="1:9" x14ac:dyDescent="0.35">
      <c r="A100" s="31">
        <v>31</v>
      </c>
      <c r="B100" s="37">
        <v>128</v>
      </c>
      <c r="C100" s="31" t="s">
        <v>509</v>
      </c>
      <c r="D100" s="31" t="s">
        <v>746</v>
      </c>
      <c r="E100" s="31" t="s">
        <v>773</v>
      </c>
      <c r="F100" s="31" t="s">
        <v>774</v>
      </c>
      <c r="G100" s="31" t="s">
        <v>774</v>
      </c>
      <c r="H100" s="31" t="s">
        <v>773</v>
      </c>
      <c r="I100" s="31" t="s">
        <v>773</v>
      </c>
    </row>
    <row r="101" spans="1:9" x14ac:dyDescent="0.35">
      <c r="A101" s="31">
        <v>32</v>
      </c>
      <c r="B101" s="37">
        <v>111</v>
      </c>
      <c r="C101" s="31" t="s">
        <v>387</v>
      </c>
      <c r="D101" s="31" t="s">
        <v>746</v>
      </c>
      <c r="E101" s="31" t="s">
        <v>773</v>
      </c>
      <c r="F101" s="31" t="s">
        <v>774</v>
      </c>
      <c r="G101" s="31" t="s">
        <v>774</v>
      </c>
      <c r="H101" s="31" t="s">
        <v>774</v>
      </c>
      <c r="I101" s="31" t="s">
        <v>774</v>
      </c>
    </row>
    <row r="102" spans="1:9" x14ac:dyDescent="0.35">
      <c r="A102" s="31">
        <v>33</v>
      </c>
      <c r="B102" s="37">
        <v>13</v>
      </c>
      <c r="C102" s="31" t="s">
        <v>105</v>
      </c>
      <c r="D102" s="31" t="s">
        <v>748</v>
      </c>
      <c r="E102" s="31" t="s">
        <v>773</v>
      </c>
      <c r="F102" s="31" t="s">
        <v>773</v>
      </c>
      <c r="G102" s="31" t="s">
        <v>773</v>
      </c>
      <c r="H102" s="31" t="s">
        <v>773</v>
      </c>
      <c r="I102" s="31" t="s">
        <v>773</v>
      </c>
    </row>
    <row r="103" spans="1:9" x14ac:dyDescent="0.35">
      <c r="A103" s="31">
        <v>34</v>
      </c>
      <c r="B103" s="37">
        <v>17</v>
      </c>
      <c r="C103" s="31" t="s">
        <v>121</v>
      </c>
      <c r="D103" s="31" t="s">
        <v>748</v>
      </c>
      <c r="E103" s="31" t="s">
        <v>773</v>
      </c>
      <c r="F103" s="31" t="s">
        <v>773</v>
      </c>
      <c r="G103" s="31" t="s">
        <v>773</v>
      </c>
      <c r="H103" s="31" t="s">
        <v>773</v>
      </c>
      <c r="I103" s="31" t="s">
        <v>773</v>
      </c>
    </row>
    <row r="104" spans="1:9" x14ac:dyDescent="0.35">
      <c r="A104" s="31">
        <v>35</v>
      </c>
      <c r="B104" s="37">
        <v>26</v>
      </c>
      <c r="C104" s="31" t="s">
        <v>181</v>
      </c>
      <c r="D104" s="31" t="s">
        <v>748</v>
      </c>
      <c r="E104" s="31" t="s">
        <v>773</v>
      </c>
      <c r="F104" s="31" t="s">
        <v>773</v>
      </c>
      <c r="G104" s="31" t="s">
        <v>773</v>
      </c>
      <c r="H104" s="31" t="s">
        <v>773</v>
      </c>
      <c r="I104" s="31" t="s">
        <v>773</v>
      </c>
    </row>
    <row r="105" spans="1:9" x14ac:dyDescent="0.35">
      <c r="A105" s="31">
        <v>36</v>
      </c>
      <c r="B105" s="37">
        <v>30</v>
      </c>
      <c r="C105" s="31" t="s">
        <v>229</v>
      </c>
      <c r="D105" s="31" t="s">
        <v>748</v>
      </c>
      <c r="E105" s="31" t="s">
        <v>773</v>
      </c>
      <c r="F105" s="31" t="s">
        <v>773</v>
      </c>
      <c r="G105" s="31" t="s">
        <v>773</v>
      </c>
      <c r="H105" s="31" t="s">
        <v>773</v>
      </c>
      <c r="I105" s="31" t="s">
        <v>773</v>
      </c>
    </row>
    <row r="106" spans="1:9" ht="23.25" x14ac:dyDescent="0.35">
      <c r="A106" s="45" t="s">
        <v>776</v>
      </c>
      <c r="B106" s="45"/>
      <c r="C106" s="45"/>
      <c r="D106" s="45"/>
      <c r="E106" s="45"/>
      <c r="F106" s="45"/>
      <c r="G106" s="45"/>
      <c r="H106" s="45"/>
      <c r="I106" s="45"/>
    </row>
    <row r="107" spans="1:9" ht="23.25" x14ac:dyDescent="0.35">
      <c r="A107" s="46" t="s">
        <v>778</v>
      </c>
      <c r="B107" s="46"/>
      <c r="C107" s="36"/>
      <c r="D107" s="36"/>
      <c r="E107" s="47" t="s">
        <v>780</v>
      </c>
      <c r="F107" s="47"/>
      <c r="G107" s="47"/>
      <c r="H107" s="47"/>
      <c r="I107" s="47"/>
    </row>
    <row r="108" spans="1:9" s="34" customFormat="1" x14ac:dyDescent="0.35">
      <c r="A108" s="30" t="s">
        <v>751</v>
      </c>
      <c r="B108" s="30" t="s">
        <v>775</v>
      </c>
      <c r="C108" s="30" t="s">
        <v>753</v>
      </c>
      <c r="D108" s="30" t="s">
        <v>754</v>
      </c>
      <c r="E108" s="30" t="s">
        <v>761</v>
      </c>
      <c r="F108" s="30" t="s">
        <v>762</v>
      </c>
      <c r="G108" s="30" t="s">
        <v>763</v>
      </c>
      <c r="H108" s="30" t="s">
        <v>764</v>
      </c>
      <c r="I108" s="30" t="s">
        <v>765</v>
      </c>
    </row>
    <row r="109" spans="1:9" x14ac:dyDescent="0.35">
      <c r="A109" s="31">
        <v>37</v>
      </c>
      <c r="B109" s="37">
        <v>54</v>
      </c>
      <c r="C109" s="31" t="s">
        <v>526</v>
      </c>
      <c r="D109" s="31" t="s">
        <v>748</v>
      </c>
      <c r="E109" s="31" t="s">
        <v>773</v>
      </c>
      <c r="F109" s="31" t="s">
        <v>773</v>
      </c>
      <c r="G109" s="31" t="s">
        <v>773</v>
      </c>
      <c r="H109" s="31" t="s">
        <v>773</v>
      </c>
      <c r="I109" s="31" t="s">
        <v>773</v>
      </c>
    </row>
    <row r="110" spans="1:9" x14ac:dyDescent="0.35">
      <c r="A110" s="31">
        <v>38</v>
      </c>
      <c r="B110" s="37">
        <v>78</v>
      </c>
      <c r="C110" s="31" t="s">
        <v>681</v>
      </c>
      <c r="D110" s="31" t="s">
        <v>748</v>
      </c>
      <c r="E110" s="31" t="s">
        <v>773</v>
      </c>
      <c r="F110" s="31" t="s">
        <v>773</v>
      </c>
      <c r="G110" s="31" t="s">
        <v>773</v>
      </c>
      <c r="H110" s="31" t="s">
        <v>773</v>
      </c>
      <c r="I110" s="31" t="s">
        <v>773</v>
      </c>
    </row>
    <row r="111" spans="1:9" x14ac:dyDescent="0.35">
      <c r="A111" s="31">
        <v>39</v>
      </c>
      <c r="B111" s="37">
        <v>84</v>
      </c>
      <c r="C111" s="31" t="s">
        <v>734</v>
      </c>
      <c r="D111" s="31" t="s">
        <v>748</v>
      </c>
      <c r="E111" s="31" t="s">
        <v>773</v>
      </c>
      <c r="F111" s="31" t="s">
        <v>774</v>
      </c>
      <c r="G111" s="31" t="s">
        <v>774</v>
      </c>
      <c r="H111" s="31" t="s">
        <v>773</v>
      </c>
      <c r="I111" s="31" t="s">
        <v>774</v>
      </c>
    </row>
    <row r="112" spans="1:9" x14ac:dyDescent="0.35">
      <c r="A112" s="31">
        <v>40</v>
      </c>
      <c r="B112" s="37">
        <v>59</v>
      </c>
      <c r="C112" s="31" t="s">
        <v>568</v>
      </c>
      <c r="D112" s="31" t="s">
        <v>748</v>
      </c>
      <c r="E112" s="31" t="s">
        <v>773</v>
      </c>
      <c r="F112" s="31" t="s">
        <v>774</v>
      </c>
      <c r="G112" s="31" t="s">
        <v>774</v>
      </c>
      <c r="H112" s="31" t="s">
        <v>774</v>
      </c>
      <c r="I112" s="31" t="s">
        <v>774</v>
      </c>
    </row>
    <row r="113" spans="1:9" x14ac:dyDescent="0.35">
      <c r="A113" s="31">
        <v>41</v>
      </c>
      <c r="B113" s="37">
        <v>10</v>
      </c>
      <c r="C113" s="31" t="s">
        <v>363</v>
      </c>
      <c r="D113" s="31" t="s">
        <v>749</v>
      </c>
      <c r="E113" s="31" t="s">
        <v>773</v>
      </c>
      <c r="F113" s="31" t="s">
        <v>774</v>
      </c>
      <c r="G113" s="31" t="s">
        <v>774</v>
      </c>
      <c r="H113" s="31" t="s">
        <v>773</v>
      </c>
      <c r="I113" s="31" t="s">
        <v>774</v>
      </c>
    </row>
    <row r="114" spans="1:9" x14ac:dyDescent="0.35">
      <c r="A114" s="31">
        <v>42</v>
      </c>
      <c r="B114" s="37">
        <v>14</v>
      </c>
      <c r="C114" s="31" t="s">
        <v>573</v>
      </c>
      <c r="D114" s="31" t="s">
        <v>749</v>
      </c>
      <c r="E114" s="31" t="s">
        <v>773</v>
      </c>
      <c r="F114" s="31" t="s">
        <v>774</v>
      </c>
      <c r="G114" s="31" t="s">
        <v>774</v>
      </c>
      <c r="H114" s="31" t="s">
        <v>773</v>
      </c>
      <c r="I114" s="31" t="s">
        <v>774</v>
      </c>
    </row>
  </sheetData>
  <mergeCells count="18">
    <mergeCell ref="A107:B107"/>
    <mergeCell ref="E107:I107"/>
    <mergeCell ref="A44:B44"/>
    <mergeCell ref="E44:I44"/>
    <mergeCell ref="A85:I85"/>
    <mergeCell ref="A86:B86"/>
    <mergeCell ref="E86:I86"/>
    <mergeCell ref="A106:I106"/>
    <mergeCell ref="A1:I1"/>
    <mergeCell ref="A2:B2"/>
    <mergeCell ref="E2:I2"/>
    <mergeCell ref="A64:I64"/>
    <mergeCell ref="A65:B65"/>
    <mergeCell ref="E65:I65"/>
    <mergeCell ref="A22:I22"/>
    <mergeCell ref="A23:B23"/>
    <mergeCell ref="E23:I23"/>
    <mergeCell ref="A43:I43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7"/>
  <sheetViews>
    <sheetView topLeftCell="A243" workbookViewId="0">
      <selection activeCell="M252" sqref="M252"/>
    </sheetView>
  </sheetViews>
  <sheetFormatPr defaultRowHeight="21" x14ac:dyDescent="0.35"/>
  <cols>
    <col min="1" max="1" width="7.75" style="32" customWidth="1"/>
    <col min="2" max="2" width="10.75" style="32" customWidth="1"/>
    <col min="3" max="3" width="26.125" style="29" customWidth="1"/>
    <col min="4" max="4" width="25.25" style="29" customWidth="1"/>
    <col min="5" max="9" width="10.5" style="29" customWidth="1"/>
    <col min="10" max="16384" width="9" style="29"/>
  </cols>
  <sheetData>
    <row r="1" spans="1:9" ht="23.25" x14ac:dyDescent="0.35">
      <c r="A1" s="45" t="s">
        <v>776</v>
      </c>
      <c r="B1" s="45"/>
      <c r="C1" s="45"/>
      <c r="D1" s="45"/>
      <c r="E1" s="45"/>
      <c r="F1" s="45"/>
      <c r="G1" s="45"/>
      <c r="H1" s="45"/>
      <c r="I1" s="45"/>
    </row>
    <row r="2" spans="1:9" ht="23.25" x14ac:dyDescent="0.35">
      <c r="A2" s="45" t="s">
        <v>781</v>
      </c>
      <c r="B2" s="45"/>
      <c r="C2" s="36"/>
      <c r="D2" s="36"/>
      <c r="E2" s="48" t="s">
        <v>785</v>
      </c>
      <c r="F2" s="48"/>
      <c r="G2" s="48"/>
      <c r="H2" s="48"/>
      <c r="I2" s="48"/>
    </row>
    <row r="3" spans="1:9" s="34" customFormat="1" x14ac:dyDescent="0.35">
      <c r="A3" s="30" t="s">
        <v>751</v>
      </c>
      <c r="B3" s="30" t="s">
        <v>775</v>
      </c>
      <c r="C3" s="30" t="s">
        <v>753</v>
      </c>
      <c r="D3" s="30" t="s">
        <v>754</v>
      </c>
      <c r="E3" s="30" t="s">
        <v>761</v>
      </c>
      <c r="F3" s="30" t="s">
        <v>762</v>
      </c>
      <c r="G3" s="30" t="s">
        <v>763</v>
      </c>
      <c r="H3" s="30" t="s">
        <v>764</v>
      </c>
      <c r="I3" s="30" t="s">
        <v>765</v>
      </c>
    </row>
    <row r="4" spans="1:9" x14ac:dyDescent="0.35">
      <c r="A4" s="37">
        <v>1</v>
      </c>
      <c r="B4" s="37">
        <v>2</v>
      </c>
      <c r="C4" s="31" t="s">
        <v>4</v>
      </c>
      <c r="D4" s="31" t="s">
        <v>745</v>
      </c>
      <c r="E4" s="31" t="s">
        <v>773</v>
      </c>
      <c r="F4" s="31" t="s">
        <v>773</v>
      </c>
      <c r="G4" s="31" t="s">
        <v>773</v>
      </c>
      <c r="H4" s="31" t="s">
        <v>773</v>
      </c>
      <c r="I4" s="31" t="s">
        <v>774</v>
      </c>
    </row>
    <row r="5" spans="1:9" x14ac:dyDescent="0.35">
      <c r="A5" s="37">
        <v>2</v>
      </c>
      <c r="B5" s="37">
        <v>8</v>
      </c>
      <c r="C5" s="31" t="s">
        <v>55</v>
      </c>
      <c r="D5" s="31" t="s">
        <v>745</v>
      </c>
      <c r="E5" s="31" t="s">
        <v>773</v>
      </c>
      <c r="F5" s="31" t="s">
        <v>773</v>
      </c>
      <c r="G5" s="31" t="s">
        <v>773</v>
      </c>
      <c r="H5" s="31" t="s">
        <v>773</v>
      </c>
      <c r="I5" s="31" t="s">
        <v>774</v>
      </c>
    </row>
    <row r="6" spans="1:9" x14ac:dyDescent="0.35">
      <c r="A6" s="37">
        <v>3</v>
      </c>
      <c r="B6" s="37">
        <v>10</v>
      </c>
      <c r="C6" s="31" t="s">
        <v>65</v>
      </c>
      <c r="D6" s="31" t="s">
        <v>745</v>
      </c>
      <c r="E6" s="31" t="s">
        <v>773</v>
      </c>
      <c r="F6" s="31" t="s">
        <v>773</v>
      </c>
      <c r="G6" s="31" t="s">
        <v>773</v>
      </c>
      <c r="H6" s="31" t="s">
        <v>773</v>
      </c>
      <c r="I6" s="31" t="s">
        <v>774</v>
      </c>
    </row>
    <row r="7" spans="1:9" x14ac:dyDescent="0.35">
      <c r="A7" s="37">
        <v>4</v>
      </c>
      <c r="B7" s="37">
        <v>12</v>
      </c>
      <c r="C7" s="31" t="s">
        <v>67</v>
      </c>
      <c r="D7" s="31" t="s">
        <v>745</v>
      </c>
      <c r="E7" s="31" t="s">
        <v>773</v>
      </c>
      <c r="F7" s="31" t="s">
        <v>773</v>
      </c>
      <c r="G7" s="31" t="s">
        <v>774</v>
      </c>
      <c r="H7" s="31" t="s">
        <v>773</v>
      </c>
      <c r="I7" s="31" t="s">
        <v>773</v>
      </c>
    </row>
    <row r="8" spans="1:9" x14ac:dyDescent="0.35">
      <c r="A8" s="37">
        <v>5</v>
      </c>
      <c r="B8" s="37">
        <v>13</v>
      </c>
      <c r="C8" s="31" t="s">
        <v>77</v>
      </c>
      <c r="D8" s="31" t="s">
        <v>745</v>
      </c>
      <c r="E8" s="31" t="s">
        <v>773</v>
      </c>
      <c r="F8" s="31" t="s">
        <v>773</v>
      </c>
      <c r="G8" s="31" t="s">
        <v>773</v>
      </c>
      <c r="H8" s="31" t="s">
        <v>773</v>
      </c>
      <c r="I8" s="31" t="s">
        <v>774</v>
      </c>
    </row>
    <row r="9" spans="1:9" x14ac:dyDescent="0.35">
      <c r="A9" s="37">
        <v>6</v>
      </c>
      <c r="B9" s="37">
        <v>15</v>
      </c>
      <c r="C9" s="31" t="s">
        <v>81</v>
      </c>
      <c r="D9" s="31" t="s">
        <v>745</v>
      </c>
      <c r="E9" s="31" t="s">
        <v>773</v>
      </c>
      <c r="F9" s="31" t="s">
        <v>773</v>
      </c>
      <c r="G9" s="31" t="s">
        <v>773</v>
      </c>
      <c r="H9" s="31" t="s">
        <v>773</v>
      </c>
      <c r="I9" s="31" t="s">
        <v>774</v>
      </c>
    </row>
    <row r="10" spans="1:9" x14ac:dyDescent="0.35">
      <c r="A10" s="37">
        <v>7</v>
      </c>
      <c r="B10" s="37">
        <v>16</v>
      </c>
      <c r="C10" s="31" t="s">
        <v>82</v>
      </c>
      <c r="D10" s="31" t="s">
        <v>745</v>
      </c>
      <c r="E10" s="31" t="s">
        <v>773</v>
      </c>
      <c r="F10" s="31" t="s">
        <v>773</v>
      </c>
      <c r="G10" s="31" t="s">
        <v>773</v>
      </c>
      <c r="H10" s="31" t="s">
        <v>773</v>
      </c>
      <c r="I10" s="31" t="s">
        <v>774</v>
      </c>
    </row>
    <row r="11" spans="1:9" x14ac:dyDescent="0.35">
      <c r="A11" s="37">
        <v>8</v>
      </c>
      <c r="B11" s="37">
        <v>21</v>
      </c>
      <c r="C11" s="31" t="s">
        <v>96</v>
      </c>
      <c r="D11" s="31" t="s">
        <v>745</v>
      </c>
      <c r="E11" s="31" t="s">
        <v>773</v>
      </c>
      <c r="F11" s="31" t="s">
        <v>773</v>
      </c>
      <c r="G11" s="31" t="s">
        <v>773</v>
      </c>
      <c r="H11" s="31" t="s">
        <v>773</v>
      </c>
      <c r="I11" s="31" t="s">
        <v>774</v>
      </c>
    </row>
    <row r="12" spans="1:9" x14ac:dyDescent="0.35">
      <c r="A12" s="37">
        <v>9</v>
      </c>
      <c r="B12" s="37">
        <v>25</v>
      </c>
      <c r="C12" s="31" t="s">
        <v>111</v>
      </c>
      <c r="D12" s="31" t="s">
        <v>745</v>
      </c>
      <c r="E12" s="31" t="s">
        <v>773</v>
      </c>
      <c r="F12" s="31" t="s">
        <v>773</v>
      </c>
      <c r="G12" s="31" t="s">
        <v>773</v>
      </c>
      <c r="H12" s="31" t="s">
        <v>773</v>
      </c>
      <c r="I12" s="31" t="s">
        <v>774</v>
      </c>
    </row>
    <row r="13" spans="1:9" x14ac:dyDescent="0.35">
      <c r="A13" s="37">
        <v>10</v>
      </c>
      <c r="B13" s="37">
        <v>43</v>
      </c>
      <c r="C13" s="31" t="s">
        <v>194</v>
      </c>
      <c r="D13" s="31" t="s">
        <v>745</v>
      </c>
      <c r="E13" s="31" t="s">
        <v>773</v>
      </c>
      <c r="F13" s="31" t="s">
        <v>773</v>
      </c>
      <c r="G13" s="31" t="s">
        <v>773</v>
      </c>
      <c r="H13" s="31" t="s">
        <v>773</v>
      </c>
      <c r="I13" s="31" t="s">
        <v>774</v>
      </c>
    </row>
    <row r="14" spans="1:9" x14ac:dyDescent="0.35">
      <c r="A14" s="37">
        <v>11</v>
      </c>
      <c r="B14" s="37">
        <v>47</v>
      </c>
      <c r="C14" s="31" t="s">
        <v>208</v>
      </c>
      <c r="D14" s="31" t="s">
        <v>745</v>
      </c>
      <c r="E14" s="31" t="s">
        <v>773</v>
      </c>
      <c r="F14" s="31" t="s">
        <v>773</v>
      </c>
      <c r="G14" s="31" t="s">
        <v>773</v>
      </c>
      <c r="H14" s="31" t="s">
        <v>773</v>
      </c>
      <c r="I14" s="31" t="s">
        <v>774</v>
      </c>
    </row>
    <row r="15" spans="1:9" x14ac:dyDescent="0.35">
      <c r="A15" s="37">
        <v>12</v>
      </c>
      <c r="B15" s="37">
        <v>49</v>
      </c>
      <c r="C15" s="31" t="s">
        <v>210</v>
      </c>
      <c r="D15" s="31" t="s">
        <v>745</v>
      </c>
      <c r="E15" s="31" t="s">
        <v>773</v>
      </c>
      <c r="F15" s="31" t="s">
        <v>773</v>
      </c>
      <c r="G15" s="31" t="s">
        <v>773</v>
      </c>
      <c r="H15" s="31" t="s">
        <v>773</v>
      </c>
      <c r="I15" s="31" t="s">
        <v>774</v>
      </c>
    </row>
    <row r="16" spans="1:9" x14ac:dyDescent="0.35">
      <c r="A16" s="37">
        <v>13</v>
      </c>
      <c r="B16" s="37">
        <v>52</v>
      </c>
      <c r="C16" s="31" t="s">
        <v>216</v>
      </c>
      <c r="D16" s="31" t="s">
        <v>745</v>
      </c>
      <c r="E16" s="31" t="s">
        <v>773</v>
      </c>
      <c r="F16" s="31" t="s">
        <v>773</v>
      </c>
      <c r="G16" s="31" t="s">
        <v>773</v>
      </c>
      <c r="H16" s="31" t="s">
        <v>773</v>
      </c>
      <c r="I16" s="31" t="s">
        <v>774</v>
      </c>
    </row>
    <row r="17" spans="1:9" x14ac:dyDescent="0.35">
      <c r="A17" s="37">
        <v>14</v>
      </c>
      <c r="B17" s="37">
        <v>54</v>
      </c>
      <c r="C17" s="31" t="s">
        <v>232</v>
      </c>
      <c r="D17" s="31" t="s">
        <v>745</v>
      </c>
      <c r="E17" s="31" t="s">
        <v>773</v>
      </c>
      <c r="F17" s="31" t="s">
        <v>773</v>
      </c>
      <c r="G17" s="31" t="s">
        <v>773</v>
      </c>
      <c r="H17" s="31" t="s">
        <v>773</v>
      </c>
      <c r="I17" s="31" t="s">
        <v>774</v>
      </c>
    </row>
    <row r="18" spans="1:9" x14ac:dyDescent="0.35">
      <c r="A18" s="37">
        <v>15</v>
      </c>
      <c r="B18" s="37">
        <v>58</v>
      </c>
      <c r="C18" s="31" t="s">
        <v>255</v>
      </c>
      <c r="D18" s="31" t="s">
        <v>745</v>
      </c>
      <c r="E18" s="31" t="s">
        <v>773</v>
      </c>
      <c r="F18" s="31" t="s">
        <v>773</v>
      </c>
      <c r="G18" s="31" t="s">
        <v>773</v>
      </c>
      <c r="H18" s="31" t="s">
        <v>773</v>
      </c>
      <c r="I18" s="31" t="s">
        <v>774</v>
      </c>
    </row>
    <row r="19" spans="1:9" x14ac:dyDescent="0.35">
      <c r="A19" s="37">
        <v>16</v>
      </c>
      <c r="B19" s="37">
        <v>59</v>
      </c>
      <c r="C19" s="31" t="s">
        <v>256</v>
      </c>
      <c r="D19" s="31" t="s">
        <v>745</v>
      </c>
      <c r="E19" s="31" t="s">
        <v>773</v>
      </c>
      <c r="F19" s="31" t="s">
        <v>773</v>
      </c>
      <c r="G19" s="31" t="s">
        <v>773</v>
      </c>
      <c r="H19" s="31" t="s">
        <v>773</v>
      </c>
      <c r="I19" s="31" t="s">
        <v>774</v>
      </c>
    </row>
    <row r="20" spans="1:9" ht="23.25" x14ac:dyDescent="0.35">
      <c r="A20" s="45" t="s">
        <v>776</v>
      </c>
      <c r="B20" s="45"/>
      <c r="C20" s="45"/>
      <c r="D20" s="45"/>
      <c r="E20" s="45"/>
      <c r="F20" s="45"/>
      <c r="G20" s="45"/>
      <c r="H20" s="45"/>
      <c r="I20" s="45"/>
    </row>
    <row r="21" spans="1:9" ht="23.25" x14ac:dyDescent="0.35">
      <c r="A21" s="45" t="s">
        <v>781</v>
      </c>
      <c r="B21" s="45"/>
      <c r="C21" s="36"/>
      <c r="D21" s="36"/>
      <c r="E21" s="48" t="s">
        <v>785</v>
      </c>
      <c r="F21" s="48"/>
      <c r="G21" s="48"/>
      <c r="H21" s="48"/>
      <c r="I21" s="48"/>
    </row>
    <row r="22" spans="1:9" s="34" customFormat="1" x14ac:dyDescent="0.35">
      <c r="A22" s="30" t="s">
        <v>751</v>
      </c>
      <c r="B22" s="30" t="s">
        <v>775</v>
      </c>
      <c r="C22" s="30" t="s">
        <v>753</v>
      </c>
      <c r="D22" s="30" t="s">
        <v>754</v>
      </c>
      <c r="E22" s="30" t="s">
        <v>761</v>
      </c>
      <c r="F22" s="30" t="s">
        <v>762</v>
      </c>
      <c r="G22" s="30" t="s">
        <v>763</v>
      </c>
      <c r="H22" s="30" t="s">
        <v>764</v>
      </c>
      <c r="I22" s="30" t="s">
        <v>765</v>
      </c>
    </row>
    <row r="23" spans="1:9" x14ac:dyDescent="0.35">
      <c r="A23" s="37">
        <v>17</v>
      </c>
      <c r="B23" s="37">
        <v>61</v>
      </c>
      <c r="C23" s="31" t="s">
        <v>264</v>
      </c>
      <c r="D23" s="31" t="s">
        <v>745</v>
      </c>
      <c r="E23" s="31" t="s">
        <v>773</v>
      </c>
      <c r="F23" s="31" t="s">
        <v>773</v>
      </c>
      <c r="G23" s="31" t="s">
        <v>773</v>
      </c>
      <c r="H23" s="31" t="s">
        <v>773</v>
      </c>
      <c r="I23" s="31" t="s">
        <v>774</v>
      </c>
    </row>
    <row r="24" spans="1:9" x14ac:dyDescent="0.35">
      <c r="A24" s="37">
        <v>18</v>
      </c>
      <c r="B24" s="37">
        <v>63</v>
      </c>
      <c r="C24" s="31" t="s">
        <v>266</v>
      </c>
      <c r="D24" s="31" t="s">
        <v>745</v>
      </c>
      <c r="E24" s="31" t="s">
        <v>773</v>
      </c>
      <c r="F24" s="31" t="s">
        <v>773</v>
      </c>
      <c r="G24" s="31" t="s">
        <v>774</v>
      </c>
      <c r="H24" s="31" t="s">
        <v>773</v>
      </c>
      <c r="I24" s="31" t="s">
        <v>773</v>
      </c>
    </row>
    <row r="25" spans="1:9" x14ac:dyDescent="0.35">
      <c r="A25" s="37">
        <v>19</v>
      </c>
      <c r="B25" s="37">
        <v>71</v>
      </c>
      <c r="C25" s="31" t="s">
        <v>322</v>
      </c>
      <c r="D25" s="31" t="s">
        <v>745</v>
      </c>
      <c r="E25" s="31" t="s">
        <v>773</v>
      </c>
      <c r="F25" s="31" t="s">
        <v>773</v>
      </c>
      <c r="G25" s="31" t="s">
        <v>773</v>
      </c>
      <c r="H25" s="31" t="s">
        <v>773</v>
      </c>
      <c r="I25" s="31" t="s">
        <v>774</v>
      </c>
    </row>
    <row r="26" spans="1:9" x14ac:dyDescent="0.35">
      <c r="A26" s="37">
        <v>20</v>
      </c>
      <c r="B26" s="37">
        <v>72</v>
      </c>
      <c r="C26" s="31" t="s">
        <v>323</v>
      </c>
      <c r="D26" s="31" t="s">
        <v>745</v>
      </c>
      <c r="E26" s="31" t="s">
        <v>773</v>
      </c>
      <c r="F26" s="31" t="s">
        <v>773</v>
      </c>
      <c r="G26" s="31" t="s">
        <v>773</v>
      </c>
      <c r="H26" s="31" t="s">
        <v>773</v>
      </c>
      <c r="I26" s="31" t="s">
        <v>774</v>
      </c>
    </row>
    <row r="27" spans="1:9" x14ac:dyDescent="0.35">
      <c r="A27" s="37">
        <v>21</v>
      </c>
      <c r="B27" s="37">
        <v>74</v>
      </c>
      <c r="C27" s="31" t="s">
        <v>333</v>
      </c>
      <c r="D27" s="31" t="s">
        <v>745</v>
      </c>
      <c r="E27" s="31" t="s">
        <v>773</v>
      </c>
      <c r="F27" s="31" t="s">
        <v>774</v>
      </c>
      <c r="G27" s="31" t="s">
        <v>773</v>
      </c>
      <c r="H27" s="31" t="s">
        <v>773</v>
      </c>
      <c r="I27" s="31" t="s">
        <v>773</v>
      </c>
    </row>
    <row r="28" spans="1:9" x14ac:dyDescent="0.35">
      <c r="A28" s="37">
        <v>22</v>
      </c>
      <c r="B28" s="37">
        <v>79</v>
      </c>
      <c r="C28" s="31" t="s">
        <v>367</v>
      </c>
      <c r="D28" s="31" t="s">
        <v>745</v>
      </c>
      <c r="E28" s="31" t="s">
        <v>773</v>
      </c>
      <c r="F28" s="31" t="s">
        <v>773</v>
      </c>
      <c r="G28" s="31" t="s">
        <v>773</v>
      </c>
      <c r="H28" s="31" t="s">
        <v>773</v>
      </c>
      <c r="I28" s="31" t="s">
        <v>774</v>
      </c>
    </row>
    <row r="29" spans="1:9" x14ac:dyDescent="0.35">
      <c r="A29" s="37">
        <v>23</v>
      </c>
      <c r="B29" s="37">
        <v>83</v>
      </c>
      <c r="C29" s="31" t="s">
        <v>377</v>
      </c>
      <c r="D29" s="31" t="s">
        <v>745</v>
      </c>
      <c r="E29" s="31" t="s">
        <v>773</v>
      </c>
      <c r="F29" s="31" t="s">
        <v>773</v>
      </c>
      <c r="G29" s="31" t="s">
        <v>773</v>
      </c>
      <c r="H29" s="31" t="s">
        <v>773</v>
      </c>
      <c r="I29" s="31" t="s">
        <v>774</v>
      </c>
    </row>
    <row r="30" spans="1:9" x14ac:dyDescent="0.35">
      <c r="A30" s="37">
        <v>24</v>
      </c>
      <c r="B30" s="37">
        <v>84</v>
      </c>
      <c r="C30" s="31" t="s">
        <v>378</v>
      </c>
      <c r="D30" s="31" t="s">
        <v>745</v>
      </c>
      <c r="E30" s="31" t="s">
        <v>773</v>
      </c>
      <c r="F30" s="31" t="s">
        <v>773</v>
      </c>
      <c r="G30" s="31" t="s">
        <v>773</v>
      </c>
      <c r="H30" s="31" t="s">
        <v>773</v>
      </c>
      <c r="I30" s="31" t="s">
        <v>774</v>
      </c>
    </row>
    <row r="31" spans="1:9" x14ac:dyDescent="0.35">
      <c r="A31" s="37">
        <v>25</v>
      </c>
      <c r="B31" s="37">
        <v>87</v>
      </c>
      <c r="C31" s="31" t="s">
        <v>399</v>
      </c>
      <c r="D31" s="31" t="s">
        <v>745</v>
      </c>
      <c r="E31" s="31" t="s">
        <v>773</v>
      </c>
      <c r="F31" s="31" t="s">
        <v>773</v>
      </c>
      <c r="G31" s="31" t="s">
        <v>773</v>
      </c>
      <c r="H31" s="31" t="s">
        <v>773</v>
      </c>
      <c r="I31" s="31" t="s">
        <v>774</v>
      </c>
    </row>
    <row r="32" spans="1:9" x14ac:dyDescent="0.35">
      <c r="A32" s="37">
        <v>26</v>
      </c>
      <c r="B32" s="37">
        <v>88</v>
      </c>
      <c r="C32" s="31" t="s">
        <v>400</v>
      </c>
      <c r="D32" s="31" t="s">
        <v>745</v>
      </c>
      <c r="E32" s="31" t="s">
        <v>773</v>
      </c>
      <c r="F32" s="31" t="s">
        <v>773</v>
      </c>
      <c r="G32" s="31" t="s">
        <v>773</v>
      </c>
      <c r="H32" s="31" t="s">
        <v>773</v>
      </c>
      <c r="I32" s="31" t="s">
        <v>774</v>
      </c>
    </row>
    <row r="33" spans="1:9" x14ac:dyDescent="0.35">
      <c r="A33" s="37">
        <v>27</v>
      </c>
      <c r="B33" s="37">
        <v>90</v>
      </c>
      <c r="C33" s="31" t="s">
        <v>402</v>
      </c>
      <c r="D33" s="31" t="s">
        <v>745</v>
      </c>
      <c r="E33" s="31" t="s">
        <v>773</v>
      </c>
      <c r="F33" s="31" t="s">
        <v>773</v>
      </c>
      <c r="G33" s="31" t="s">
        <v>773</v>
      </c>
      <c r="H33" s="31" t="s">
        <v>773</v>
      </c>
      <c r="I33" s="31" t="s">
        <v>774</v>
      </c>
    </row>
    <row r="34" spans="1:9" x14ac:dyDescent="0.35">
      <c r="A34" s="37">
        <v>28</v>
      </c>
      <c r="B34" s="37">
        <v>95</v>
      </c>
      <c r="C34" s="31" t="s">
        <v>422</v>
      </c>
      <c r="D34" s="31" t="s">
        <v>745</v>
      </c>
      <c r="E34" s="31" t="s">
        <v>773</v>
      </c>
      <c r="F34" s="31" t="s">
        <v>773</v>
      </c>
      <c r="G34" s="31" t="s">
        <v>773</v>
      </c>
      <c r="H34" s="31" t="s">
        <v>773</v>
      </c>
      <c r="I34" s="31" t="s">
        <v>774</v>
      </c>
    </row>
    <row r="35" spans="1:9" x14ac:dyDescent="0.35">
      <c r="A35" s="37">
        <v>29</v>
      </c>
      <c r="B35" s="37">
        <v>97</v>
      </c>
      <c r="C35" s="31" t="s">
        <v>427</v>
      </c>
      <c r="D35" s="31" t="s">
        <v>745</v>
      </c>
      <c r="E35" s="31" t="s">
        <v>773</v>
      </c>
      <c r="F35" s="31" t="s">
        <v>773</v>
      </c>
      <c r="G35" s="31" t="s">
        <v>773</v>
      </c>
      <c r="H35" s="31" t="s">
        <v>773</v>
      </c>
      <c r="I35" s="31" t="s">
        <v>774</v>
      </c>
    </row>
    <row r="36" spans="1:9" x14ac:dyDescent="0.35">
      <c r="A36" s="37">
        <v>30</v>
      </c>
      <c r="B36" s="37">
        <v>99</v>
      </c>
      <c r="C36" s="31" t="s">
        <v>443</v>
      </c>
      <c r="D36" s="31" t="s">
        <v>745</v>
      </c>
      <c r="E36" s="31" t="s">
        <v>773</v>
      </c>
      <c r="F36" s="31" t="s">
        <v>773</v>
      </c>
      <c r="G36" s="31" t="s">
        <v>773</v>
      </c>
      <c r="H36" s="31" t="s">
        <v>773</v>
      </c>
      <c r="I36" s="31" t="s">
        <v>774</v>
      </c>
    </row>
    <row r="37" spans="1:9" x14ac:dyDescent="0.35">
      <c r="A37" s="37">
        <v>31</v>
      </c>
      <c r="B37" s="37">
        <v>100</v>
      </c>
      <c r="C37" s="31" t="s">
        <v>445</v>
      </c>
      <c r="D37" s="31" t="s">
        <v>745</v>
      </c>
      <c r="E37" s="31" t="s">
        <v>773</v>
      </c>
      <c r="F37" s="31" t="s">
        <v>773</v>
      </c>
      <c r="G37" s="31" t="s">
        <v>773</v>
      </c>
      <c r="H37" s="31" t="s">
        <v>773</v>
      </c>
      <c r="I37" s="31" t="s">
        <v>774</v>
      </c>
    </row>
    <row r="38" spans="1:9" x14ac:dyDescent="0.35">
      <c r="A38" s="37">
        <v>32</v>
      </c>
      <c r="B38" s="37">
        <v>101</v>
      </c>
      <c r="C38" s="31" t="s">
        <v>448</v>
      </c>
      <c r="D38" s="31" t="s">
        <v>745</v>
      </c>
      <c r="E38" s="31" t="s">
        <v>773</v>
      </c>
      <c r="F38" s="31" t="s">
        <v>773</v>
      </c>
      <c r="G38" s="31" t="s">
        <v>773</v>
      </c>
      <c r="H38" s="31" t="s">
        <v>773</v>
      </c>
      <c r="I38" s="31" t="s">
        <v>774</v>
      </c>
    </row>
    <row r="39" spans="1:9" ht="23.25" x14ac:dyDescent="0.35">
      <c r="A39" s="45" t="s">
        <v>776</v>
      </c>
      <c r="B39" s="45"/>
      <c r="C39" s="45"/>
      <c r="D39" s="45"/>
      <c r="E39" s="45"/>
      <c r="F39" s="45"/>
      <c r="G39" s="45"/>
      <c r="H39" s="45"/>
      <c r="I39" s="45"/>
    </row>
    <row r="40" spans="1:9" ht="23.25" x14ac:dyDescent="0.35">
      <c r="A40" s="45" t="s">
        <v>781</v>
      </c>
      <c r="B40" s="45"/>
      <c r="C40" s="36"/>
      <c r="D40" s="36"/>
      <c r="E40" s="48" t="s">
        <v>785</v>
      </c>
      <c r="F40" s="48"/>
      <c r="G40" s="48"/>
      <c r="H40" s="48"/>
      <c r="I40" s="48"/>
    </row>
    <row r="41" spans="1:9" s="34" customFormat="1" x14ac:dyDescent="0.35">
      <c r="A41" s="30" t="s">
        <v>751</v>
      </c>
      <c r="B41" s="30" t="s">
        <v>775</v>
      </c>
      <c r="C41" s="30" t="s">
        <v>753</v>
      </c>
      <c r="D41" s="30" t="s">
        <v>754</v>
      </c>
      <c r="E41" s="30" t="s">
        <v>761</v>
      </c>
      <c r="F41" s="30" t="s">
        <v>762</v>
      </c>
      <c r="G41" s="30" t="s">
        <v>763</v>
      </c>
      <c r="H41" s="30" t="s">
        <v>764</v>
      </c>
      <c r="I41" s="30" t="s">
        <v>765</v>
      </c>
    </row>
    <row r="42" spans="1:9" x14ac:dyDescent="0.35">
      <c r="A42" s="37">
        <v>33</v>
      </c>
      <c r="B42" s="37">
        <v>104</v>
      </c>
      <c r="C42" s="31" t="s">
        <v>460</v>
      </c>
      <c r="D42" s="31" t="s">
        <v>745</v>
      </c>
      <c r="E42" s="31" t="s">
        <v>773</v>
      </c>
      <c r="F42" s="31" t="s">
        <v>773</v>
      </c>
      <c r="G42" s="31" t="s">
        <v>773</v>
      </c>
      <c r="H42" s="31" t="s">
        <v>773</v>
      </c>
      <c r="I42" s="31" t="s">
        <v>774</v>
      </c>
    </row>
    <row r="43" spans="1:9" x14ac:dyDescent="0.35">
      <c r="A43" s="37">
        <v>34</v>
      </c>
      <c r="B43" s="37">
        <v>114</v>
      </c>
      <c r="C43" s="31" t="s">
        <v>477</v>
      </c>
      <c r="D43" s="31" t="s">
        <v>745</v>
      </c>
      <c r="E43" s="31" t="s">
        <v>773</v>
      </c>
      <c r="F43" s="31" t="s">
        <v>773</v>
      </c>
      <c r="G43" s="31" t="s">
        <v>773</v>
      </c>
      <c r="H43" s="31" t="s">
        <v>773</v>
      </c>
      <c r="I43" s="31" t="s">
        <v>774</v>
      </c>
    </row>
    <row r="44" spans="1:9" x14ac:dyDescent="0.35">
      <c r="A44" s="37">
        <v>35</v>
      </c>
      <c r="B44" s="37">
        <v>120</v>
      </c>
      <c r="C44" s="31" t="s">
        <v>535</v>
      </c>
      <c r="D44" s="31" t="s">
        <v>745</v>
      </c>
      <c r="E44" s="31" t="s">
        <v>773</v>
      </c>
      <c r="F44" s="31" t="s">
        <v>773</v>
      </c>
      <c r="G44" s="31" t="s">
        <v>773</v>
      </c>
      <c r="H44" s="31" t="s">
        <v>773</v>
      </c>
      <c r="I44" s="31" t="s">
        <v>774</v>
      </c>
    </row>
    <row r="45" spans="1:9" x14ac:dyDescent="0.35">
      <c r="A45" s="37">
        <v>36</v>
      </c>
      <c r="B45" s="37">
        <v>121</v>
      </c>
      <c r="C45" s="31" t="s">
        <v>536</v>
      </c>
      <c r="D45" s="31" t="s">
        <v>745</v>
      </c>
      <c r="E45" s="31" t="s">
        <v>773</v>
      </c>
      <c r="F45" s="31" t="s">
        <v>773</v>
      </c>
      <c r="G45" s="31" t="s">
        <v>773</v>
      </c>
      <c r="H45" s="31" t="s">
        <v>773</v>
      </c>
      <c r="I45" s="31" t="s">
        <v>774</v>
      </c>
    </row>
    <row r="46" spans="1:9" x14ac:dyDescent="0.35">
      <c r="A46" s="37">
        <v>37</v>
      </c>
      <c r="B46" s="37">
        <v>126</v>
      </c>
      <c r="C46" s="31" t="s">
        <v>547</v>
      </c>
      <c r="D46" s="31" t="s">
        <v>745</v>
      </c>
      <c r="E46" s="31" t="s">
        <v>773</v>
      </c>
      <c r="F46" s="31" t="s">
        <v>773</v>
      </c>
      <c r="G46" s="31" t="s">
        <v>773</v>
      </c>
      <c r="H46" s="31" t="s">
        <v>773</v>
      </c>
      <c r="I46" s="31" t="s">
        <v>774</v>
      </c>
    </row>
    <row r="47" spans="1:9" x14ac:dyDescent="0.35">
      <c r="A47" s="37">
        <v>38</v>
      </c>
      <c r="B47" s="37">
        <v>131</v>
      </c>
      <c r="C47" s="31" t="s">
        <v>585</v>
      </c>
      <c r="D47" s="31" t="s">
        <v>745</v>
      </c>
      <c r="E47" s="31" t="s">
        <v>773</v>
      </c>
      <c r="F47" s="31" t="s">
        <v>773</v>
      </c>
      <c r="G47" s="31" t="s">
        <v>773</v>
      </c>
      <c r="H47" s="31" t="s">
        <v>773</v>
      </c>
      <c r="I47" s="31" t="s">
        <v>774</v>
      </c>
    </row>
    <row r="48" spans="1:9" x14ac:dyDescent="0.35">
      <c r="A48" s="37">
        <v>39</v>
      </c>
      <c r="B48" s="37">
        <v>133</v>
      </c>
      <c r="C48" s="31" t="s">
        <v>616</v>
      </c>
      <c r="D48" s="31" t="s">
        <v>745</v>
      </c>
      <c r="E48" s="31" t="s">
        <v>773</v>
      </c>
      <c r="F48" s="31" t="s">
        <v>773</v>
      </c>
      <c r="G48" s="31" t="s">
        <v>773</v>
      </c>
      <c r="H48" s="31" t="s">
        <v>773</v>
      </c>
      <c r="I48" s="31" t="s">
        <v>774</v>
      </c>
    </row>
    <row r="49" spans="1:9" x14ac:dyDescent="0.35">
      <c r="A49" s="37">
        <v>40</v>
      </c>
      <c r="B49" s="37">
        <v>134</v>
      </c>
      <c r="C49" s="31" t="s">
        <v>645</v>
      </c>
      <c r="D49" s="31" t="s">
        <v>745</v>
      </c>
      <c r="E49" s="31" t="s">
        <v>773</v>
      </c>
      <c r="F49" s="31" t="s">
        <v>773</v>
      </c>
      <c r="G49" s="31" t="s">
        <v>773</v>
      </c>
      <c r="H49" s="31" t="s">
        <v>774</v>
      </c>
      <c r="I49" s="31" t="s">
        <v>773</v>
      </c>
    </row>
    <row r="50" spans="1:9" x14ac:dyDescent="0.35">
      <c r="A50" s="37">
        <v>41</v>
      </c>
      <c r="B50" s="37">
        <v>141</v>
      </c>
      <c r="C50" s="31" t="s">
        <v>712</v>
      </c>
      <c r="D50" s="31" t="s">
        <v>745</v>
      </c>
      <c r="E50" s="31" t="s">
        <v>773</v>
      </c>
      <c r="F50" s="31" t="s">
        <v>773</v>
      </c>
      <c r="G50" s="31" t="s">
        <v>773</v>
      </c>
      <c r="H50" s="31" t="s">
        <v>773</v>
      </c>
      <c r="I50" s="31" t="s">
        <v>774</v>
      </c>
    </row>
    <row r="51" spans="1:9" x14ac:dyDescent="0.35">
      <c r="A51" s="37">
        <v>42</v>
      </c>
      <c r="B51" s="37">
        <v>142</v>
      </c>
      <c r="C51" s="31" t="s">
        <v>727</v>
      </c>
      <c r="D51" s="31" t="s">
        <v>745</v>
      </c>
      <c r="E51" s="31" t="s">
        <v>773</v>
      </c>
      <c r="F51" s="31" t="s">
        <v>773</v>
      </c>
      <c r="G51" s="31" t="s">
        <v>773</v>
      </c>
      <c r="H51" s="31" t="s">
        <v>773</v>
      </c>
      <c r="I51" s="31" t="s">
        <v>774</v>
      </c>
    </row>
    <row r="52" spans="1:9" x14ac:dyDescent="0.35">
      <c r="A52" s="37">
        <v>43</v>
      </c>
      <c r="B52" s="37">
        <v>50</v>
      </c>
      <c r="C52" s="31" t="s">
        <v>213</v>
      </c>
      <c r="D52" s="31" t="s">
        <v>745</v>
      </c>
      <c r="E52" s="31" t="s">
        <v>773</v>
      </c>
      <c r="F52" s="31" t="s">
        <v>773</v>
      </c>
      <c r="G52" s="31" t="s">
        <v>774</v>
      </c>
      <c r="H52" s="31" t="s">
        <v>774</v>
      </c>
      <c r="I52" s="31" t="s">
        <v>774</v>
      </c>
    </row>
    <row r="53" spans="1:9" x14ac:dyDescent="0.35">
      <c r="A53" s="37">
        <v>44</v>
      </c>
      <c r="B53" s="37">
        <v>68</v>
      </c>
      <c r="C53" s="31" t="s">
        <v>286</v>
      </c>
      <c r="D53" s="31" t="s">
        <v>745</v>
      </c>
      <c r="E53" s="31" t="s">
        <v>773</v>
      </c>
      <c r="F53" s="31" t="s">
        <v>773</v>
      </c>
      <c r="G53" s="31" t="s">
        <v>774</v>
      </c>
      <c r="H53" s="31" t="s">
        <v>774</v>
      </c>
      <c r="I53" s="31" t="s">
        <v>774</v>
      </c>
    </row>
    <row r="54" spans="1:9" x14ac:dyDescent="0.35">
      <c r="A54" s="37">
        <v>45</v>
      </c>
      <c r="B54" s="37">
        <v>111</v>
      </c>
      <c r="C54" s="31" t="s">
        <v>474</v>
      </c>
      <c r="D54" s="31" t="s">
        <v>745</v>
      </c>
      <c r="E54" s="31" t="s">
        <v>773</v>
      </c>
      <c r="F54" s="31" t="s">
        <v>773</v>
      </c>
      <c r="G54" s="31" t="s">
        <v>773</v>
      </c>
      <c r="H54" s="31" t="s">
        <v>774</v>
      </c>
      <c r="I54" s="31" t="s">
        <v>774</v>
      </c>
    </row>
    <row r="55" spans="1:9" x14ac:dyDescent="0.35">
      <c r="A55" s="37">
        <v>46</v>
      </c>
      <c r="B55" s="37">
        <v>117</v>
      </c>
      <c r="C55" s="31" t="s">
        <v>505</v>
      </c>
      <c r="D55" s="31" t="s">
        <v>745</v>
      </c>
      <c r="E55" s="31" t="s">
        <v>774</v>
      </c>
      <c r="F55" s="31" t="s">
        <v>773</v>
      </c>
      <c r="G55" s="31" t="s">
        <v>773</v>
      </c>
      <c r="H55" s="31" t="s">
        <v>774</v>
      </c>
      <c r="I55" s="31" t="s">
        <v>774</v>
      </c>
    </row>
    <row r="56" spans="1:9" x14ac:dyDescent="0.35">
      <c r="A56" s="38"/>
      <c r="B56" s="38"/>
      <c r="C56" s="39"/>
      <c r="D56" s="39"/>
      <c r="E56" s="39"/>
      <c r="F56" s="39"/>
      <c r="G56" s="39"/>
      <c r="H56" s="39"/>
      <c r="I56" s="39"/>
    </row>
    <row r="58" spans="1:9" ht="23.25" x14ac:dyDescent="0.35">
      <c r="A58" s="45" t="s">
        <v>776</v>
      </c>
      <c r="B58" s="45"/>
      <c r="C58" s="45"/>
      <c r="D58" s="45"/>
      <c r="E58" s="45"/>
      <c r="F58" s="45"/>
      <c r="G58" s="45"/>
      <c r="H58" s="45"/>
      <c r="I58" s="45"/>
    </row>
    <row r="59" spans="1:9" ht="23.25" x14ac:dyDescent="0.35">
      <c r="A59" s="45" t="s">
        <v>782</v>
      </c>
      <c r="B59" s="45"/>
      <c r="C59" s="36"/>
      <c r="D59" s="36"/>
      <c r="E59" s="48" t="s">
        <v>786</v>
      </c>
      <c r="F59" s="48"/>
      <c r="G59" s="48"/>
      <c r="H59" s="48"/>
      <c r="I59" s="48"/>
    </row>
    <row r="60" spans="1:9" s="34" customFormat="1" x14ac:dyDescent="0.35">
      <c r="A60" s="30" t="s">
        <v>751</v>
      </c>
      <c r="B60" s="30" t="s">
        <v>775</v>
      </c>
      <c r="C60" s="30" t="s">
        <v>753</v>
      </c>
      <c r="D60" s="30" t="s">
        <v>754</v>
      </c>
      <c r="E60" s="30" t="s">
        <v>761</v>
      </c>
      <c r="F60" s="30" t="s">
        <v>762</v>
      </c>
      <c r="G60" s="30" t="s">
        <v>763</v>
      </c>
      <c r="H60" s="30" t="s">
        <v>764</v>
      </c>
      <c r="I60" s="30" t="s">
        <v>765</v>
      </c>
    </row>
    <row r="61" spans="1:9" x14ac:dyDescent="0.35">
      <c r="A61" s="37">
        <v>1</v>
      </c>
      <c r="B61" s="37">
        <v>4</v>
      </c>
      <c r="C61" s="31" t="s">
        <v>31</v>
      </c>
      <c r="D61" s="31" t="s">
        <v>747</v>
      </c>
      <c r="E61" s="31" t="s">
        <v>773</v>
      </c>
      <c r="F61" s="31" t="s">
        <v>773</v>
      </c>
      <c r="G61" s="31" t="s">
        <v>773</v>
      </c>
      <c r="H61" s="31" t="s">
        <v>773</v>
      </c>
      <c r="I61" s="31" t="s">
        <v>774</v>
      </c>
    </row>
    <row r="62" spans="1:9" x14ac:dyDescent="0.35">
      <c r="A62" s="37">
        <v>2</v>
      </c>
      <c r="B62" s="37">
        <v>13</v>
      </c>
      <c r="C62" s="31" t="s">
        <v>126</v>
      </c>
      <c r="D62" s="31" t="s">
        <v>747</v>
      </c>
      <c r="E62" s="31" t="s">
        <v>773</v>
      </c>
      <c r="F62" s="31" t="s">
        <v>773</v>
      </c>
      <c r="G62" s="31" t="s">
        <v>773</v>
      </c>
      <c r="H62" s="31" t="s">
        <v>773</v>
      </c>
      <c r="I62" s="31" t="s">
        <v>774</v>
      </c>
    </row>
    <row r="63" spans="1:9" x14ac:dyDescent="0.35">
      <c r="A63" s="37">
        <v>3</v>
      </c>
      <c r="B63" s="37">
        <v>16</v>
      </c>
      <c r="C63" s="31" t="s">
        <v>175</v>
      </c>
      <c r="D63" s="31" t="s">
        <v>747</v>
      </c>
      <c r="E63" s="31" t="s">
        <v>773</v>
      </c>
      <c r="F63" s="31" t="s">
        <v>773</v>
      </c>
      <c r="G63" s="31" t="s">
        <v>773</v>
      </c>
      <c r="H63" s="31" t="s">
        <v>773</v>
      </c>
      <c r="I63" s="31" t="s">
        <v>774</v>
      </c>
    </row>
    <row r="64" spans="1:9" x14ac:dyDescent="0.35">
      <c r="A64" s="37">
        <v>4</v>
      </c>
      <c r="B64" s="37">
        <v>21</v>
      </c>
      <c r="C64" s="31" t="s">
        <v>221</v>
      </c>
      <c r="D64" s="31" t="s">
        <v>747</v>
      </c>
      <c r="E64" s="31" t="s">
        <v>773</v>
      </c>
      <c r="F64" s="31" t="s">
        <v>773</v>
      </c>
      <c r="G64" s="31" t="s">
        <v>773</v>
      </c>
      <c r="H64" s="31" t="s">
        <v>773</v>
      </c>
      <c r="I64" s="31" t="s">
        <v>774</v>
      </c>
    </row>
    <row r="65" spans="1:9" x14ac:dyDescent="0.35">
      <c r="A65" s="37">
        <v>5</v>
      </c>
      <c r="B65" s="37">
        <v>25</v>
      </c>
      <c r="C65" s="31" t="s">
        <v>272</v>
      </c>
      <c r="D65" s="31" t="s">
        <v>747</v>
      </c>
      <c r="E65" s="31" t="s">
        <v>773</v>
      </c>
      <c r="F65" s="31" t="s">
        <v>773</v>
      </c>
      <c r="G65" s="31" t="s">
        <v>773</v>
      </c>
      <c r="H65" s="31" t="s">
        <v>773</v>
      </c>
      <c r="I65" s="31" t="s">
        <v>774</v>
      </c>
    </row>
    <row r="66" spans="1:9" x14ac:dyDescent="0.35">
      <c r="A66" s="37">
        <v>6</v>
      </c>
      <c r="B66" s="37">
        <v>36</v>
      </c>
      <c r="C66" s="31" t="s">
        <v>432</v>
      </c>
      <c r="D66" s="31" t="s">
        <v>747</v>
      </c>
      <c r="E66" s="31" t="s">
        <v>773</v>
      </c>
      <c r="F66" s="31" t="s">
        <v>773</v>
      </c>
      <c r="G66" s="31" t="s">
        <v>773</v>
      </c>
      <c r="H66" s="31" t="s">
        <v>773</v>
      </c>
      <c r="I66" s="31" t="s">
        <v>774</v>
      </c>
    </row>
    <row r="67" spans="1:9" x14ac:dyDescent="0.35">
      <c r="A67" s="37">
        <v>7</v>
      </c>
      <c r="B67" s="37">
        <v>37</v>
      </c>
      <c r="C67" s="31" t="s">
        <v>441</v>
      </c>
      <c r="D67" s="31" t="s">
        <v>747</v>
      </c>
      <c r="E67" s="31" t="s">
        <v>773</v>
      </c>
      <c r="F67" s="31" t="s">
        <v>773</v>
      </c>
      <c r="G67" s="31" t="s">
        <v>773</v>
      </c>
      <c r="H67" s="31" t="s">
        <v>773</v>
      </c>
      <c r="I67" s="31" t="s">
        <v>774</v>
      </c>
    </row>
    <row r="68" spans="1:9" x14ac:dyDescent="0.35">
      <c r="A68" s="37">
        <v>8</v>
      </c>
      <c r="B68" s="37">
        <v>38</v>
      </c>
      <c r="C68" s="31" t="s">
        <v>449</v>
      </c>
      <c r="D68" s="31" t="s">
        <v>747</v>
      </c>
      <c r="E68" s="31" t="s">
        <v>773</v>
      </c>
      <c r="F68" s="31" t="s">
        <v>773</v>
      </c>
      <c r="G68" s="31" t="s">
        <v>773</v>
      </c>
      <c r="H68" s="31" t="s">
        <v>773</v>
      </c>
      <c r="I68" s="31" t="s">
        <v>774</v>
      </c>
    </row>
    <row r="69" spans="1:9" x14ac:dyDescent="0.35">
      <c r="A69" s="37">
        <v>9</v>
      </c>
      <c r="B69" s="37">
        <v>54</v>
      </c>
      <c r="C69" s="31" t="s">
        <v>566</v>
      </c>
      <c r="D69" s="31" t="s">
        <v>747</v>
      </c>
      <c r="E69" s="31" t="s">
        <v>773</v>
      </c>
      <c r="F69" s="31" t="s">
        <v>773</v>
      </c>
      <c r="G69" s="31" t="s">
        <v>773</v>
      </c>
      <c r="H69" s="31" t="s">
        <v>773</v>
      </c>
      <c r="I69" s="31" t="s">
        <v>774</v>
      </c>
    </row>
    <row r="70" spans="1:9" x14ac:dyDescent="0.35">
      <c r="A70" s="37">
        <v>10</v>
      </c>
      <c r="B70" s="37">
        <v>65</v>
      </c>
      <c r="C70" s="31" t="s">
        <v>722</v>
      </c>
      <c r="D70" s="31" t="s">
        <v>747</v>
      </c>
      <c r="E70" s="31" t="s">
        <v>773</v>
      </c>
      <c r="F70" s="31" t="s">
        <v>773</v>
      </c>
      <c r="G70" s="31" t="s">
        <v>773</v>
      </c>
      <c r="H70" s="31" t="s">
        <v>773</v>
      </c>
      <c r="I70" s="31" t="s">
        <v>774</v>
      </c>
    </row>
    <row r="71" spans="1:9" x14ac:dyDescent="0.35">
      <c r="A71" s="37">
        <v>11</v>
      </c>
      <c r="B71" s="37">
        <v>58</v>
      </c>
      <c r="C71" s="31" t="s">
        <v>665</v>
      </c>
      <c r="D71" s="31" t="s">
        <v>747</v>
      </c>
      <c r="E71" s="31" t="s">
        <v>773</v>
      </c>
      <c r="F71" s="31" t="s">
        <v>773</v>
      </c>
      <c r="G71" s="31" t="s">
        <v>774</v>
      </c>
      <c r="H71" s="31" t="s">
        <v>774</v>
      </c>
      <c r="I71" s="31" t="s">
        <v>774</v>
      </c>
    </row>
    <row r="72" spans="1:9" x14ac:dyDescent="0.35">
      <c r="A72" s="37">
        <v>12</v>
      </c>
      <c r="B72" s="37">
        <v>6</v>
      </c>
      <c r="C72" s="31" t="s">
        <v>28</v>
      </c>
      <c r="D72" s="31" t="s">
        <v>744</v>
      </c>
      <c r="E72" s="31" t="s">
        <v>773</v>
      </c>
      <c r="F72" s="31" t="s">
        <v>773</v>
      </c>
      <c r="G72" s="31" t="s">
        <v>773</v>
      </c>
      <c r="H72" s="31" t="s">
        <v>773</v>
      </c>
      <c r="I72" s="31" t="s">
        <v>774</v>
      </c>
    </row>
    <row r="73" spans="1:9" x14ac:dyDescent="0.35">
      <c r="A73" s="37">
        <v>13</v>
      </c>
      <c r="B73" s="37">
        <v>14</v>
      </c>
      <c r="C73" s="31" t="s">
        <v>139</v>
      </c>
      <c r="D73" s="31" t="s">
        <v>744</v>
      </c>
      <c r="E73" s="31" t="s">
        <v>773</v>
      </c>
      <c r="F73" s="31" t="s">
        <v>773</v>
      </c>
      <c r="G73" s="31" t="s">
        <v>773</v>
      </c>
      <c r="H73" s="31" t="s">
        <v>773</v>
      </c>
      <c r="I73" s="31" t="s">
        <v>774</v>
      </c>
    </row>
    <row r="74" spans="1:9" x14ac:dyDescent="0.35">
      <c r="A74" s="37">
        <v>14</v>
      </c>
      <c r="B74" s="37">
        <v>16</v>
      </c>
      <c r="C74" s="31" t="s">
        <v>153</v>
      </c>
      <c r="D74" s="31" t="s">
        <v>744</v>
      </c>
      <c r="E74" s="31" t="s">
        <v>773</v>
      </c>
      <c r="F74" s="31" t="s">
        <v>773</v>
      </c>
      <c r="G74" s="31" t="s">
        <v>773</v>
      </c>
      <c r="H74" s="31" t="s">
        <v>773</v>
      </c>
      <c r="I74" s="31" t="s">
        <v>774</v>
      </c>
    </row>
    <row r="75" spans="1:9" x14ac:dyDescent="0.35">
      <c r="A75" s="37">
        <v>15</v>
      </c>
      <c r="B75" s="37">
        <v>17</v>
      </c>
      <c r="C75" s="31" t="s">
        <v>170</v>
      </c>
      <c r="D75" s="31" t="s">
        <v>744</v>
      </c>
      <c r="E75" s="31" t="s">
        <v>773</v>
      </c>
      <c r="F75" s="31" t="s">
        <v>773</v>
      </c>
      <c r="G75" s="31" t="s">
        <v>773</v>
      </c>
      <c r="H75" s="31" t="s">
        <v>773</v>
      </c>
      <c r="I75" s="31" t="s">
        <v>774</v>
      </c>
    </row>
    <row r="76" spans="1:9" x14ac:dyDescent="0.35">
      <c r="A76" s="37">
        <v>16</v>
      </c>
      <c r="B76" s="37">
        <v>21</v>
      </c>
      <c r="C76" s="31" t="s">
        <v>199</v>
      </c>
      <c r="D76" s="31" t="s">
        <v>744</v>
      </c>
      <c r="E76" s="31" t="s">
        <v>773</v>
      </c>
      <c r="F76" s="31" t="s">
        <v>773</v>
      </c>
      <c r="G76" s="31" t="s">
        <v>773</v>
      </c>
      <c r="H76" s="31" t="s">
        <v>773</v>
      </c>
      <c r="I76" s="31" t="s">
        <v>774</v>
      </c>
    </row>
    <row r="77" spans="1:9" ht="23.25" x14ac:dyDescent="0.35">
      <c r="A77" s="45" t="s">
        <v>776</v>
      </c>
      <c r="B77" s="45"/>
      <c r="C77" s="45"/>
      <c r="D77" s="45"/>
      <c r="E77" s="45"/>
      <c r="F77" s="45"/>
      <c r="G77" s="45"/>
      <c r="H77" s="45"/>
      <c r="I77" s="45"/>
    </row>
    <row r="78" spans="1:9" ht="23.25" x14ac:dyDescent="0.35">
      <c r="A78" s="45" t="s">
        <v>782</v>
      </c>
      <c r="B78" s="45"/>
      <c r="C78" s="36"/>
      <c r="D78" s="36"/>
      <c r="E78" s="48" t="s">
        <v>786</v>
      </c>
      <c r="F78" s="48"/>
      <c r="G78" s="48"/>
      <c r="H78" s="48"/>
      <c r="I78" s="48"/>
    </row>
    <row r="79" spans="1:9" s="34" customFormat="1" x14ac:dyDescent="0.35">
      <c r="A79" s="30" t="s">
        <v>751</v>
      </c>
      <c r="B79" s="30" t="s">
        <v>775</v>
      </c>
      <c r="C79" s="30" t="s">
        <v>753</v>
      </c>
      <c r="D79" s="30" t="s">
        <v>754</v>
      </c>
      <c r="E79" s="30" t="s">
        <v>761</v>
      </c>
      <c r="F79" s="30" t="s">
        <v>762</v>
      </c>
      <c r="G79" s="30" t="s">
        <v>763</v>
      </c>
      <c r="H79" s="30" t="s">
        <v>764</v>
      </c>
      <c r="I79" s="30" t="s">
        <v>765</v>
      </c>
    </row>
    <row r="80" spans="1:9" x14ac:dyDescent="0.35">
      <c r="A80" s="37">
        <v>17</v>
      </c>
      <c r="B80" s="37">
        <v>23</v>
      </c>
      <c r="C80" s="31" t="s">
        <v>202</v>
      </c>
      <c r="D80" s="31" t="s">
        <v>744</v>
      </c>
      <c r="E80" s="31" t="s">
        <v>773</v>
      </c>
      <c r="F80" s="31" t="s">
        <v>773</v>
      </c>
      <c r="G80" s="31" t="s">
        <v>773</v>
      </c>
      <c r="H80" s="31" t="s">
        <v>773</v>
      </c>
      <c r="I80" s="31" t="s">
        <v>774</v>
      </c>
    </row>
    <row r="81" spans="1:9" x14ac:dyDescent="0.35">
      <c r="A81" s="37">
        <v>18</v>
      </c>
      <c r="B81" s="37">
        <v>24</v>
      </c>
      <c r="C81" s="31" t="s">
        <v>222</v>
      </c>
      <c r="D81" s="31" t="s">
        <v>744</v>
      </c>
      <c r="E81" s="31" t="s">
        <v>773</v>
      </c>
      <c r="F81" s="31" t="s">
        <v>773</v>
      </c>
      <c r="G81" s="31" t="s">
        <v>773</v>
      </c>
      <c r="H81" s="31" t="s">
        <v>773</v>
      </c>
      <c r="I81" s="31" t="s">
        <v>774</v>
      </c>
    </row>
    <row r="82" spans="1:9" x14ac:dyDescent="0.35">
      <c r="A82" s="37">
        <v>19</v>
      </c>
      <c r="B82" s="37">
        <v>28</v>
      </c>
      <c r="C82" s="31" t="s">
        <v>263</v>
      </c>
      <c r="D82" s="31" t="s">
        <v>744</v>
      </c>
      <c r="E82" s="31" t="s">
        <v>773</v>
      </c>
      <c r="F82" s="31" t="s">
        <v>773</v>
      </c>
      <c r="G82" s="31" t="s">
        <v>773</v>
      </c>
      <c r="H82" s="31" t="s">
        <v>773</v>
      </c>
      <c r="I82" s="31" t="s">
        <v>774</v>
      </c>
    </row>
    <row r="83" spans="1:9" x14ac:dyDescent="0.35">
      <c r="A83" s="37">
        <v>20</v>
      </c>
      <c r="B83" s="37">
        <v>29</v>
      </c>
      <c r="C83" s="31" t="s">
        <v>274</v>
      </c>
      <c r="D83" s="31" t="s">
        <v>744</v>
      </c>
      <c r="E83" s="31" t="s">
        <v>773</v>
      </c>
      <c r="F83" s="31" t="s">
        <v>773</v>
      </c>
      <c r="G83" s="31" t="s">
        <v>773</v>
      </c>
      <c r="H83" s="31" t="s">
        <v>773</v>
      </c>
      <c r="I83" s="31" t="s">
        <v>774</v>
      </c>
    </row>
    <row r="84" spans="1:9" x14ac:dyDescent="0.35">
      <c r="A84" s="37">
        <v>21</v>
      </c>
      <c r="B84" s="37">
        <v>31</v>
      </c>
      <c r="C84" s="31" t="s">
        <v>276</v>
      </c>
      <c r="D84" s="31" t="s">
        <v>744</v>
      </c>
      <c r="E84" s="31" t="s">
        <v>773</v>
      </c>
      <c r="F84" s="31" t="s">
        <v>773</v>
      </c>
      <c r="G84" s="31" t="s">
        <v>773</v>
      </c>
      <c r="H84" s="31" t="s">
        <v>773</v>
      </c>
      <c r="I84" s="31" t="s">
        <v>774</v>
      </c>
    </row>
    <row r="85" spans="1:9" x14ac:dyDescent="0.35">
      <c r="A85" s="37">
        <v>22</v>
      </c>
      <c r="B85" s="37">
        <v>32</v>
      </c>
      <c r="C85" s="31" t="s">
        <v>290</v>
      </c>
      <c r="D85" s="31" t="s">
        <v>744</v>
      </c>
      <c r="E85" s="31" t="s">
        <v>773</v>
      </c>
      <c r="F85" s="31" t="s">
        <v>773</v>
      </c>
      <c r="G85" s="31" t="s">
        <v>773</v>
      </c>
      <c r="H85" s="31" t="s">
        <v>773</v>
      </c>
      <c r="I85" s="31" t="s">
        <v>774</v>
      </c>
    </row>
    <row r="86" spans="1:9" x14ac:dyDescent="0.35">
      <c r="A86" s="37">
        <v>23</v>
      </c>
      <c r="B86" s="37">
        <v>45</v>
      </c>
      <c r="C86" s="31" t="s">
        <v>338</v>
      </c>
      <c r="D86" s="31" t="s">
        <v>744</v>
      </c>
      <c r="E86" s="31" t="s">
        <v>774</v>
      </c>
      <c r="F86" s="31" t="s">
        <v>773</v>
      </c>
      <c r="G86" s="31" t="s">
        <v>773</v>
      </c>
      <c r="H86" s="31" t="s">
        <v>773</v>
      </c>
      <c r="I86" s="31" t="s">
        <v>773</v>
      </c>
    </row>
    <row r="87" spans="1:9" x14ac:dyDescent="0.35">
      <c r="A87" s="37">
        <v>24</v>
      </c>
      <c r="B87" s="37">
        <v>46</v>
      </c>
      <c r="C87" s="31" t="s">
        <v>354</v>
      </c>
      <c r="D87" s="31" t="s">
        <v>744</v>
      </c>
      <c r="E87" s="31" t="s">
        <v>773</v>
      </c>
      <c r="F87" s="31" t="s">
        <v>773</v>
      </c>
      <c r="G87" s="31" t="s">
        <v>773</v>
      </c>
      <c r="H87" s="31" t="s">
        <v>773</v>
      </c>
      <c r="I87" s="31" t="s">
        <v>774</v>
      </c>
    </row>
    <row r="88" spans="1:9" x14ac:dyDescent="0.35">
      <c r="A88" s="37">
        <v>25</v>
      </c>
      <c r="B88" s="37">
        <v>55</v>
      </c>
      <c r="C88" s="31" t="s">
        <v>451</v>
      </c>
      <c r="D88" s="31" t="s">
        <v>744</v>
      </c>
      <c r="E88" s="31" t="s">
        <v>773</v>
      </c>
      <c r="F88" s="31" t="s">
        <v>773</v>
      </c>
      <c r="G88" s="31" t="s">
        <v>773</v>
      </c>
      <c r="H88" s="31" t="s">
        <v>773</v>
      </c>
      <c r="I88" s="31" t="s">
        <v>774</v>
      </c>
    </row>
    <row r="89" spans="1:9" x14ac:dyDescent="0.35">
      <c r="A89" s="37">
        <v>26</v>
      </c>
      <c r="B89" s="37">
        <v>69</v>
      </c>
      <c r="C89" s="31" t="s">
        <v>517</v>
      </c>
      <c r="D89" s="31" t="s">
        <v>744</v>
      </c>
      <c r="E89" s="31" t="s">
        <v>773</v>
      </c>
      <c r="F89" s="31" t="s">
        <v>773</v>
      </c>
      <c r="G89" s="31" t="s">
        <v>773</v>
      </c>
      <c r="H89" s="31" t="s">
        <v>773</v>
      </c>
      <c r="I89" s="31" t="s">
        <v>774</v>
      </c>
    </row>
    <row r="90" spans="1:9" x14ac:dyDescent="0.35">
      <c r="A90" s="37">
        <v>27</v>
      </c>
      <c r="B90" s="37">
        <v>75</v>
      </c>
      <c r="C90" s="31" t="s">
        <v>539</v>
      </c>
      <c r="D90" s="31" t="s">
        <v>744</v>
      </c>
      <c r="E90" s="31" t="s">
        <v>773</v>
      </c>
      <c r="F90" s="31" t="s">
        <v>773</v>
      </c>
      <c r="G90" s="31" t="s">
        <v>773</v>
      </c>
      <c r="H90" s="31" t="s">
        <v>773</v>
      </c>
      <c r="I90" s="31" t="s">
        <v>774</v>
      </c>
    </row>
    <row r="91" spans="1:9" x14ac:dyDescent="0.35">
      <c r="A91" s="37">
        <v>28</v>
      </c>
      <c r="B91" s="37">
        <v>76</v>
      </c>
      <c r="C91" s="31" t="s">
        <v>550</v>
      </c>
      <c r="D91" s="31" t="s">
        <v>744</v>
      </c>
      <c r="E91" s="31" t="s">
        <v>773</v>
      </c>
      <c r="F91" s="31" t="s">
        <v>773</v>
      </c>
      <c r="G91" s="31" t="s">
        <v>773</v>
      </c>
      <c r="H91" s="31" t="s">
        <v>773</v>
      </c>
      <c r="I91" s="31" t="s">
        <v>774</v>
      </c>
    </row>
    <row r="92" spans="1:9" x14ac:dyDescent="0.35">
      <c r="A92" s="37">
        <v>29</v>
      </c>
      <c r="B92" s="37">
        <v>77</v>
      </c>
      <c r="C92" s="31" t="s">
        <v>570</v>
      </c>
      <c r="D92" s="31" t="s">
        <v>744</v>
      </c>
      <c r="E92" s="31" t="s">
        <v>773</v>
      </c>
      <c r="F92" s="31" t="s">
        <v>773</v>
      </c>
      <c r="G92" s="31" t="s">
        <v>773</v>
      </c>
      <c r="H92" s="31" t="s">
        <v>773</v>
      </c>
      <c r="I92" s="31" t="s">
        <v>774</v>
      </c>
    </row>
    <row r="93" spans="1:9" x14ac:dyDescent="0.35">
      <c r="A93" s="37">
        <v>30</v>
      </c>
      <c r="B93" s="37">
        <v>79</v>
      </c>
      <c r="C93" s="31" t="s">
        <v>575</v>
      </c>
      <c r="D93" s="31" t="s">
        <v>744</v>
      </c>
      <c r="E93" s="31" t="s">
        <v>773</v>
      </c>
      <c r="F93" s="31" t="s">
        <v>773</v>
      </c>
      <c r="G93" s="31" t="s">
        <v>773</v>
      </c>
      <c r="H93" s="31" t="s">
        <v>773</v>
      </c>
      <c r="I93" s="31" t="s">
        <v>774</v>
      </c>
    </row>
    <row r="94" spans="1:9" x14ac:dyDescent="0.35">
      <c r="A94" s="37">
        <v>31</v>
      </c>
      <c r="B94" s="37">
        <v>81</v>
      </c>
      <c r="C94" s="31" t="s">
        <v>601</v>
      </c>
      <c r="D94" s="31" t="s">
        <v>744</v>
      </c>
      <c r="E94" s="31" t="s">
        <v>773</v>
      </c>
      <c r="F94" s="31" t="s">
        <v>773</v>
      </c>
      <c r="G94" s="31" t="s">
        <v>773</v>
      </c>
      <c r="H94" s="31" t="s">
        <v>773</v>
      </c>
      <c r="I94" s="31" t="s">
        <v>774</v>
      </c>
    </row>
    <row r="95" spans="1:9" x14ac:dyDescent="0.35">
      <c r="A95" s="37">
        <v>32</v>
      </c>
      <c r="B95" s="37">
        <v>82</v>
      </c>
      <c r="C95" s="31" t="s">
        <v>602</v>
      </c>
      <c r="D95" s="31" t="s">
        <v>744</v>
      </c>
      <c r="E95" s="31" t="s">
        <v>773</v>
      </c>
      <c r="F95" s="31" t="s">
        <v>773</v>
      </c>
      <c r="G95" s="31" t="s">
        <v>773</v>
      </c>
      <c r="H95" s="31" t="s">
        <v>773</v>
      </c>
      <c r="I95" s="31" t="s">
        <v>774</v>
      </c>
    </row>
    <row r="96" spans="1:9" ht="23.25" x14ac:dyDescent="0.35">
      <c r="A96" s="45" t="s">
        <v>776</v>
      </c>
      <c r="B96" s="45"/>
      <c r="C96" s="45"/>
      <c r="D96" s="45"/>
      <c r="E96" s="45"/>
      <c r="F96" s="45"/>
      <c r="G96" s="45"/>
      <c r="H96" s="45"/>
      <c r="I96" s="45"/>
    </row>
    <row r="97" spans="1:9" ht="23.25" x14ac:dyDescent="0.35">
      <c r="A97" s="45" t="s">
        <v>782</v>
      </c>
      <c r="B97" s="45"/>
      <c r="C97" s="36"/>
      <c r="D97" s="36"/>
      <c r="E97" s="48" t="s">
        <v>786</v>
      </c>
      <c r="F97" s="48"/>
      <c r="G97" s="48"/>
      <c r="H97" s="48"/>
      <c r="I97" s="48"/>
    </row>
    <row r="98" spans="1:9" s="34" customFormat="1" x14ac:dyDescent="0.35">
      <c r="A98" s="30" t="s">
        <v>751</v>
      </c>
      <c r="B98" s="30" t="s">
        <v>775</v>
      </c>
      <c r="C98" s="30" t="s">
        <v>753</v>
      </c>
      <c r="D98" s="30" t="s">
        <v>754</v>
      </c>
      <c r="E98" s="30" t="s">
        <v>761</v>
      </c>
      <c r="F98" s="30" t="s">
        <v>762</v>
      </c>
      <c r="G98" s="30" t="s">
        <v>763</v>
      </c>
      <c r="H98" s="30" t="s">
        <v>764</v>
      </c>
      <c r="I98" s="30" t="s">
        <v>765</v>
      </c>
    </row>
    <row r="99" spans="1:9" x14ac:dyDescent="0.35">
      <c r="A99" s="37">
        <v>33</v>
      </c>
      <c r="B99" s="37">
        <v>83</v>
      </c>
      <c r="C99" s="31" t="s">
        <v>603</v>
      </c>
      <c r="D99" s="31" t="s">
        <v>744</v>
      </c>
      <c r="E99" s="31" t="s">
        <v>773</v>
      </c>
      <c r="F99" s="31" t="s">
        <v>773</v>
      </c>
      <c r="G99" s="31" t="s">
        <v>773</v>
      </c>
      <c r="H99" s="31" t="s">
        <v>773</v>
      </c>
      <c r="I99" s="31" t="s">
        <v>774</v>
      </c>
    </row>
    <row r="100" spans="1:9" x14ac:dyDescent="0.35">
      <c r="A100" s="37">
        <v>34</v>
      </c>
      <c r="B100" s="37">
        <v>87</v>
      </c>
      <c r="C100" s="31" t="s">
        <v>622</v>
      </c>
      <c r="D100" s="31" t="s">
        <v>744</v>
      </c>
      <c r="E100" s="31" t="s">
        <v>773</v>
      </c>
      <c r="F100" s="31" t="s">
        <v>773</v>
      </c>
      <c r="G100" s="31" t="s">
        <v>773</v>
      </c>
      <c r="H100" s="31" t="s">
        <v>773</v>
      </c>
      <c r="I100" s="31" t="s">
        <v>774</v>
      </c>
    </row>
    <row r="101" spans="1:9" x14ac:dyDescent="0.35">
      <c r="A101" s="37">
        <v>35</v>
      </c>
      <c r="B101" s="37">
        <v>90</v>
      </c>
      <c r="C101" s="31" t="s">
        <v>629</v>
      </c>
      <c r="D101" s="31" t="s">
        <v>744</v>
      </c>
      <c r="E101" s="31" t="s">
        <v>773</v>
      </c>
      <c r="F101" s="31" t="s">
        <v>773</v>
      </c>
      <c r="G101" s="31" t="s">
        <v>773</v>
      </c>
      <c r="H101" s="31" t="s">
        <v>773</v>
      </c>
      <c r="I101" s="31" t="s">
        <v>774</v>
      </c>
    </row>
    <row r="102" spans="1:9" x14ac:dyDescent="0.35">
      <c r="A102" s="37">
        <v>36</v>
      </c>
      <c r="B102" s="37">
        <v>103</v>
      </c>
      <c r="C102" s="31" t="s">
        <v>724</v>
      </c>
      <c r="D102" s="31" t="s">
        <v>744</v>
      </c>
      <c r="E102" s="31" t="s">
        <v>773</v>
      </c>
      <c r="F102" s="31" t="s">
        <v>773</v>
      </c>
      <c r="G102" s="31" t="s">
        <v>773</v>
      </c>
      <c r="H102" s="31" t="s">
        <v>773</v>
      </c>
      <c r="I102" s="31" t="s">
        <v>774</v>
      </c>
    </row>
    <row r="103" spans="1:9" x14ac:dyDescent="0.35">
      <c r="A103" s="37">
        <v>37</v>
      </c>
      <c r="B103" s="37">
        <v>106</v>
      </c>
      <c r="C103" s="31" t="s">
        <v>737</v>
      </c>
      <c r="D103" s="31" t="s">
        <v>744</v>
      </c>
      <c r="E103" s="31" t="s">
        <v>773</v>
      </c>
      <c r="F103" s="31" t="s">
        <v>773</v>
      </c>
      <c r="G103" s="31" t="s">
        <v>773</v>
      </c>
      <c r="H103" s="31" t="s">
        <v>773</v>
      </c>
      <c r="I103" s="31" t="s">
        <v>774</v>
      </c>
    </row>
    <row r="104" spans="1:9" x14ac:dyDescent="0.35">
      <c r="A104" s="37">
        <v>38</v>
      </c>
      <c r="B104" s="37">
        <v>26</v>
      </c>
      <c r="C104" s="31" t="s">
        <v>258</v>
      </c>
      <c r="D104" s="31" t="s">
        <v>744</v>
      </c>
      <c r="E104" s="31" t="s">
        <v>773</v>
      </c>
      <c r="F104" s="31" t="s">
        <v>773</v>
      </c>
      <c r="G104" s="31" t="s">
        <v>773</v>
      </c>
      <c r="H104" s="31" t="s">
        <v>774</v>
      </c>
      <c r="I104" s="31" t="s">
        <v>774</v>
      </c>
    </row>
    <row r="105" spans="1:9" x14ac:dyDescent="0.35">
      <c r="A105" s="37">
        <v>39</v>
      </c>
      <c r="B105" s="37">
        <v>91</v>
      </c>
      <c r="C105" s="31" t="s">
        <v>650</v>
      </c>
      <c r="D105" s="31" t="s">
        <v>744</v>
      </c>
      <c r="E105" s="31" t="s">
        <v>773</v>
      </c>
      <c r="F105" s="31" t="s">
        <v>773</v>
      </c>
      <c r="G105" s="31" t="s">
        <v>774</v>
      </c>
      <c r="H105" s="31" t="s">
        <v>774</v>
      </c>
      <c r="I105" s="31" t="s">
        <v>774</v>
      </c>
    </row>
    <row r="106" spans="1:9" x14ac:dyDescent="0.35">
      <c r="A106" s="37">
        <v>40</v>
      </c>
      <c r="B106" s="37">
        <v>78</v>
      </c>
      <c r="C106" s="31" t="s">
        <v>574</v>
      </c>
      <c r="D106" s="31" t="s">
        <v>744</v>
      </c>
      <c r="E106" s="31" t="s">
        <v>773</v>
      </c>
      <c r="F106" s="31" t="s">
        <v>774</v>
      </c>
      <c r="G106" s="31" t="s">
        <v>773</v>
      </c>
      <c r="H106" s="31" t="s">
        <v>774</v>
      </c>
      <c r="I106" s="31" t="s">
        <v>774</v>
      </c>
    </row>
    <row r="115" spans="1:9" ht="23.25" x14ac:dyDescent="0.35">
      <c r="A115" s="45" t="s">
        <v>776</v>
      </c>
      <c r="B115" s="45"/>
      <c r="C115" s="45"/>
      <c r="D115" s="45"/>
      <c r="E115" s="45"/>
      <c r="F115" s="45"/>
      <c r="G115" s="45"/>
      <c r="H115" s="45"/>
      <c r="I115" s="45"/>
    </row>
    <row r="116" spans="1:9" ht="23.25" x14ac:dyDescent="0.35">
      <c r="A116" s="45" t="s">
        <v>783</v>
      </c>
      <c r="B116" s="45"/>
      <c r="C116" s="36"/>
      <c r="D116" s="36"/>
      <c r="E116" s="48" t="s">
        <v>787</v>
      </c>
      <c r="F116" s="48"/>
      <c r="G116" s="48"/>
      <c r="H116" s="48"/>
      <c r="I116" s="48"/>
    </row>
    <row r="117" spans="1:9" s="34" customFormat="1" x14ac:dyDescent="0.35">
      <c r="A117" s="30" t="s">
        <v>751</v>
      </c>
      <c r="B117" s="30" t="s">
        <v>775</v>
      </c>
      <c r="C117" s="30" t="s">
        <v>753</v>
      </c>
      <c r="D117" s="30" t="s">
        <v>754</v>
      </c>
      <c r="E117" s="30" t="s">
        <v>761</v>
      </c>
      <c r="F117" s="30" t="s">
        <v>762</v>
      </c>
      <c r="G117" s="30" t="s">
        <v>763</v>
      </c>
      <c r="H117" s="30" t="s">
        <v>764</v>
      </c>
      <c r="I117" s="30" t="s">
        <v>765</v>
      </c>
    </row>
    <row r="118" spans="1:9" x14ac:dyDescent="0.35">
      <c r="A118" s="37">
        <v>1</v>
      </c>
      <c r="B118" s="37">
        <v>2</v>
      </c>
      <c r="C118" s="31" t="s">
        <v>10</v>
      </c>
      <c r="D118" s="31" t="s">
        <v>743</v>
      </c>
      <c r="E118" s="31" t="s">
        <v>773</v>
      </c>
      <c r="F118" s="31" t="s">
        <v>773</v>
      </c>
      <c r="G118" s="31" t="s">
        <v>773</v>
      </c>
      <c r="H118" s="31" t="s">
        <v>773</v>
      </c>
      <c r="I118" s="31" t="s">
        <v>774</v>
      </c>
    </row>
    <row r="119" spans="1:9" x14ac:dyDescent="0.35">
      <c r="A119" s="37">
        <v>2</v>
      </c>
      <c r="B119" s="37">
        <v>7</v>
      </c>
      <c r="C119" s="31" t="s">
        <v>84</v>
      </c>
      <c r="D119" s="31" t="s">
        <v>743</v>
      </c>
      <c r="E119" s="31" t="s">
        <v>773</v>
      </c>
      <c r="F119" s="31" t="s">
        <v>773</v>
      </c>
      <c r="G119" s="31" t="s">
        <v>773</v>
      </c>
      <c r="H119" s="31" t="s">
        <v>773</v>
      </c>
      <c r="I119" s="31" t="s">
        <v>774</v>
      </c>
    </row>
    <row r="120" spans="1:9" x14ac:dyDescent="0.35">
      <c r="A120" s="37">
        <v>3</v>
      </c>
      <c r="B120" s="37">
        <v>8</v>
      </c>
      <c r="C120" s="31" t="s">
        <v>90</v>
      </c>
      <c r="D120" s="31" t="s">
        <v>743</v>
      </c>
      <c r="E120" s="31" t="s">
        <v>773</v>
      </c>
      <c r="F120" s="31" t="s">
        <v>773</v>
      </c>
      <c r="G120" s="31" t="s">
        <v>773</v>
      </c>
      <c r="H120" s="31" t="s">
        <v>773</v>
      </c>
      <c r="I120" s="31" t="s">
        <v>774</v>
      </c>
    </row>
    <row r="121" spans="1:9" x14ac:dyDescent="0.35">
      <c r="A121" s="37">
        <v>4</v>
      </c>
      <c r="B121" s="37">
        <v>9</v>
      </c>
      <c r="C121" s="31" t="s">
        <v>97</v>
      </c>
      <c r="D121" s="31" t="s">
        <v>743</v>
      </c>
      <c r="E121" s="31" t="s">
        <v>773</v>
      </c>
      <c r="F121" s="31" t="s">
        <v>773</v>
      </c>
      <c r="G121" s="31" t="s">
        <v>773</v>
      </c>
      <c r="H121" s="31" t="s">
        <v>773</v>
      </c>
      <c r="I121" s="31" t="s">
        <v>774</v>
      </c>
    </row>
    <row r="122" spans="1:9" x14ac:dyDescent="0.35">
      <c r="A122" s="37">
        <v>5</v>
      </c>
      <c r="B122" s="37">
        <v>15</v>
      </c>
      <c r="C122" s="31" t="s">
        <v>159</v>
      </c>
      <c r="D122" s="31" t="s">
        <v>743</v>
      </c>
      <c r="E122" s="31" t="s">
        <v>773</v>
      </c>
      <c r="F122" s="31" t="s">
        <v>773</v>
      </c>
      <c r="G122" s="31" t="s">
        <v>773</v>
      </c>
      <c r="H122" s="31" t="s">
        <v>773</v>
      </c>
      <c r="I122" s="31" t="s">
        <v>774</v>
      </c>
    </row>
    <row r="123" spans="1:9" x14ac:dyDescent="0.35">
      <c r="A123" s="37">
        <v>6</v>
      </c>
      <c r="B123" s="37">
        <v>26</v>
      </c>
      <c r="C123" s="31" t="s">
        <v>285</v>
      </c>
      <c r="D123" s="31" t="s">
        <v>743</v>
      </c>
      <c r="E123" s="31" t="s">
        <v>773</v>
      </c>
      <c r="F123" s="31" t="s">
        <v>773</v>
      </c>
      <c r="G123" s="31" t="s">
        <v>773</v>
      </c>
      <c r="H123" s="31" t="s">
        <v>773</v>
      </c>
      <c r="I123" s="31" t="s">
        <v>774</v>
      </c>
    </row>
    <row r="124" spans="1:9" x14ac:dyDescent="0.35">
      <c r="A124" s="37">
        <v>7</v>
      </c>
      <c r="B124" s="37">
        <v>33</v>
      </c>
      <c r="C124" s="31" t="s">
        <v>329</v>
      </c>
      <c r="D124" s="31" t="s">
        <v>743</v>
      </c>
      <c r="E124" s="31" t="s">
        <v>773</v>
      </c>
      <c r="F124" s="31" t="s">
        <v>773</v>
      </c>
      <c r="G124" s="31" t="s">
        <v>773</v>
      </c>
      <c r="H124" s="31" t="s">
        <v>773</v>
      </c>
      <c r="I124" s="31" t="s">
        <v>774</v>
      </c>
    </row>
    <row r="125" spans="1:9" x14ac:dyDescent="0.35">
      <c r="A125" s="37">
        <v>8</v>
      </c>
      <c r="B125" s="37">
        <v>40</v>
      </c>
      <c r="C125" s="31" t="s">
        <v>381</v>
      </c>
      <c r="D125" s="31" t="s">
        <v>743</v>
      </c>
      <c r="E125" s="31" t="s">
        <v>773</v>
      </c>
      <c r="F125" s="31" t="s">
        <v>774</v>
      </c>
      <c r="G125" s="31" t="s">
        <v>773</v>
      </c>
      <c r="H125" s="31" t="s">
        <v>773</v>
      </c>
      <c r="I125" s="31" t="s">
        <v>773</v>
      </c>
    </row>
    <row r="126" spans="1:9" x14ac:dyDescent="0.35">
      <c r="A126" s="37">
        <v>9</v>
      </c>
      <c r="B126" s="37">
        <v>49</v>
      </c>
      <c r="C126" s="31" t="s">
        <v>435</v>
      </c>
      <c r="D126" s="31" t="s">
        <v>743</v>
      </c>
      <c r="E126" s="31" t="s">
        <v>773</v>
      </c>
      <c r="F126" s="31" t="s">
        <v>773</v>
      </c>
      <c r="G126" s="31" t="s">
        <v>773</v>
      </c>
      <c r="H126" s="31" t="s">
        <v>773</v>
      </c>
      <c r="I126" s="31" t="s">
        <v>774</v>
      </c>
    </row>
    <row r="127" spans="1:9" x14ac:dyDescent="0.35">
      <c r="A127" s="37">
        <v>10</v>
      </c>
      <c r="B127" s="37">
        <v>53</v>
      </c>
      <c r="C127" s="31" t="s">
        <v>439</v>
      </c>
      <c r="D127" s="31" t="s">
        <v>743</v>
      </c>
      <c r="E127" s="31" t="s">
        <v>773</v>
      </c>
      <c r="F127" s="31" t="s">
        <v>773</v>
      </c>
      <c r="G127" s="31" t="s">
        <v>773</v>
      </c>
      <c r="H127" s="31" t="s">
        <v>773</v>
      </c>
      <c r="I127" s="31" t="s">
        <v>774</v>
      </c>
    </row>
    <row r="128" spans="1:9" x14ac:dyDescent="0.35">
      <c r="A128" s="37">
        <v>11</v>
      </c>
      <c r="B128" s="37">
        <v>54</v>
      </c>
      <c r="C128" s="31" t="s">
        <v>457</v>
      </c>
      <c r="D128" s="31" t="s">
        <v>743</v>
      </c>
      <c r="E128" s="31" t="s">
        <v>773</v>
      </c>
      <c r="F128" s="31" t="s">
        <v>773</v>
      </c>
      <c r="G128" s="31" t="s">
        <v>774</v>
      </c>
      <c r="H128" s="31" t="s">
        <v>773</v>
      </c>
      <c r="I128" s="31" t="s">
        <v>773</v>
      </c>
    </row>
    <row r="129" spans="1:9" x14ac:dyDescent="0.35">
      <c r="A129" s="37">
        <v>12</v>
      </c>
      <c r="B129" s="37">
        <v>60</v>
      </c>
      <c r="C129" s="31" t="s">
        <v>524</v>
      </c>
      <c r="D129" s="31" t="s">
        <v>743</v>
      </c>
      <c r="E129" s="31" t="s">
        <v>773</v>
      </c>
      <c r="F129" s="31" t="s">
        <v>773</v>
      </c>
      <c r="G129" s="31" t="s">
        <v>773</v>
      </c>
      <c r="H129" s="31" t="s">
        <v>773</v>
      </c>
      <c r="I129" s="31" t="s">
        <v>774</v>
      </c>
    </row>
    <row r="130" spans="1:9" x14ac:dyDescent="0.35">
      <c r="A130" s="37">
        <v>13</v>
      </c>
      <c r="B130" s="37">
        <v>61</v>
      </c>
      <c r="C130" s="31" t="s">
        <v>530</v>
      </c>
      <c r="D130" s="31" t="s">
        <v>743</v>
      </c>
      <c r="E130" s="31" t="s">
        <v>773</v>
      </c>
      <c r="F130" s="31" t="s">
        <v>773</v>
      </c>
      <c r="G130" s="31" t="s">
        <v>773</v>
      </c>
      <c r="H130" s="31" t="s">
        <v>773</v>
      </c>
      <c r="I130" s="31" t="s">
        <v>774</v>
      </c>
    </row>
    <row r="131" spans="1:9" x14ac:dyDescent="0.35">
      <c r="A131" s="37">
        <v>14</v>
      </c>
      <c r="B131" s="37">
        <v>64</v>
      </c>
      <c r="C131" s="31" t="s">
        <v>546</v>
      </c>
      <c r="D131" s="31" t="s">
        <v>743</v>
      </c>
      <c r="E131" s="31" t="s">
        <v>773</v>
      </c>
      <c r="F131" s="31" t="s">
        <v>773</v>
      </c>
      <c r="G131" s="31" t="s">
        <v>773</v>
      </c>
      <c r="H131" s="31" t="s">
        <v>773</v>
      </c>
      <c r="I131" s="31" t="s">
        <v>774</v>
      </c>
    </row>
    <row r="132" spans="1:9" x14ac:dyDescent="0.35">
      <c r="A132" s="37">
        <v>15</v>
      </c>
      <c r="B132" s="37">
        <v>68</v>
      </c>
      <c r="C132" s="31" t="s">
        <v>578</v>
      </c>
      <c r="D132" s="31" t="s">
        <v>743</v>
      </c>
      <c r="E132" s="31" t="s">
        <v>773</v>
      </c>
      <c r="F132" s="31" t="s">
        <v>773</v>
      </c>
      <c r="G132" s="31" t="s">
        <v>773</v>
      </c>
      <c r="H132" s="31" t="s">
        <v>773</v>
      </c>
      <c r="I132" s="31" t="s">
        <v>774</v>
      </c>
    </row>
    <row r="133" spans="1:9" x14ac:dyDescent="0.35">
      <c r="A133" s="37">
        <v>16</v>
      </c>
      <c r="B133" s="37">
        <v>73</v>
      </c>
      <c r="C133" s="31" t="s">
        <v>623</v>
      </c>
      <c r="D133" s="31" t="s">
        <v>743</v>
      </c>
      <c r="E133" s="31" t="s">
        <v>773</v>
      </c>
      <c r="F133" s="31" t="s">
        <v>773</v>
      </c>
      <c r="G133" s="31" t="s">
        <v>773</v>
      </c>
      <c r="H133" s="31" t="s">
        <v>773</v>
      </c>
      <c r="I133" s="31" t="s">
        <v>774</v>
      </c>
    </row>
    <row r="134" spans="1:9" ht="23.25" x14ac:dyDescent="0.35">
      <c r="A134" s="45" t="s">
        <v>776</v>
      </c>
      <c r="B134" s="45"/>
      <c r="C134" s="45"/>
      <c r="D134" s="45"/>
      <c r="E134" s="45"/>
      <c r="F134" s="45"/>
      <c r="G134" s="45"/>
      <c r="H134" s="45"/>
      <c r="I134" s="45"/>
    </row>
    <row r="135" spans="1:9" ht="23.25" x14ac:dyDescent="0.35">
      <c r="A135" s="45" t="s">
        <v>783</v>
      </c>
      <c r="B135" s="45"/>
      <c r="C135" s="36"/>
      <c r="D135" s="36"/>
      <c r="E135" s="48" t="s">
        <v>787</v>
      </c>
      <c r="F135" s="48"/>
      <c r="G135" s="48"/>
      <c r="H135" s="48"/>
      <c r="I135" s="48"/>
    </row>
    <row r="136" spans="1:9" s="34" customFormat="1" x14ac:dyDescent="0.35">
      <c r="A136" s="30" t="s">
        <v>751</v>
      </c>
      <c r="B136" s="30" t="s">
        <v>775</v>
      </c>
      <c r="C136" s="30" t="s">
        <v>753</v>
      </c>
      <c r="D136" s="30" t="s">
        <v>754</v>
      </c>
      <c r="E136" s="30" t="s">
        <v>761</v>
      </c>
      <c r="F136" s="30" t="s">
        <v>762</v>
      </c>
      <c r="G136" s="30" t="s">
        <v>763</v>
      </c>
      <c r="H136" s="30" t="s">
        <v>764</v>
      </c>
      <c r="I136" s="30" t="s">
        <v>765</v>
      </c>
    </row>
    <row r="137" spans="1:9" x14ac:dyDescent="0.35">
      <c r="A137" s="37">
        <v>17</v>
      </c>
      <c r="B137" s="37">
        <v>74</v>
      </c>
      <c r="C137" s="31" t="s">
        <v>624</v>
      </c>
      <c r="D137" s="31" t="s">
        <v>743</v>
      </c>
      <c r="E137" s="31" t="s">
        <v>773</v>
      </c>
      <c r="F137" s="31" t="s">
        <v>773</v>
      </c>
      <c r="G137" s="31" t="s">
        <v>773</v>
      </c>
      <c r="H137" s="31" t="s">
        <v>773</v>
      </c>
      <c r="I137" s="31" t="s">
        <v>774</v>
      </c>
    </row>
    <row r="138" spans="1:9" x14ac:dyDescent="0.35">
      <c r="A138" s="37">
        <v>18</v>
      </c>
      <c r="B138" s="37">
        <v>78</v>
      </c>
      <c r="C138" s="31" t="s">
        <v>662</v>
      </c>
      <c r="D138" s="31" t="s">
        <v>743</v>
      </c>
      <c r="E138" s="31" t="s">
        <v>773</v>
      </c>
      <c r="F138" s="31" t="s">
        <v>773</v>
      </c>
      <c r="G138" s="31" t="s">
        <v>774</v>
      </c>
      <c r="H138" s="31" t="s">
        <v>773</v>
      </c>
      <c r="I138" s="31" t="s">
        <v>773</v>
      </c>
    </row>
    <row r="139" spans="1:9" x14ac:dyDescent="0.35">
      <c r="A139" s="37">
        <v>19</v>
      </c>
      <c r="B139" s="37">
        <v>79</v>
      </c>
      <c r="C139" s="31" t="s">
        <v>668</v>
      </c>
      <c r="D139" s="31" t="s">
        <v>743</v>
      </c>
      <c r="E139" s="31" t="s">
        <v>773</v>
      </c>
      <c r="F139" s="31" t="s">
        <v>773</v>
      </c>
      <c r="G139" s="31" t="s">
        <v>773</v>
      </c>
      <c r="H139" s="31" t="s">
        <v>773</v>
      </c>
      <c r="I139" s="31" t="s">
        <v>774</v>
      </c>
    </row>
    <row r="140" spans="1:9" x14ac:dyDescent="0.35">
      <c r="A140" s="37">
        <v>20</v>
      </c>
      <c r="B140" s="37">
        <v>80</v>
      </c>
      <c r="C140" s="31" t="s">
        <v>673</v>
      </c>
      <c r="D140" s="31" t="s">
        <v>743</v>
      </c>
      <c r="E140" s="31" t="s">
        <v>773</v>
      </c>
      <c r="F140" s="31" t="s">
        <v>773</v>
      </c>
      <c r="G140" s="31" t="s">
        <v>773</v>
      </c>
      <c r="H140" s="31" t="s">
        <v>773</v>
      </c>
      <c r="I140" s="31" t="s">
        <v>774</v>
      </c>
    </row>
    <row r="141" spans="1:9" x14ac:dyDescent="0.35">
      <c r="A141" s="37">
        <v>21</v>
      </c>
      <c r="B141" s="37">
        <v>81</v>
      </c>
      <c r="C141" s="31" t="s">
        <v>684</v>
      </c>
      <c r="D141" s="31" t="s">
        <v>743</v>
      </c>
      <c r="E141" s="31" t="s">
        <v>773</v>
      </c>
      <c r="F141" s="31" t="s">
        <v>773</v>
      </c>
      <c r="G141" s="31" t="s">
        <v>773</v>
      </c>
      <c r="H141" s="31" t="s">
        <v>773</v>
      </c>
      <c r="I141" s="31" t="s">
        <v>774</v>
      </c>
    </row>
    <row r="142" spans="1:9" x14ac:dyDescent="0.35">
      <c r="A142" s="37">
        <v>22</v>
      </c>
      <c r="B142" s="37">
        <v>83</v>
      </c>
      <c r="C142" s="31" t="s">
        <v>691</v>
      </c>
      <c r="D142" s="31" t="s">
        <v>743</v>
      </c>
      <c r="E142" s="31" t="s">
        <v>773</v>
      </c>
      <c r="F142" s="31" t="s">
        <v>773</v>
      </c>
      <c r="G142" s="31" t="s">
        <v>773</v>
      </c>
      <c r="H142" s="31" t="s">
        <v>773</v>
      </c>
      <c r="I142" s="31" t="s">
        <v>774</v>
      </c>
    </row>
    <row r="143" spans="1:9" x14ac:dyDescent="0.35">
      <c r="A143" s="37">
        <v>23</v>
      </c>
      <c r="B143" s="37">
        <v>88</v>
      </c>
      <c r="C143" s="31" t="s">
        <v>719</v>
      </c>
      <c r="D143" s="31" t="s">
        <v>743</v>
      </c>
      <c r="E143" s="31" t="s">
        <v>773</v>
      </c>
      <c r="F143" s="31" t="s">
        <v>773</v>
      </c>
      <c r="G143" s="31" t="s">
        <v>773</v>
      </c>
      <c r="H143" s="31" t="s">
        <v>773</v>
      </c>
      <c r="I143" s="31" t="s">
        <v>774</v>
      </c>
    </row>
    <row r="144" spans="1:9" x14ac:dyDescent="0.35">
      <c r="A144" s="37">
        <v>24</v>
      </c>
      <c r="B144" s="37">
        <v>89</v>
      </c>
      <c r="C144" s="31" t="s">
        <v>720</v>
      </c>
      <c r="D144" s="31" t="s">
        <v>743</v>
      </c>
      <c r="E144" s="31" t="s">
        <v>773</v>
      </c>
      <c r="F144" s="31" t="s">
        <v>773</v>
      </c>
      <c r="G144" s="31" t="s">
        <v>773</v>
      </c>
      <c r="H144" s="31" t="s">
        <v>773</v>
      </c>
      <c r="I144" s="31" t="s">
        <v>774</v>
      </c>
    </row>
    <row r="145" spans="1:9" x14ac:dyDescent="0.35">
      <c r="A145" s="37">
        <v>25</v>
      </c>
      <c r="B145" s="37">
        <v>91</v>
      </c>
      <c r="C145" s="31" t="s">
        <v>739</v>
      </c>
      <c r="D145" s="31" t="s">
        <v>743</v>
      </c>
      <c r="E145" s="31" t="s">
        <v>773</v>
      </c>
      <c r="F145" s="31" t="s">
        <v>773</v>
      </c>
      <c r="G145" s="31" t="s">
        <v>774</v>
      </c>
      <c r="H145" s="31" t="s">
        <v>773</v>
      </c>
      <c r="I145" s="31" t="s">
        <v>773</v>
      </c>
    </row>
    <row r="146" spans="1:9" x14ac:dyDescent="0.35">
      <c r="A146" s="37">
        <v>26</v>
      </c>
      <c r="B146" s="37">
        <v>51</v>
      </c>
      <c r="C146" s="31" t="s">
        <v>437</v>
      </c>
      <c r="D146" s="31" t="s">
        <v>743</v>
      </c>
      <c r="E146" s="31" t="s">
        <v>773</v>
      </c>
      <c r="F146" s="31" t="s">
        <v>773</v>
      </c>
      <c r="G146" s="31" t="s">
        <v>773</v>
      </c>
      <c r="H146" s="31" t="s">
        <v>774</v>
      </c>
      <c r="I146" s="31" t="s">
        <v>774</v>
      </c>
    </row>
    <row r="147" spans="1:9" x14ac:dyDescent="0.35">
      <c r="A147" s="37">
        <v>27</v>
      </c>
      <c r="B147" s="37">
        <v>20</v>
      </c>
      <c r="C147" s="31" t="s">
        <v>236</v>
      </c>
      <c r="D147" s="31" t="s">
        <v>743</v>
      </c>
      <c r="E147" s="31" t="s">
        <v>774</v>
      </c>
      <c r="F147" s="31" t="s">
        <v>773</v>
      </c>
      <c r="G147" s="31" t="s">
        <v>773</v>
      </c>
      <c r="H147" s="31" t="s">
        <v>774</v>
      </c>
      <c r="I147" s="31" t="s">
        <v>774</v>
      </c>
    </row>
    <row r="148" spans="1:9" x14ac:dyDescent="0.35">
      <c r="A148" s="37">
        <v>28</v>
      </c>
      <c r="B148" s="37">
        <v>71</v>
      </c>
      <c r="C148" s="31" t="s">
        <v>609</v>
      </c>
      <c r="D148" s="31" t="s">
        <v>743</v>
      </c>
      <c r="E148" s="31" t="s">
        <v>773</v>
      </c>
      <c r="F148" s="31" t="s">
        <v>774</v>
      </c>
      <c r="G148" s="31" t="s">
        <v>773</v>
      </c>
      <c r="H148" s="31" t="s">
        <v>774</v>
      </c>
      <c r="I148" s="31" t="s">
        <v>773</v>
      </c>
    </row>
    <row r="149" spans="1:9" x14ac:dyDescent="0.35">
      <c r="A149" s="37">
        <v>29</v>
      </c>
      <c r="B149" s="37">
        <v>1</v>
      </c>
      <c r="C149" s="31" t="s">
        <v>17</v>
      </c>
      <c r="D149" s="31" t="s">
        <v>748</v>
      </c>
      <c r="E149" s="31" t="s">
        <v>773</v>
      </c>
      <c r="F149" s="31" t="s">
        <v>773</v>
      </c>
      <c r="G149" s="31" t="s">
        <v>773</v>
      </c>
      <c r="H149" s="31" t="s">
        <v>773</v>
      </c>
      <c r="I149" s="31" t="s">
        <v>774</v>
      </c>
    </row>
    <row r="150" spans="1:9" x14ac:dyDescent="0.35">
      <c r="A150" s="37">
        <v>30</v>
      </c>
      <c r="B150" s="37">
        <v>2</v>
      </c>
      <c r="C150" s="31" t="s">
        <v>19</v>
      </c>
      <c r="D150" s="31" t="s">
        <v>748</v>
      </c>
      <c r="E150" s="31" t="s">
        <v>773</v>
      </c>
      <c r="F150" s="31" t="s">
        <v>773</v>
      </c>
      <c r="G150" s="31" t="s">
        <v>773</v>
      </c>
      <c r="H150" s="31" t="s">
        <v>773</v>
      </c>
      <c r="I150" s="31" t="s">
        <v>774</v>
      </c>
    </row>
    <row r="151" spans="1:9" x14ac:dyDescent="0.35">
      <c r="A151" s="37">
        <v>31</v>
      </c>
      <c r="B151" s="37">
        <v>3</v>
      </c>
      <c r="C151" s="31" t="s">
        <v>32</v>
      </c>
      <c r="D151" s="31" t="s">
        <v>748</v>
      </c>
      <c r="E151" s="31" t="s">
        <v>773</v>
      </c>
      <c r="F151" s="31" t="s">
        <v>773</v>
      </c>
      <c r="G151" s="31" t="s">
        <v>774</v>
      </c>
      <c r="H151" s="31" t="s">
        <v>773</v>
      </c>
      <c r="I151" s="31" t="s">
        <v>773</v>
      </c>
    </row>
    <row r="152" spans="1:9" x14ac:dyDescent="0.35">
      <c r="A152" s="37">
        <v>32</v>
      </c>
      <c r="B152" s="37">
        <v>4</v>
      </c>
      <c r="C152" s="31" t="s">
        <v>33</v>
      </c>
      <c r="D152" s="31" t="s">
        <v>748</v>
      </c>
      <c r="E152" s="31" t="s">
        <v>773</v>
      </c>
      <c r="F152" s="31" t="s">
        <v>773</v>
      </c>
      <c r="G152" s="31" t="s">
        <v>773</v>
      </c>
      <c r="H152" s="31" t="s">
        <v>774</v>
      </c>
      <c r="I152" s="31" t="s">
        <v>773</v>
      </c>
    </row>
    <row r="153" spans="1:9" ht="23.25" x14ac:dyDescent="0.35">
      <c r="A153" s="45" t="s">
        <v>776</v>
      </c>
      <c r="B153" s="45"/>
      <c r="C153" s="45"/>
      <c r="D153" s="45"/>
      <c r="E153" s="45"/>
      <c r="F153" s="45"/>
      <c r="G153" s="45"/>
      <c r="H153" s="45"/>
      <c r="I153" s="45"/>
    </row>
    <row r="154" spans="1:9" ht="23.25" x14ac:dyDescent="0.35">
      <c r="A154" s="45" t="s">
        <v>783</v>
      </c>
      <c r="B154" s="45"/>
      <c r="C154" s="36"/>
      <c r="D154" s="36"/>
      <c r="E154" s="48" t="s">
        <v>787</v>
      </c>
      <c r="F154" s="48"/>
      <c r="G154" s="48"/>
      <c r="H154" s="48"/>
      <c r="I154" s="48"/>
    </row>
    <row r="155" spans="1:9" s="34" customFormat="1" x14ac:dyDescent="0.35">
      <c r="A155" s="30" t="s">
        <v>751</v>
      </c>
      <c r="B155" s="30" t="s">
        <v>775</v>
      </c>
      <c r="C155" s="30" t="s">
        <v>753</v>
      </c>
      <c r="D155" s="30" t="s">
        <v>754</v>
      </c>
      <c r="E155" s="30" t="s">
        <v>761</v>
      </c>
      <c r="F155" s="30" t="s">
        <v>762</v>
      </c>
      <c r="G155" s="30" t="s">
        <v>763</v>
      </c>
      <c r="H155" s="30" t="s">
        <v>764</v>
      </c>
      <c r="I155" s="30" t="s">
        <v>765</v>
      </c>
    </row>
    <row r="156" spans="1:9" x14ac:dyDescent="0.35">
      <c r="A156" s="37">
        <v>33</v>
      </c>
      <c r="B156" s="37">
        <v>7</v>
      </c>
      <c r="C156" s="31" t="s">
        <v>41</v>
      </c>
      <c r="D156" s="31" t="s">
        <v>748</v>
      </c>
      <c r="E156" s="31" t="s">
        <v>773</v>
      </c>
      <c r="F156" s="31" t="s">
        <v>773</v>
      </c>
      <c r="G156" s="31" t="s">
        <v>773</v>
      </c>
      <c r="H156" s="31" t="s">
        <v>773</v>
      </c>
      <c r="I156" s="31" t="s">
        <v>774</v>
      </c>
    </row>
    <row r="157" spans="1:9" x14ac:dyDescent="0.35">
      <c r="A157" s="37">
        <v>34</v>
      </c>
      <c r="B157" s="37">
        <v>9</v>
      </c>
      <c r="C157" s="31" t="s">
        <v>45</v>
      </c>
      <c r="D157" s="31" t="s">
        <v>748</v>
      </c>
      <c r="E157" s="31" t="s">
        <v>773</v>
      </c>
      <c r="F157" s="31" t="s">
        <v>773</v>
      </c>
      <c r="G157" s="31" t="s">
        <v>773</v>
      </c>
      <c r="H157" s="31" t="s">
        <v>773</v>
      </c>
      <c r="I157" s="31" t="s">
        <v>774</v>
      </c>
    </row>
    <row r="158" spans="1:9" x14ac:dyDescent="0.35">
      <c r="A158" s="37">
        <v>35</v>
      </c>
      <c r="B158" s="37">
        <v>12</v>
      </c>
      <c r="C158" s="31" t="s">
        <v>104</v>
      </c>
      <c r="D158" s="31" t="s">
        <v>748</v>
      </c>
      <c r="E158" s="31" t="s">
        <v>773</v>
      </c>
      <c r="F158" s="31" t="s">
        <v>773</v>
      </c>
      <c r="G158" s="31" t="s">
        <v>773</v>
      </c>
      <c r="H158" s="31" t="s">
        <v>773</v>
      </c>
      <c r="I158" s="31" t="s">
        <v>774</v>
      </c>
    </row>
    <row r="159" spans="1:9" x14ac:dyDescent="0.35">
      <c r="A159" s="37">
        <v>36</v>
      </c>
      <c r="B159" s="37">
        <v>14</v>
      </c>
      <c r="C159" s="31" t="s">
        <v>108</v>
      </c>
      <c r="D159" s="31" t="s">
        <v>748</v>
      </c>
      <c r="E159" s="31" t="s">
        <v>773</v>
      </c>
      <c r="F159" s="31" t="s">
        <v>773</v>
      </c>
      <c r="G159" s="31" t="s">
        <v>773</v>
      </c>
      <c r="H159" s="31" t="s">
        <v>773</v>
      </c>
      <c r="I159" s="31" t="s">
        <v>774</v>
      </c>
    </row>
    <row r="160" spans="1:9" x14ac:dyDescent="0.35">
      <c r="A160" s="37">
        <v>37</v>
      </c>
      <c r="B160" s="37">
        <v>15</v>
      </c>
      <c r="C160" s="31" t="s">
        <v>109</v>
      </c>
      <c r="D160" s="31" t="s">
        <v>748</v>
      </c>
      <c r="E160" s="31" t="s">
        <v>773</v>
      </c>
      <c r="F160" s="31" t="s">
        <v>773</v>
      </c>
      <c r="G160" s="31" t="s">
        <v>773</v>
      </c>
      <c r="H160" s="31" t="s">
        <v>773</v>
      </c>
      <c r="I160" s="31" t="s">
        <v>774</v>
      </c>
    </row>
    <row r="161" spans="1:9" x14ac:dyDescent="0.35">
      <c r="A161" s="37">
        <v>38</v>
      </c>
      <c r="B161" s="37">
        <v>18</v>
      </c>
      <c r="C161" s="31" t="s">
        <v>127</v>
      </c>
      <c r="D161" s="31" t="s">
        <v>748</v>
      </c>
      <c r="E161" s="31" t="s">
        <v>773</v>
      </c>
      <c r="F161" s="31" t="s">
        <v>773</v>
      </c>
      <c r="G161" s="31" t="s">
        <v>773</v>
      </c>
      <c r="H161" s="31" t="s">
        <v>773</v>
      </c>
      <c r="I161" s="31" t="s">
        <v>774</v>
      </c>
    </row>
    <row r="162" spans="1:9" x14ac:dyDescent="0.35">
      <c r="A162" s="37">
        <v>39</v>
      </c>
      <c r="B162" s="37">
        <v>23</v>
      </c>
      <c r="C162" s="31" t="s">
        <v>148</v>
      </c>
      <c r="D162" s="31" t="s">
        <v>748</v>
      </c>
      <c r="E162" s="31" t="s">
        <v>773</v>
      </c>
      <c r="F162" s="31" t="s">
        <v>773</v>
      </c>
      <c r="G162" s="31" t="s">
        <v>773</v>
      </c>
      <c r="H162" s="31" t="s">
        <v>773</v>
      </c>
      <c r="I162" s="31" t="s">
        <v>774</v>
      </c>
    </row>
    <row r="163" spans="1:9" x14ac:dyDescent="0.35">
      <c r="A163" s="37">
        <v>40</v>
      </c>
      <c r="B163" s="37">
        <v>31</v>
      </c>
      <c r="C163" s="31" t="s">
        <v>231</v>
      </c>
      <c r="D163" s="31" t="s">
        <v>748</v>
      </c>
      <c r="E163" s="31" t="s">
        <v>773</v>
      </c>
      <c r="F163" s="31" t="s">
        <v>773</v>
      </c>
      <c r="G163" s="31" t="s">
        <v>773</v>
      </c>
      <c r="H163" s="31" t="s">
        <v>773</v>
      </c>
      <c r="I163" s="31" t="s">
        <v>774</v>
      </c>
    </row>
    <row r="164" spans="1:9" x14ac:dyDescent="0.35">
      <c r="A164" s="37">
        <v>41</v>
      </c>
      <c r="B164" s="37">
        <v>33</v>
      </c>
      <c r="C164" s="31" t="s">
        <v>241</v>
      </c>
      <c r="D164" s="31" t="s">
        <v>748</v>
      </c>
      <c r="E164" s="31" t="s">
        <v>773</v>
      </c>
      <c r="F164" s="31" t="s">
        <v>773</v>
      </c>
      <c r="G164" s="31" t="s">
        <v>773</v>
      </c>
      <c r="H164" s="31" t="s">
        <v>773</v>
      </c>
      <c r="I164" s="31" t="s">
        <v>774</v>
      </c>
    </row>
    <row r="165" spans="1:9" x14ac:dyDescent="0.35">
      <c r="A165" s="37">
        <v>42</v>
      </c>
      <c r="B165" s="37">
        <v>34</v>
      </c>
      <c r="C165" s="31" t="s">
        <v>247</v>
      </c>
      <c r="D165" s="31" t="s">
        <v>748</v>
      </c>
      <c r="E165" s="31" t="s">
        <v>773</v>
      </c>
      <c r="F165" s="31" t="s">
        <v>773</v>
      </c>
      <c r="G165" s="31" t="s">
        <v>773</v>
      </c>
      <c r="H165" s="31" t="s">
        <v>773</v>
      </c>
      <c r="I165" s="31" t="s">
        <v>774</v>
      </c>
    </row>
    <row r="166" spans="1:9" x14ac:dyDescent="0.35">
      <c r="A166" s="37">
        <v>43</v>
      </c>
      <c r="B166" s="37">
        <v>37</v>
      </c>
      <c r="C166" s="31" t="s">
        <v>281</v>
      </c>
      <c r="D166" s="31" t="s">
        <v>748</v>
      </c>
      <c r="E166" s="31" t="s">
        <v>773</v>
      </c>
      <c r="F166" s="31" t="s">
        <v>773</v>
      </c>
      <c r="G166" s="31" t="s">
        <v>773</v>
      </c>
      <c r="H166" s="31" t="s">
        <v>773</v>
      </c>
      <c r="I166" s="31" t="s">
        <v>774</v>
      </c>
    </row>
    <row r="167" spans="1:9" x14ac:dyDescent="0.35">
      <c r="A167" s="37">
        <v>44</v>
      </c>
      <c r="B167" s="37">
        <v>43</v>
      </c>
      <c r="C167" s="31" t="s">
        <v>388</v>
      </c>
      <c r="D167" s="31" t="s">
        <v>748</v>
      </c>
      <c r="E167" s="31" t="s">
        <v>773</v>
      </c>
      <c r="F167" s="31" t="s">
        <v>773</v>
      </c>
      <c r="G167" s="31" t="s">
        <v>773</v>
      </c>
      <c r="H167" s="31" t="s">
        <v>773</v>
      </c>
      <c r="I167" s="31" t="s">
        <v>774</v>
      </c>
    </row>
    <row r="168" spans="1:9" x14ac:dyDescent="0.35">
      <c r="A168" s="37">
        <v>45</v>
      </c>
      <c r="B168" s="37">
        <v>45</v>
      </c>
      <c r="C168" s="31" t="s">
        <v>405</v>
      </c>
      <c r="D168" s="31" t="s">
        <v>748</v>
      </c>
      <c r="E168" s="31" t="s">
        <v>773</v>
      </c>
      <c r="F168" s="31" t="s">
        <v>773</v>
      </c>
      <c r="G168" s="31" t="s">
        <v>773</v>
      </c>
      <c r="H168" s="31" t="s">
        <v>773</v>
      </c>
      <c r="I168" s="31" t="s">
        <v>774</v>
      </c>
    </row>
    <row r="169" spans="1:9" x14ac:dyDescent="0.35">
      <c r="A169" s="37">
        <v>46</v>
      </c>
      <c r="B169" s="37">
        <v>56</v>
      </c>
      <c r="C169" s="31" t="s">
        <v>549</v>
      </c>
      <c r="D169" s="31" t="s">
        <v>748</v>
      </c>
      <c r="E169" s="31" t="s">
        <v>773</v>
      </c>
      <c r="F169" s="31" t="s">
        <v>773</v>
      </c>
      <c r="G169" s="31" t="s">
        <v>773</v>
      </c>
      <c r="H169" s="31" t="s">
        <v>773</v>
      </c>
      <c r="I169" s="31" t="s">
        <v>774</v>
      </c>
    </row>
    <row r="170" spans="1:9" x14ac:dyDescent="0.35">
      <c r="A170" s="37">
        <v>47</v>
      </c>
      <c r="B170" s="37">
        <v>61</v>
      </c>
      <c r="C170" s="31" t="s">
        <v>577</v>
      </c>
      <c r="D170" s="31" t="s">
        <v>748</v>
      </c>
      <c r="E170" s="31" t="s">
        <v>773</v>
      </c>
      <c r="F170" s="31" t="s">
        <v>773</v>
      </c>
      <c r="G170" s="31" t="s">
        <v>773</v>
      </c>
      <c r="H170" s="31" t="s">
        <v>773</v>
      </c>
      <c r="I170" s="31" t="s">
        <v>774</v>
      </c>
    </row>
    <row r="171" spans="1:9" x14ac:dyDescent="0.35">
      <c r="A171" s="37">
        <v>48</v>
      </c>
      <c r="B171" s="37">
        <v>62</v>
      </c>
      <c r="C171" s="31" t="s">
        <v>583</v>
      </c>
      <c r="D171" s="31" t="s">
        <v>748</v>
      </c>
      <c r="E171" s="31" t="s">
        <v>774</v>
      </c>
      <c r="F171" s="31" t="s">
        <v>773</v>
      </c>
      <c r="G171" s="31" t="s">
        <v>773</v>
      </c>
      <c r="H171" s="31" t="s">
        <v>773</v>
      </c>
      <c r="I171" s="31" t="s">
        <v>773</v>
      </c>
    </row>
    <row r="172" spans="1:9" ht="23.25" x14ac:dyDescent="0.35">
      <c r="A172" s="45" t="s">
        <v>776</v>
      </c>
      <c r="B172" s="45"/>
      <c r="C172" s="45"/>
      <c r="D172" s="45"/>
      <c r="E172" s="45"/>
      <c r="F172" s="45"/>
      <c r="G172" s="45"/>
      <c r="H172" s="45"/>
      <c r="I172" s="45"/>
    </row>
    <row r="173" spans="1:9" ht="23.25" x14ac:dyDescent="0.35">
      <c r="A173" s="45" t="s">
        <v>783</v>
      </c>
      <c r="B173" s="45"/>
      <c r="C173" s="36"/>
      <c r="D173" s="36"/>
      <c r="E173" s="48" t="s">
        <v>787</v>
      </c>
      <c r="F173" s="48"/>
      <c r="G173" s="48"/>
      <c r="H173" s="48"/>
      <c r="I173" s="48"/>
    </row>
    <row r="174" spans="1:9" s="34" customFormat="1" x14ac:dyDescent="0.35">
      <c r="A174" s="30" t="s">
        <v>751</v>
      </c>
      <c r="B174" s="30" t="s">
        <v>775</v>
      </c>
      <c r="C174" s="30" t="s">
        <v>753</v>
      </c>
      <c r="D174" s="30" t="s">
        <v>754</v>
      </c>
      <c r="E174" s="30" t="s">
        <v>761</v>
      </c>
      <c r="F174" s="30" t="s">
        <v>762</v>
      </c>
      <c r="G174" s="30" t="s">
        <v>763</v>
      </c>
      <c r="H174" s="30" t="s">
        <v>764</v>
      </c>
      <c r="I174" s="30" t="s">
        <v>765</v>
      </c>
    </row>
    <row r="175" spans="1:9" x14ac:dyDescent="0.35">
      <c r="A175" s="37">
        <v>49</v>
      </c>
      <c r="B175" s="37">
        <v>67</v>
      </c>
      <c r="C175" s="31" t="s">
        <v>594</v>
      </c>
      <c r="D175" s="31" t="s">
        <v>748</v>
      </c>
      <c r="E175" s="31" t="s">
        <v>773</v>
      </c>
      <c r="F175" s="31" t="s">
        <v>773</v>
      </c>
      <c r="G175" s="31" t="s">
        <v>773</v>
      </c>
      <c r="H175" s="31" t="s">
        <v>773</v>
      </c>
      <c r="I175" s="31" t="s">
        <v>774</v>
      </c>
    </row>
    <row r="176" spans="1:9" x14ac:dyDescent="0.35">
      <c r="A176" s="37">
        <v>50</v>
      </c>
      <c r="B176" s="37">
        <v>69</v>
      </c>
      <c r="C176" s="31" t="s">
        <v>619</v>
      </c>
      <c r="D176" s="31" t="s">
        <v>748</v>
      </c>
      <c r="E176" s="31" t="s">
        <v>773</v>
      </c>
      <c r="F176" s="31" t="s">
        <v>773</v>
      </c>
      <c r="G176" s="31" t="s">
        <v>773</v>
      </c>
      <c r="H176" s="31" t="s">
        <v>773</v>
      </c>
      <c r="I176" s="31" t="s">
        <v>774</v>
      </c>
    </row>
    <row r="177" spans="1:9" x14ac:dyDescent="0.35">
      <c r="A177" s="37">
        <v>51</v>
      </c>
      <c r="B177" s="37">
        <v>72</v>
      </c>
      <c r="C177" s="31" t="s">
        <v>636</v>
      </c>
      <c r="D177" s="31" t="s">
        <v>748</v>
      </c>
      <c r="E177" s="31" t="s">
        <v>773</v>
      </c>
      <c r="F177" s="31" t="s">
        <v>773</v>
      </c>
      <c r="G177" s="31" t="s">
        <v>773</v>
      </c>
      <c r="H177" s="31" t="s">
        <v>773</v>
      </c>
      <c r="I177" s="31" t="s">
        <v>774</v>
      </c>
    </row>
    <row r="178" spans="1:9" x14ac:dyDescent="0.35">
      <c r="A178" s="37">
        <v>52</v>
      </c>
      <c r="B178" s="37">
        <v>74</v>
      </c>
      <c r="C178" s="31" t="s">
        <v>639</v>
      </c>
      <c r="D178" s="31" t="s">
        <v>748</v>
      </c>
      <c r="E178" s="31" t="s">
        <v>773</v>
      </c>
      <c r="F178" s="31" t="s">
        <v>773</v>
      </c>
      <c r="G178" s="31" t="s">
        <v>773</v>
      </c>
      <c r="H178" s="31" t="s">
        <v>773</v>
      </c>
      <c r="I178" s="31" t="s">
        <v>774</v>
      </c>
    </row>
    <row r="179" spans="1:9" x14ac:dyDescent="0.35">
      <c r="A179" s="37">
        <v>53</v>
      </c>
      <c r="B179" s="37">
        <v>85</v>
      </c>
      <c r="C179" s="31" t="s">
        <v>735</v>
      </c>
      <c r="D179" s="31" t="s">
        <v>748</v>
      </c>
      <c r="E179" s="31" t="s">
        <v>773</v>
      </c>
      <c r="F179" s="31" t="s">
        <v>773</v>
      </c>
      <c r="G179" s="31" t="s">
        <v>773</v>
      </c>
      <c r="H179" s="31" t="s">
        <v>773</v>
      </c>
      <c r="I179" s="31" t="s">
        <v>774</v>
      </c>
    </row>
    <row r="180" spans="1:9" x14ac:dyDescent="0.35">
      <c r="A180" s="37">
        <v>54</v>
      </c>
      <c r="B180" s="37">
        <v>36</v>
      </c>
      <c r="C180" s="31" t="s">
        <v>254</v>
      </c>
      <c r="D180" s="31" t="s">
        <v>748</v>
      </c>
      <c r="E180" s="31" t="s">
        <v>773</v>
      </c>
      <c r="F180" s="31" t="s">
        <v>773</v>
      </c>
      <c r="G180" s="31" t="s">
        <v>773</v>
      </c>
      <c r="H180" s="31" t="s">
        <v>774</v>
      </c>
      <c r="I180" s="31" t="s">
        <v>774</v>
      </c>
    </row>
    <row r="181" spans="1:9" x14ac:dyDescent="0.35">
      <c r="A181" s="37">
        <v>55</v>
      </c>
      <c r="B181" s="37">
        <v>27</v>
      </c>
      <c r="C181" s="31" t="s">
        <v>215</v>
      </c>
      <c r="D181" s="31" t="s">
        <v>748</v>
      </c>
      <c r="E181" s="31" t="s">
        <v>773</v>
      </c>
      <c r="F181" s="31" t="s">
        <v>774</v>
      </c>
      <c r="G181" s="31" t="s">
        <v>773</v>
      </c>
      <c r="H181" s="31" t="s">
        <v>774</v>
      </c>
      <c r="I181" s="31" t="s">
        <v>774</v>
      </c>
    </row>
    <row r="191" spans="1:9" ht="23.25" x14ac:dyDescent="0.35">
      <c r="A191" s="45" t="s">
        <v>776</v>
      </c>
      <c r="B191" s="45"/>
      <c r="C191" s="45"/>
      <c r="D191" s="45"/>
      <c r="E191" s="45"/>
      <c r="F191" s="45"/>
      <c r="G191" s="45"/>
      <c r="H191" s="45"/>
      <c r="I191" s="45"/>
    </row>
    <row r="192" spans="1:9" ht="23.25" x14ac:dyDescent="0.35">
      <c r="A192" s="45" t="s">
        <v>784</v>
      </c>
      <c r="B192" s="45"/>
      <c r="C192" s="36"/>
      <c r="D192" s="36"/>
      <c r="E192" s="48" t="s">
        <v>788</v>
      </c>
      <c r="F192" s="48"/>
      <c r="G192" s="48"/>
      <c r="H192" s="48"/>
      <c r="I192" s="48"/>
    </row>
    <row r="193" spans="1:9" s="34" customFormat="1" x14ac:dyDescent="0.35">
      <c r="A193" s="30" t="s">
        <v>751</v>
      </c>
      <c r="B193" s="30" t="s">
        <v>775</v>
      </c>
      <c r="C193" s="30" t="s">
        <v>753</v>
      </c>
      <c r="D193" s="30" t="s">
        <v>754</v>
      </c>
      <c r="E193" s="30" t="s">
        <v>761</v>
      </c>
      <c r="F193" s="30" t="s">
        <v>762</v>
      </c>
      <c r="G193" s="30" t="s">
        <v>763</v>
      </c>
      <c r="H193" s="30" t="s">
        <v>764</v>
      </c>
      <c r="I193" s="30" t="s">
        <v>765</v>
      </c>
    </row>
    <row r="194" spans="1:9" x14ac:dyDescent="0.35">
      <c r="A194" s="37">
        <v>1</v>
      </c>
      <c r="B194" s="37">
        <v>3</v>
      </c>
      <c r="C194" s="31" t="s">
        <v>107</v>
      </c>
      <c r="D194" s="31" t="s">
        <v>750</v>
      </c>
      <c r="E194" s="31" t="s">
        <v>774</v>
      </c>
      <c r="F194" s="31" t="s">
        <v>773</v>
      </c>
      <c r="G194" s="31" t="s">
        <v>773</v>
      </c>
      <c r="H194" s="31" t="s">
        <v>773</v>
      </c>
      <c r="I194" s="31" t="s">
        <v>773</v>
      </c>
    </row>
    <row r="195" spans="1:9" x14ac:dyDescent="0.35">
      <c r="A195" s="37">
        <v>2</v>
      </c>
      <c r="B195" s="37">
        <v>4</v>
      </c>
      <c r="C195" s="31" t="s">
        <v>185</v>
      </c>
      <c r="D195" s="31" t="s">
        <v>750</v>
      </c>
      <c r="E195" s="31" t="s">
        <v>773</v>
      </c>
      <c r="F195" s="31" t="s">
        <v>773</v>
      </c>
      <c r="G195" s="31" t="s">
        <v>773</v>
      </c>
      <c r="H195" s="31" t="s">
        <v>773</v>
      </c>
      <c r="I195" s="31" t="s">
        <v>774</v>
      </c>
    </row>
    <row r="196" spans="1:9" x14ac:dyDescent="0.35">
      <c r="A196" s="37">
        <v>3</v>
      </c>
      <c r="B196" s="37">
        <v>6</v>
      </c>
      <c r="C196" s="31" t="s">
        <v>212</v>
      </c>
      <c r="D196" s="31" t="s">
        <v>750</v>
      </c>
      <c r="E196" s="31" t="s">
        <v>773</v>
      </c>
      <c r="F196" s="31" t="s">
        <v>773</v>
      </c>
      <c r="G196" s="31" t="s">
        <v>773</v>
      </c>
      <c r="H196" s="31" t="s">
        <v>773</v>
      </c>
      <c r="I196" s="31" t="s">
        <v>774</v>
      </c>
    </row>
    <row r="197" spans="1:9" x14ac:dyDescent="0.35">
      <c r="A197" s="37">
        <v>4</v>
      </c>
      <c r="B197" s="37">
        <v>10</v>
      </c>
      <c r="C197" s="31" t="s">
        <v>238</v>
      </c>
      <c r="D197" s="31" t="s">
        <v>750</v>
      </c>
      <c r="E197" s="31" t="s">
        <v>773</v>
      </c>
      <c r="F197" s="31" t="s">
        <v>773</v>
      </c>
      <c r="G197" s="31" t="s">
        <v>773</v>
      </c>
      <c r="H197" s="31" t="s">
        <v>773</v>
      </c>
      <c r="I197" s="31" t="s">
        <v>774</v>
      </c>
    </row>
    <row r="198" spans="1:9" x14ac:dyDescent="0.35">
      <c r="A198" s="37">
        <v>5</v>
      </c>
      <c r="B198" s="37">
        <v>20</v>
      </c>
      <c r="C198" s="31" t="s">
        <v>344</v>
      </c>
      <c r="D198" s="31" t="s">
        <v>750</v>
      </c>
      <c r="E198" s="31" t="s">
        <v>773</v>
      </c>
      <c r="F198" s="31" t="s">
        <v>773</v>
      </c>
      <c r="G198" s="31" t="s">
        <v>773</v>
      </c>
      <c r="H198" s="31" t="s">
        <v>773</v>
      </c>
      <c r="I198" s="31" t="s">
        <v>774</v>
      </c>
    </row>
    <row r="199" spans="1:9" x14ac:dyDescent="0.35">
      <c r="A199" s="37">
        <v>6</v>
      </c>
      <c r="B199" s="37">
        <v>24</v>
      </c>
      <c r="C199" s="31" t="s">
        <v>397</v>
      </c>
      <c r="D199" s="31" t="s">
        <v>750</v>
      </c>
      <c r="E199" s="31" t="s">
        <v>773</v>
      </c>
      <c r="F199" s="31" t="s">
        <v>773</v>
      </c>
      <c r="G199" s="31" t="s">
        <v>773</v>
      </c>
      <c r="H199" s="31" t="s">
        <v>773</v>
      </c>
      <c r="I199" s="31" t="s">
        <v>774</v>
      </c>
    </row>
    <row r="200" spans="1:9" x14ac:dyDescent="0.35">
      <c r="A200" s="37">
        <v>7</v>
      </c>
      <c r="B200" s="37">
        <v>35</v>
      </c>
      <c r="C200" s="31" t="s">
        <v>604</v>
      </c>
      <c r="D200" s="31" t="s">
        <v>750</v>
      </c>
      <c r="E200" s="31" t="s">
        <v>773</v>
      </c>
      <c r="F200" s="31" t="s">
        <v>773</v>
      </c>
      <c r="G200" s="31" t="s">
        <v>773</v>
      </c>
      <c r="H200" s="31" t="s">
        <v>773</v>
      </c>
      <c r="I200" s="31" t="s">
        <v>774</v>
      </c>
    </row>
    <row r="201" spans="1:9" x14ac:dyDescent="0.35">
      <c r="A201" s="37">
        <v>8</v>
      </c>
      <c r="B201" s="37">
        <v>37</v>
      </c>
      <c r="C201" s="31" t="s">
        <v>658</v>
      </c>
      <c r="D201" s="31" t="s">
        <v>750</v>
      </c>
      <c r="E201" s="31" t="s">
        <v>773</v>
      </c>
      <c r="F201" s="31" t="s">
        <v>773</v>
      </c>
      <c r="G201" s="31" t="s">
        <v>773</v>
      </c>
      <c r="H201" s="31" t="s">
        <v>773</v>
      </c>
      <c r="I201" s="31" t="s">
        <v>774</v>
      </c>
    </row>
    <row r="202" spans="1:9" x14ac:dyDescent="0.35">
      <c r="A202" s="37">
        <v>9</v>
      </c>
      <c r="B202" s="37">
        <v>38</v>
      </c>
      <c r="C202" s="31" t="s">
        <v>660</v>
      </c>
      <c r="D202" s="31" t="s">
        <v>750</v>
      </c>
      <c r="E202" s="31" t="s">
        <v>774</v>
      </c>
      <c r="F202" s="31" t="s">
        <v>773</v>
      </c>
      <c r="G202" s="31" t="s">
        <v>773</v>
      </c>
      <c r="H202" s="31" t="s">
        <v>773</v>
      </c>
      <c r="I202" s="31" t="s">
        <v>773</v>
      </c>
    </row>
    <row r="203" spans="1:9" x14ac:dyDescent="0.35">
      <c r="A203" s="37">
        <v>10</v>
      </c>
      <c r="B203" s="37">
        <v>11</v>
      </c>
      <c r="C203" s="31" t="s">
        <v>244</v>
      </c>
      <c r="D203" s="31" t="s">
        <v>750</v>
      </c>
      <c r="E203" s="31" t="s">
        <v>773</v>
      </c>
      <c r="F203" s="31" t="s">
        <v>773</v>
      </c>
      <c r="G203" s="31" t="s">
        <v>773</v>
      </c>
      <c r="H203" s="31" t="s">
        <v>774</v>
      </c>
      <c r="I203" s="31" t="s">
        <v>774</v>
      </c>
    </row>
    <row r="204" spans="1:9" x14ac:dyDescent="0.35">
      <c r="A204" s="37">
        <v>11</v>
      </c>
      <c r="B204" s="37">
        <v>4</v>
      </c>
      <c r="C204" s="31" t="s">
        <v>154</v>
      </c>
      <c r="D204" s="31" t="s">
        <v>749</v>
      </c>
      <c r="E204" s="31" t="s">
        <v>773</v>
      </c>
      <c r="F204" s="31" t="s">
        <v>773</v>
      </c>
      <c r="G204" s="31" t="s">
        <v>773</v>
      </c>
      <c r="H204" s="31" t="s">
        <v>773</v>
      </c>
      <c r="I204" s="31" t="s">
        <v>774</v>
      </c>
    </row>
    <row r="205" spans="1:9" x14ac:dyDescent="0.35">
      <c r="A205" s="37">
        <v>12</v>
      </c>
      <c r="B205" s="37">
        <v>6</v>
      </c>
      <c r="C205" s="31" t="s">
        <v>211</v>
      </c>
      <c r="D205" s="31" t="s">
        <v>749</v>
      </c>
      <c r="E205" s="31" t="s">
        <v>773</v>
      </c>
      <c r="F205" s="31" t="s">
        <v>773</v>
      </c>
      <c r="G205" s="31" t="s">
        <v>773</v>
      </c>
      <c r="H205" s="31" t="s">
        <v>773</v>
      </c>
      <c r="I205" s="31" t="s">
        <v>774</v>
      </c>
    </row>
    <row r="206" spans="1:9" x14ac:dyDescent="0.35">
      <c r="A206" s="37">
        <v>13</v>
      </c>
      <c r="B206" s="37">
        <v>11</v>
      </c>
      <c r="C206" s="31" t="s">
        <v>459</v>
      </c>
      <c r="D206" s="31" t="s">
        <v>749</v>
      </c>
      <c r="E206" s="31" t="s">
        <v>773</v>
      </c>
      <c r="F206" s="31" t="s">
        <v>773</v>
      </c>
      <c r="G206" s="31" t="s">
        <v>773</v>
      </c>
      <c r="H206" s="31" t="s">
        <v>773</v>
      </c>
      <c r="I206" s="31" t="s">
        <v>774</v>
      </c>
    </row>
    <row r="207" spans="1:9" x14ac:dyDescent="0.35">
      <c r="A207" s="37">
        <v>14</v>
      </c>
      <c r="B207" s="37">
        <v>13</v>
      </c>
      <c r="C207" s="31" t="s">
        <v>518</v>
      </c>
      <c r="D207" s="31" t="s">
        <v>749</v>
      </c>
      <c r="E207" s="31" t="s">
        <v>773</v>
      </c>
      <c r="F207" s="31" t="s">
        <v>773</v>
      </c>
      <c r="G207" s="31" t="s">
        <v>773</v>
      </c>
      <c r="H207" s="31" t="s">
        <v>773</v>
      </c>
      <c r="I207" s="31" t="s">
        <v>774</v>
      </c>
    </row>
    <row r="208" spans="1:9" x14ac:dyDescent="0.35">
      <c r="A208" s="37">
        <v>15</v>
      </c>
      <c r="B208" s="37">
        <v>1</v>
      </c>
      <c r="C208" s="31" t="s">
        <v>7</v>
      </c>
      <c r="D208" s="31" t="s">
        <v>746</v>
      </c>
      <c r="E208" s="31" t="s">
        <v>773</v>
      </c>
      <c r="F208" s="31" t="s">
        <v>774</v>
      </c>
      <c r="G208" s="31" t="s">
        <v>773</v>
      </c>
      <c r="H208" s="31" t="s">
        <v>773</v>
      </c>
      <c r="I208" s="31" t="s">
        <v>773</v>
      </c>
    </row>
    <row r="209" spans="1:9" x14ac:dyDescent="0.35">
      <c r="A209" s="37">
        <v>16</v>
      </c>
      <c r="B209" s="37">
        <v>4</v>
      </c>
      <c r="C209" s="31" t="s">
        <v>21</v>
      </c>
      <c r="D209" s="31" t="s">
        <v>746</v>
      </c>
      <c r="E209" s="31" t="s">
        <v>773</v>
      </c>
      <c r="F209" s="31" t="s">
        <v>773</v>
      </c>
      <c r="G209" s="31" t="s">
        <v>773</v>
      </c>
      <c r="H209" s="31" t="s">
        <v>773</v>
      </c>
      <c r="I209" s="31" t="s">
        <v>774</v>
      </c>
    </row>
    <row r="210" spans="1:9" ht="23.25" x14ac:dyDescent="0.35">
      <c r="A210" s="45" t="s">
        <v>776</v>
      </c>
      <c r="B210" s="45"/>
      <c r="C210" s="45"/>
      <c r="D210" s="45"/>
      <c r="E210" s="45"/>
      <c r="F210" s="45"/>
      <c r="G210" s="45"/>
      <c r="H210" s="45"/>
      <c r="I210" s="45"/>
    </row>
    <row r="211" spans="1:9" ht="23.25" x14ac:dyDescent="0.35">
      <c r="A211" s="45" t="s">
        <v>784</v>
      </c>
      <c r="B211" s="45"/>
      <c r="C211" s="36"/>
      <c r="D211" s="36"/>
      <c r="E211" s="48" t="s">
        <v>788</v>
      </c>
      <c r="F211" s="48"/>
      <c r="G211" s="48"/>
      <c r="H211" s="48"/>
      <c r="I211" s="48"/>
    </row>
    <row r="212" spans="1:9" s="34" customFormat="1" x14ac:dyDescent="0.35">
      <c r="A212" s="30" t="s">
        <v>751</v>
      </c>
      <c r="B212" s="30" t="s">
        <v>775</v>
      </c>
      <c r="C212" s="30" t="s">
        <v>753</v>
      </c>
      <c r="D212" s="30" t="s">
        <v>754</v>
      </c>
      <c r="E212" s="30" t="s">
        <v>761</v>
      </c>
      <c r="F212" s="30" t="s">
        <v>762</v>
      </c>
      <c r="G212" s="30" t="s">
        <v>763</v>
      </c>
      <c r="H212" s="30" t="s">
        <v>764</v>
      </c>
      <c r="I212" s="30" t="s">
        <v>765</v>
      </c>
    </row>
    <row r="213" spans="1:9" x14ac:dyDescent="0.35">
      <c r="A213" s="37">
        <v>17</v>
      </c>
      <c r="B213" s="37">
        <v>5</v>
      </c>
      <c r="C213" s="31" t="s">
        <v>24</v>
      </c>
      <c r="D213" s="31" t="s">
        <v>746</v>
      </c>
      <c r="E213" s="31" t="s">
        <v>773</v>
      </c>
      <c r="F213" s="31" t="s">
        <v>773</v>
      </c>
      <c r="G213" s="31" t="s">
        <v>773</v>
      </c>
      <c r="H213" s="31" t="s">
        <v>773</v>
      </c>
      <c r="I213" s="31" t="s">
        <v>774</v>
      </c>
    </row>
    <row r="214" spans="1:9" x14ac:dyDescent="0.35">
      <c r="A214" s="37">
        <v>18</v>
      </c>
      <c r="B214" s="37">
        <v>7</v>
      </c>
      <c r="C214" s="31" t="s">
        <v>26</v>
      </c>
      <c r="D214" s="31" t="s">
        <v>746</v>
      </c>
      <c r="E214" s="31" t="s">
        <v>773</v>
      </c>
      <c r="F214" s="31" t="s">
        <v>773</v>
      </c>
      <c r="G214" s="31" t="s">
        <v>773</v>
      </c>
      <c r="H214" s="31" t="s">
        <v>773</v>
      </c>
      <c r="I214" s="31" t="s">
        <v>774</v>
      </c>
    </row>
    <row r="215" spans="1:9" x14ac:dyDescent="0.35">
      <c r="A215" s="37">
        <v>19</v>
      </c>
      <c r="B215" s="37">
        <v>8</v>
      </c>
      <c r="C215" s="31" t="s">
        <v>27</v>
      </c>
      <c r="D215" s="31" t="s">
        <v>746</v>
      </c>
      <c r="E215" s="31" t="s">
        <v>773</v>
      </c>
      <c r="F215" s="31" t="s">
        <v>773</v>
      </c>
      <c r="G215" s="31" t="s">
        <v>773</v>
      </c>
      <c r="H215" s="31" t="s">
        <v>773</v>
      </c>
      <c r="I215" s="31" t="s">
        <v>774</v>
      </c>
    </row>
    <row r="216" spans="1:9" x14ac:dyDescent="0.35">
      <c r="A216" s="37">
        <v>20</v>
      </c>
      <c r="B216" s="37">
        <v>10</v>
      </c>
      <c r="C216" s="31" t="s">
        <v>43</v>
      </c>
      <c r="D216" s="31" t="s">
        <v>746</v>
      </c>
      <c r="E216" s="31" t="s">
        <v>773</v>
      </c>
      <c r="F216" s="31" t="s">
        <v>773</v>
      </c>
      <c r="G216" s="31" t="s">
        <v>773</v>
      </c>
      <c r="H216" s="31" t="s">
        <v>773</v>
      </c>
      <c r="I216" s="31" t="s">
        <v>774</v>
      </c>
    </row>
    <row r="217" spans="1:9" x14ac:dyDescent="0.35">
      <c r="A217" s="37">
        <v>21</v>
      </c>
      <c r="B217" s="37">
        <v>13</v>
      </c>
      <c r="C217" s="31" t="s">
        <v>47</v>
      </c>
      <c r="D217" s="31" t="s">
        <v>746</v>
      </c>
      <c r="E217" s="31" t="s">
        <v>773</v>
      </c>
      <c r="F217" s="31" t="s">
        <v>773</v>
      </c>
      <c r="G217" s="31" t="s">
        <v>773</v>
      </c>
      <c r="H217" s="31" t="s">
        <v>773</v>
      </c>
      <c r="I217" s="31" t="s">
        <v>774</v>
      </c>
    </row>
    <row r="218" spans="1:9" x14ac:dyDescent="0.35">
      <c r="A218" s="37">
        <v>22</v>
      </c>
      <c r="B218" s="37">
        <v>15</v>
      </c>
      <c r="C218" s="31" t="s">
        <v>50</v>
      </c>
      <c r="D218" s="31" t="s">
        <v>746</v>
      </c>
      <c r="E218" s="31" t="s">
        <v>773</v>
      </c>
      <c r="F218" s="31" t="s">
        <v>773</v>
      </c>
      <c r="G218" s="31" t="s">
        <v>773</v>
      </c>
      <c r="H218" s="31" t="s">
        <v>773</v>
      </c>
      <c r="I218" s="31" t="s">
        <v>774</v>
      </c>
    </row>
    <row r="219" spans="1:9" x14ac:dyDescent="0.35">
      <c r="A219" s="37">
        <v>23</v>
      </c>
      <c r="B219" s="37">
        <v>30</v>
      </c>
      <c r="C219" s="31" t="s">
        <v>79</v>
      </c>
      <c r="D219" s="31" t="s">
        <v>746</v>
      </c>
      <c r="E219" s="31" t="s">
        <v>774</v>
      </c>
      <c r="F219" s="31" t="s">
        <v>773</v>
      </c>
      <c r="G219" s="31" t="s">
        <v>773</v>
      </c>
      <c r="H219" s="31" t="s">
        <v>773</v>
      </c>
      <c r="I219" s="31" t="s">
        <v>773</v>
      </c>
    </row>
    <row r="220" spans="1:9" x14ac:dyDescent="0.35">
      <c r="A220" s="37">
        <v>24</v>
      </c>
      <c r="B220" s="37">
        <v>31</v>
      </c>
      <c r="C220" s="31" t="s">
        <v>80</v>
      </c>
      <c r="D220" s="31" t="s">
        <v>746</v>
      </c>
      <c r="E220" s="31" t="s">
        <v>773</v>
      </c>
      <c r="F220" s="31" t="s">
        <v>773</v>
      </c>
      <c r="G220" s="31" t="s">
        <v>774</v>
      </c>
      <c r="H220" s="31" t="s">
        <v>773</v>
      </c>
      <c r="I220" s="31" t="s">
        <v>773</v>
      </c>
    </row>
    <row r="221" spans="1:9" x14ac:dyDescent="0.35">
      <c r="A221" s="37">
        <v>25</v>
      </c>
      <c r="B221" s="37">
        <v>33</v>
      </c>
      <c r="C221" s="31" t="s">
        <v>86</v>
      </c>
      <c r="D221" s="31" t="s">
        <v>746</v>
      </c>
      <c r="E221" s="31" t="s">
        <v>773</v>
      </c>
      <c r="F221" s="31" t="s">
        <v>773</v>
      </c>
      <c r="G221" s="31" t="s">
        <v>773</v>
      </c>
      <c r="H221" s="31" t="s">
        <v>773</v>
      </c>
      <c r="I221" s="31" t="s">
        <v>774</v>
      </c>
    </row>
    <row r="222" spans="1:9" x14ac:dyDescent="0.35">
      <c r="A222" s="37">
        <v>26</v>
      </c>
      <c r="B222" s="37">
        <v>34</v>
      </c>
      <c r="C222" s="31" t="s">
        <v>87</v>
      </c>
      <c r="D222" s="31" t="s">
        <v>746</v>
      </c>
      <c r="E222" s="31" t="s">
        <v>773</v>
      </c>
      <c r="F222" s="31" t="s">
        <v>773</v>
      </c>
      <c r="G222" s="31" t="s">
        <v>774</v>
      </c>
      <c r="H222" s="31" t="s">
        <v>773</v>
      </c>
      <c r="I222" s="31" t="s">
        <v>773</v>
      </c>
    </row>
    <row r="223" spans="1:9" x14ac:dyDescent="0.35">
      <c r="A223" s="37">
        <v>27</v>
      </c>
      <c r="B223" s="37">
        <v>41</v>
      </c>
      <c r="C223" s="31" t="s">
        <v>130</v>
      </c>
      <c r="D223" s="31" t="s">
        <v>746</v>
      </c>
      <c r="E223" s="31" t="s">
        <v>773</v>
      </c>
      <c r="F223" s="31" t="s">
        <v>773</v>
      </c>
      <c r="G223" s="31" t="s">
        <v>773</v>
      </c>
      <c r="H223" s="31" t="s">
        <v>773</v>
      </c>
      <c r="I223" s="31" t="s">
        <v>774</v>
      </c>
    </row>
    <row r="224" spans="1:9" x14ac:dyDescent="0.35">
      <c r="A224" s="37">
        <v>28</v>
      </c>
      <c r="B224" s="37">
        <v>42</v>
      </c>
      <c r="C224" s="31" t="s">
        <v>133</v>
      </c>
      <c r="D224" s="31" t="s">
        <v>746</v>
      </c>
      <c r="E224" s="31" t="s">
        <v>773</v>
      </c>
      <c r="F224" s="31" t="s">
        <v>773</v>
      </c>
      <c r="G224" s="31" t="s">
        <v>773</v>
      </c>
      <c r="H224" s="31" t="s">
        <v>773</v>
      </c>
      <c r="I224" s="31" t="s">
        <v>774</v>
      </c>
    </row>
    <row r="225" spans="1:9" x14ac:dyDescent="0.35">
      <c r="A225" s="37">
        <v>29</v>
      </c>
      <c r="B225" s="37">
        <v>52</v>
      </c>
      <c r="C225" s="31" t="s">
        <v>157</v>
      </c>
      <c r="D225" s="31" t="s">
        <v>746</v>
      </c>
      <c r="E225" s="31" t="s">
        <v>773</v>
      </c>
      <c r="F225" s="31" t="s">
        <v>773</v>
      </c>
      <c r="G225" s="31" t="s">
        <v>773</v>
      </c>
      <c r="H225" s="31" t="s">
        <v>773</v>
      </c>
      <c r="I225" s="31" t="s">
        <v>774</v>
      </c>
    </row>
    <row r="226" spans="1:9" x14ac:dyDescent="0.35">
      <c r="A226" s="37">
        <v>30</v>
      </c>
      <c r="B226" s="37">
        <v>55</v>
      </c>
      <c r="C226" s="31" t="s">
        <v>167</v>
      </c>
      <c r="D226" s="31" t="s">
        <v>746</v>
      </c>
      <c r="E226" s="31" t="s">
        <v>773</v>
      </c>
      <c r="F226" s="31" t="s">
        <v>773</v>
      </c>
      <c r="G226" s="31" t="s">
        <v>773</v>
      </c>
      <c r="H226" s="31" t="s">
        <v>773</v>
      </c>
      <c r="I226" s="31" t="s">
        <v>774</v>
      </c>
    </row>
    <row r="227" spans="1:9" x14ac:dyDescent="0.35">
      <c r="A227" s="37">
        <v>31</v>
      </c>
      <c r="B227" s="37">
        <v>61</v>
      </c>
      <c r="C227" s="31" t="s">
        <v>187</v>
      </c>
      <c r="D227" s="31" t="s">
        <v>746</v>
      </c>
      <c r="E227" s="31" t="s">
        <v>773</v>
      </c>
      <c r="F227" s="31" t="s">
        <v>773</v>
      </c>
      <c r="G227" s="31" t="s">
        <v>773</v>
      </c>
      <c r="H227" s="31" t="s">
        <v>773</v>
      </c>
      <c r="I227" s="31" t="s">
        <v>774</v>
      </c>
    </row>
    <row r="228" spans="1:9" x14ac:dyDescent="0.35">
      <c r="A228" s="37">
        <v>32</v>
      </c>
      <c r="B228" s="37">
        <v>66</v>
      </c>
      <c r="C228" s="31" t="s">
        <v>772</v>
      </c>
      <c r="D228" s="31" t="s">
        <v>746</v>
      </c>
      <c r="E228" s="31" t="s">
        <v>773</v>
      </c>
      <c r="F228" s="31" t="s">
        <v>773</v>
      </c>
      <c r="G228" s="31" t="s">
        <v>773</v>
      </c>
      <c r="H228" s="31" t="s">
        <v>773</v>
      </c>
      <c r="I228" s="31" t="s">
        <v>774</v>
      </c>
    </row>
    <row r="229" spans="1:9" ht="23.25" x14ac:dyDescent="0.35">
      <c r="A229" s="45" t="s">
        <v>776</v>
      </c>
      <c r="B229" s="45"/>
      <c r="C229" s="45"/>
      <c r="D229" s="45"/>
      <c r="E229" s="45"/>
      <c r="F229" s="45"/>
      <c r="G229" s="45"/>
      <c r="H229" s="45"/>
      <c r="I229" s="45"/>
    </row>
    <row r="230" spans="1:9" ht="23.25" x14ac:dyDescent="0.35">
      <c r="A230" s="45" t="s">
        <v>784</v>
      </c>
      <c r="B230" s="45"/>
      <c r="C230" s="36"/>
      <c r="D230" s="36"/>
      <c r="E230" s="48" t="s">
        <v>788</v>
      </c>
      <c r="F230" s="48"/>
      <c r="G230" s="48"/>
      <c r="H230" s="48"/>
      <c r="I230" s="48"/>
    </row>
    <row r="231" spans="1:9" s="34" customFormat="1" x14ac:dyDescent="0.35">
      <c r="A231" s="30" t="s">
        <v>751</v>
      </c>
      <c r="B231" s="30" t="s">
        <v>775</v>
      </c>
      <c r="C231" s="30" t="s">
        <v>753</v>
      </c>
      <c r="D231" s="30" t="s">
        <v>754</v>
      </c>
      <c r="E231" s="30" t="s">
        <v>761</v>
      </c>
      <c r="F231" s="30" t="s">
        <v>762</v>
      </c>
      <c r="G231" s="30" t="s">
        <v>763</v>
      </c>
      <c r="H231" s="30" t="s">
        <v>764</v>
      </c>
      <c r="I231" s="30" t="s">
        <v>765</v>
      </c>
    </row>
    <row r="232" spans="1:9" x14ac:dyDescent="0.35">
      <c r="A232" s="37">
        <v>33</v>
      </c>
      <c r="B232" s="37">
        <v>73</v>
      </c>
      <c r="C232" s="31" t="s">
        <v>253</v>
      </c>
      <c r="D232" s="31" t="s">
        <v>746</v>
      </c>
      <c r="E232" s="31" t="s">
        <v>773</v>
      </c>
      <c r="F232" s="31" t="s">
        <v>773</v>
      </c>
      <c r="G232" s="31" t="s">
        <v>773</v>
      </c>
      <c r="H232" s="31" t="s">
        <v>773</v>
      </c>
      <c r="I232" s="31" t="s">
        <v>774</v>
      </c>
    </row>
    <row r="233" spans="1:9" x14ac:dyDescent="0.35">
      <c r="A233" s="37">
        <v>34</v>
      </c>
      <c r="B233" s="37">
        <v>74</v>
      </c>
      <c r="C233" s="31" t="s">
        <v>260</v>
      </c>
      <c r="D233" s="31" t="s">
        <v>746</v>
      </c>
      <c r="E233" s="31" t="s">
        <v>773</v>
      </c>
      <c r="F233" s="31" t="s">
        <v>773</v>
      </c>
      <c r="G233" s="31" t="s">
        <v>773</v>
      </c>
      <c r="H233" s="31" t="s">
        <v>773</v>
      </c>
      <c r="I233" s="31" t="s">
        <v>774</v>
      </c>
    </row>
    <row r="234" spans="1:9" x14ac:dyDescent="0.35">
      <c r="A234" s="37">
        <v>35</v>
      </c>
      <c r="B234" s="37">
        <v>81</v>
      </c>
      <c r="C234" s="31" t="s">
        <v>284</v>
      </c>
      <c r="D234" s="31" t="s">
        <v>746</v>
      </c>
      <c r="E234" s="31" t="s">
        <v>773</v>
      </c>
      <c r="F234" s="31" t="s">
        <v>773</v>
      </c>
      <c r="G234" s="31" t="s">
        <v>773</v>
      </c>
      <c r="H234" s="31" t="s">
        <v>773</v>
      </c>
      <c r="I234" s="31" t="s">
        <v>774</v>
      </c>
    </row>
    <row r="235" spans="1:9" x14ac:dyDescent="0.35">
      <c r="A235" s="37">
        <v>36</v>
      </c>
      <c r="B235" s="37">
        <v>87</v>
      </c>
      <c r="C235" s="31" t="s">
        <v>307</v>
      </c>
      <c r="D235" s="31" t="s">
        <v>746</v>
      </c>
      <c r="E235" s="31" t="s">
        <v>773</v>
      </c>
      <c r="F235" s="31" t="s">
        <v>773</v>
      </c>
      <c r="G235" s="31" t="s">
        <v>773</v>
      </c>
      <c r="H235" s="31" t="s">
        <v>773</v>
      </c>
      <c r="I235" s="31" t="s">
        <v>774</v>
      </c>
    </row>
    <row r="236" spans="1:9" x14ac:dyDescent="0.35">
      <c r="A236" s="37">
        <v>37</v>
      </c>
      <c r="B236" s="37">
        <v>104</v>
      </c>
      <c r="C236" s="31" t="s">
        <v>369</v>
      </c>
      <c r="D236" s="31" t="s">
        <v>746</v>
      </c>
      <c r="E236" s="31" t="s">
        <v>773</v>
      </c>
      <c r="F236" s="31" t="s">
        <v>773</v>
      </c>
      <c r="G236" s="31" t="s">
        <v>773</v>
      </c>
      <c r="H236" s="31" t="s">
        <v>773</v>
      </c>
      <c r="I236" s="31" t="s">
        <v>774</v>
      </c>
    </row>
    <row r="237" spans="1:9" x14ac:dyDescent="0.35">
      <c r="A237" s="37">
        <v>38</v>
      </c>
      <c r="B237" s="37">
        <v>109</v>
      </c>
      <c r="C237" s="31" t="s">
        <v>383</v>
      </c>
      <c r="D237" s="31" t="s">
        <v>746</v>
      </c>
      <c r="E237" s="31" t="s">
        <v>773</v>
      </c>
      <c r="F237" s="31" t="s">
        <v>773</v>
      </c>
      <c r="G237" s="31" t="s">
        <v>773</v>
      </c>
      <c r="H237" s="31" t="s">
        <v>773</v>
      </c>
      <c r="I237" s="31" t="s">
        <v>774</v>
      </c>
    </row>
    <row r="238" spans="1:9" x14ac:dyDescent="0.35">
      <c r="A238" s="37">
        <v>39</v>
      </c>
      <c r="B238" s="37">
        <v>110</v>
      </c>
      <c r="C238" s="31" t="s">
        <v>386</v>
      </c>
      <c r="D238" s="31" t="s">
        <v>746</v>
      </c>
      <c r="E238" s="31" t="s">
        <v>773</v>
      </c>
      <c r="F238" s="31" t="s">
        <v>773</v>
      </c>
      <c r="G238" s="31" t="s">
        <v>773</v>
      </c>
      <c r="H238" s="31" t="s">
        <v>773</v>
      </c>
      <c r="I238" s="31" t="s">
        <v>774</v>
      </c>
    </row>
    <row r="239" spans="1:9" x14ac:dyDescent="0.35">
      <c r="A239" s="37">
        <v>40</v>
      </c>
      <c r="B239" s="37">
        <v>115</v>
      </c>
      <c r="C239" s="31" t="s">
        <v>404</v>
      </c>
      <c r="D239" s="31" t="s">
        <v>746</v>
      </c>
      <c r="E239" s="31" t="s">
        <v>773</v>
      </c>
      <c r="F239" s="31" t="s">
        <v>773</v>
      </c>
      <c r="G239" s="31" t="s">
        <v>773</v>
      </c>
      <c r="H239" s="31" t="s">
        <v>773</v>
      </c>
      <c r="I239" s="31" t="s">
        <v>774</v>
      </c>
    </row>
    <row r="240" spans="1:9" x14ac:dyDescent="0.35">
      <c r="A240" s="37">
        <v>41</v>
      </c>
      <c r="B240" s="37">
        <v>121</v>
      </c>
      <c r="C240" s="31" t="s">
        <v>434</v>
      </c>
      <c r="D240" s="31" t="s">
        <v>746</v>
      </c>
      <c r="E240" s="31" t="s">
        <v>773</v>
      </c>
      <c r="F240" s="31" t="s">
        <v>773</v>
      </c>
      <c r="G240" s="31" t="s">
        <v>773</v>
      </c>
      <c r="H240" s="31" t="s">
        <v>773</v>
      </c>
      <c r="I240" s="31" t="s">
        <v>774</v>
      </c>
    </row>
    <row r="241" spans="1:9" x14ac:dyDescent="0.35">
      <c r="A241" s="37">
        <v>42</v>
      </c>
      <c r="B241" s="37">
        <v>124</v>
      </c>
      <c r="C241" s="31" t="s">
        <v>458</v>
      </c>
      <c r="D241" s="31" t="s">
        <v>746</v>
      </c>
      <c r="E241" s="31" t="s">
        <v>773</v>
      </c>
      <c r="F241" s="31" t="s">
        <v>773</v>
      </c>
      <c r="G241" s="31" t="s">
        <v>773</v>
      </c>
      <c r="H241" s="31" t="s">
        <v>773</v>
      </c>
      <c r="I241" s="31" t="s">
        <v>774</v>
      </c>
    </row>
    <row r="242" spans="1:9" x14ac:dyDescent="0.35">
      <c r="A242" s="37">
        <v>43</v>
      </c>
      <c r="B242" s="37">
        <v>139</v>
      </c>
      <c r="C242" s="31" t="s">
        <v>534</v>
      </c>
      <c r="D242" s="31" t="s">
        <v>746</v>
      </c>
      <c r="E242" s="31" t="s">
        <v>773</v>
      </c>
      <c r="F242" s="31" t="s">
        <v>773</v>
      </c>
      <c r="G242" s="31" t="s">
        <v>773</v>
      </c>
      <c r="H242" s="31" t="s">
        <v>773</v>
      </c>
      <c r="I242" s="31" t="s">
        <v>774</v>
      </c>
    </row>
    <row r="243" spans="1:9" x14ac:dyDescent="0.35">
      <c r="A243" s="37">
        <v>44</v>
      </c>
      <c r="B243" s="37">
        <v>145</v>
      </c>
      <c r="C243" s="31" t="s">
        <v>562</v>
      </c>
      <c r="D243" s="31" t="s">
        <v>746</v>
      </c>
      <c r="E243" s="31" t="s">
        <v>773</v>
      </c>
      <c r="F243" s="31" t="s">
        <v>773</v>
      </c>
      <c r="G243" s="31" t="s">
        <v>773</v>
      </c>
      <c r="H243" s="31" t="s">
        <v>773</v>
      </c>
      <c r="I243" s="31" t="s">
        <v>774</v>
      </c>
    </row>
    <row r="244" spans="1:9" x14ac:dyDescent="0.35">
      <c r="A244" s="37">
        <v>45</v>
      </c>
      <c r="B244" s="37">
        <v>153</v>
      </c>
      <c r="C244" s="31" t="s">
        <v>611</v>
      </c>
      <c r="D244" s="31" t="s">
        <v>746</v>
      </c>
      <c r="E244" s="31" t="s">
        <v>773</v>
      </c>
      <c r="F244" s="31" t="s">
        <v>773</v>
      </c>
      <c r="G244" s="31" t="s">
        <v>773</v>
      </c>
      <c r="H244" s="31" t="s">
        <v>773</v>
      </c>
      <c r="I244" s="31" t="s">
        <v>774</v>
      </c>
    </row>
    <row r="245" spans="1:9" x14ac:dyDescent="0.35">
      <c r="A245" s="37">
        <v>46</v>
      </c>
      <c r="B245" s="37">
        <v>154</v>
      </c>
      <c r="C245" s="31" t="s">
        <v>613</v>
      </c>
      <c r="D245" s="31" t="s">
        <v>746</v>
      </c>
      <c r="E245" s="31" t="s">
        <v>773</v>
      </c>
      <c r="F245" s="31" t="s">
        <v>773</v>
      </c>
      <c r="G245" s="31" t="s">
        <v>773</v>
      </c>
      <c r="H245" s="31" t="s">
        <v>773</v>
      </c>
      <c r="I245" s="31" t="s">
        <v>774</v>
      </c>
    </row>
    <row r="246" spans="1:9" x14ac:dyDescent="0.35">
      <c r="A246" s="37">
        <v>47</v>
      </c>
      <c r="B246" s="37">
        <v>157</v>
      </c>
      <c r="C246" s="31" t="s">
        <v>620</v>
      </c>
      <c r="D246" s="31" t="s">
        <v>746</v>
      </c>
      <c r="E246" s="31" t="s">
        <v>773</v>
      </c>
      <c r="F246" s="31" t="s">
        <v>773</v>
      </c>
      <c r="G246" s="31" t="s">
        <v>773</v>
      </c>
      <c r="H246" s="31" t="s">
        <v>773</v>
      </c>
      <c r="I246" s="31" t="s">
        <v>774</v>
      </c>
    </row>
    <row r="247" spans="1:9" x14ac:dyDescent="0.35">
      <c r="A247" s="37">
        <v>48</v>
      </c>
      <c r="B247" s="37">
        <v>159</v>
      </c>
      <c r="C247" s="31" t="s">
        <v>631</v>
      </c>
      <c r="D247" s="31" t="s">
        <v>746</v>
      </c>
      <c r="E247" s="31" t="s">
        <v>773</v>
      </c>
      <c r="F247" s="31" t="s">
        <v>773</v>
      </c>
      <c r="G247" s="31" t="s">
        <v>773</v>
      </c>
      <c r="H247" s="31" t="s">
        <v>773</v>
      </c>
      <c r="I247" s="31" t="s">
        <v>774</v>
      </c>
    </row>
    <row r="248" spans="1:9" ht="23.25" x14ac:dyDescent="0.35">
      <c r="A248" s="45" t="s">
        <v>776</v>
      </c>
      <c r="B248" s="45"/>
      <c r="C248" s="45"/>
      <c r="D248" s="45"/>
      <c r="E248" s="45"/>
      <c r="F248" s="45"/>
      <c r="G248" s="45"/>
      <c r="H248" s="45"/>
      <c r="I248" s="45"/>
    </row>
    <row r="249" spans="1:9" ht="23.25" x14ac:dyDescent="0.35">
      <c r="A249" s="45" t="s">
        <v>784</v>
      </c>
      <c r="B249" s="45"/>
      <c r="C249" s="36"/>
      <c r="D249" s="36"/>
      <c r="E249" s="48" t="s">
        <v>788</v>
      </c>
      <c r="F249" s="48"/>
      <c r="G249" s="48"/>
      <c r="H249" s="48"/>
      <c r="I249" s="48"/>
    </row>
    <row r="250" spans="1:9" s="34" customFormat="1" x14ac:dyDescent="0.35">
      <c r="A250" s="30" t="s">
        <v>751</v>
      </c>
      <c r="B250" s="30" t="s">
        <v>775</v>
      </c>
      <c r="C250" s="30" t="s">
        <v>753</v>
      </c>
      <c r="D250" s="30" t="s">
        <v>754</v>
      </c>
      <c r="E250" s="30" t="s">
        <v>761</v>
      </c>
      <c r="F250" s="30" t="s">
        <v>762</v>
      </c>
      <c r="G250" s="30" t="s">
        <v>763</v>
      </c>
      <c r="H250" s="30" t="s">
        <v>764</v>
      </c>
      <c r="I250" s="30" t="s">
        <v>765</v>
      </c>
    </row>
    <row r="251" spans="1:9" x14ac:dyDescent="0.35">
      <c r="A251" s="37">
        <v>49</v>
      </c>
      <c r="B251" s="37">
        <v>178</v>
      </c>
      <c r="C251" s="31" t="s">
        <v>682</v>
      </c>
      <c r="D251" s="31" t="s">
        <v>746</v>
      </c>
      <c r="E251" s="31" t="s">
        <v>773</v>
      </c>
      <c r="F251" s="31" t="s">
        <v>773</v>
      </c>
      <c r="G251" s="31" t="s">
        <v>773</v>
      </c>
      <c r="H251" s="31" t="s">
        <v>773</v>
      </c>
      <c r="I251" s="31" t="s">
        <v>774</v>
      </c>
    </row>
    <row r="252" spans="1:9" x14ac:dyDescent="0.35">
      <c r="A252" s="37">
        <v>50</v>
      </c>
      <c r="B252" s="37">
        <v>180</v>
      </c>
      <c r="C252" s="31" t="s">
        <v>687</v>
      </c>
      <c r="D252" s="31" t="s">
        <v>746</v>
      </c>
      <c r="E252" s="31" t="s">
        <v>773</v>
      </c>
      <c r="F252" s="31" t="s">
        <v>773</v>
      </c>
      <c r="G252" s="31" t="s">
        <v>773</v>
      </c>
      <c r="H252" s="31" t="s">
        <v>773</v>
      </c>
      <c r="I252" s="31" t="s">
        <v>774</v>
      </c>
    </row>
    <row r="253" spans="1:9" x14ac:dyDescent="0.35">
      <c r="A253" s="37">
        <v>51</v>
      </c>
      <c r="B253" s="37">
        <v>189</v>
      </c>
      <c r="C253" s="31" t="s">
        <v>725</v>
      </c>
      <c r="D253" s="31" t="s">
        <v>746</v>
      </c>
      <c r="E253" s="31" t="s">
        <v>773</v>
      </c>
      <c r="F253" s="31" t="s">
        <v>773</v>
      </c>
      <c r="G253" s="31" t="s">
        <v>773</v>
      </c>
      <c r="H253" s="31" t="s">
        <v>773</v>
      </c>
      <c r="I253" s="31" t="s">
        <v>774</v>
      </c>
    </row>
    <row r="254" spans="1:9" x14ac:dyDescent="0.35">
      <c r="A254" s="37">
        <v>52</v>
      </c>
      <c r="B254" s="37">
        <v>57</v>
      </c>
      <c r="C254" s="31" t="s">
        <v>173</v>
      </c>
      <c r="D254" s="31" t="s">
        <v>746</v>
      </c>
      <c r="E254" s="31" t="s">
        <v>774</v>
      </c>
      <c r="F254" s="31" t="s">
        <v>773</v>
      </c>
      <c r="G254" s="31" t="s">
        <v>773</v>
      </c>
      <c r="H254" s="31" t="s">
        <v>774</v>
      </c>
      <c r="I254" s="31" t="s">
        <v>774</v>
      </c>
    </row>
    <row r="255" spans="1:9" x14ac:dyDescent="0.35">
      <c r="A255" s="37">
        <v>53</v>
      </c>
      <c r="B255" s="37">
        <v>64</v>
      </c>
      <c r="C255" s="31" t="s">
        <v>193</v>
      </c>
      <c r="D255" s="31" t="s">
        <v>746</v>
      </c>
      <c r="E255" s="31" t="s">
        <v>774</v>
      </c>
      <c r="F255" s="31" t="s">
        <v>773</v>
      </c>
      <c r="G255" s="31" t="s">
        <v>773</v>
      </c>
      <c r="H255" s="31" t="s">
        <v>774</v>
      </c>
      <c r="I255" s="31" t="s">
        <v>774</v>
      </c>
    </row>
    <row r="256" spans="1:9" x14ac:dyDescent="0.35">
      <c r="A256" s="37">
        <v>54</v>
      </c>
      <c r="B256" s="37">
        <v>174</v>
      </c>
      <c r="C256" s="31" t="s">
        <v>672</v>
      </c>
      <c r="D256" s="31" t="s">
        <v>746</v>
      </c>
      <c r="E256" s="31" t="s">
        <v>773</v>
      </c>
      <c r="F256" s="31" t="s">
        <v>774</v>
      </c>
      <c r="G256" s="31" t="s">
        <v>774</v>
      </c>
      <c r="H256" s="31" t="s">
        <v>774</v>
      </c>
      <c r="I256" s="31" t="s">
        <v>773</v>
      </c>
    </row>
    <row r="257" spans="1:9" x14ac:dyDescent="0.35">
      <c r="A257" s="37">
        <v>55</v>
      </c>
      <c r="B257" s="37">
        <v>190</v>
      </c>
      <c r="C257" s="31" t="s">
        <v>726</v>
      </c>
      <c r="D257" s="31" t="s">
        <v>746</v>
      </c>
      <c r="E257" s="31" t="s">
        <v>773</v>
      </c>
      <c r="F257" s="31" t="s">
        <v>774</v>
      </c>
      <c r="G257" s="31" t="s">
        <v>773</v>
      </c>
      <c r="H257" s="31" t="s">
        <v>774</v>
      </c>
      <c r="I257" s="31" t="s">
        <v>774</v>
      </c>
    </row>
  </sheetData>
  <mergeCells count="42">
    <mergeCell ref="A248:I248"/>
    <mergeCell ref="A249:B249"/>
    <mergeCell ref="E249:I249"/>
    <mergeCell ref="A210:I210"/>
    <mergeCell ref="A211:B211"/>
    <mergeCell ref="E211:I211"/>
    <mergeCell ref="A229:I229"/>
    <mergeCell ref="A230:B230"/>
    <mergeCell ref="E230:I230"/>
    <mergeCell ref="A172:I172"/>
    <mergeCell ref="A173:B173"/>
    <mergeCell ref="E173:I173"/>
    <mergeCell ref="A191:I191"/>
    <mergeCell ref="A192:B192"/>
    <mergeCell ref="E192:I192"/>
    <mergeCell ref="A153:I153"/>
    <mergeCell ref="A154:B154"/>
    <mergeCell ref="E154:I154"/>
    <mergeCell ref="A115:I115"/>
    <mergeCell ref="A116:B116"/>
    <mergeCell ref="E116:I116"/>
    <mergeCell ref="A134:I134"/>
    <mergeCell ref="A135:B135"/>
    <mergeCell ref="E135:I135"/>
    <mergeCell ref="A77:I77"/>
    <mergeCell ref="A78:B78"/>
    <mergeCell ref="E78:I78"/>
    <mergeCell ref="A96:I96"/>
    <mergeCell ref="A97:B97"/>
    <mergeCell ref="E97:I97"/>
    <mergeCell ref="A39:I39"/>
    <mergeCell ref="A40:B40"/>
    <mergeCell ref="E40:I40"/>
    <mergeCell ref="A58:I58"/>
    <mergeCell ref="A59:B59"/>
    <mergeCell ref="E59:I59"/>
    <mergeCell ref="A1:I1"/>
    <mergeCell ref="A2:B2"/>
    <mergeCell ref="E2:I2"/>
    <mergeCell ref="A20:I20"/>
    <mergeCell ref="A21:B21"/>
    <mergeCell ref="E21:I2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106"/>
  <sheetViews>
    <sheetView topLeftCell="A91" workbookViewId="0">
      <selection activeCell="E95" sqref="E95"/>
    </sheetView>
  </sheetViews>
  <sheetFormatPr defaultRowHeight="21" x14ac:dyDescent="0.35"/>
  <cols>
    <col min="1" max="1" width="9" style="32"/>
    <col min="2" max="2" width="10.5" style="32" customWidth="1"/>
    <col min="3" max="3" width="28.25" style="29" customWidth="1"/>
    <col min="4" max="4" width="23.375" style="29" customWidth="1"/>
    <col min="5" max="9" width="10.625" style="29" customWidth="1"/>
    <col min="10" max="16384" width="9" style="29"/>
  </cols>
  <sheetData>
    <row r="1" spans="1:9" x14ac:dyDescent="0.35">
      <c r="A1" s="44" t="s">
        <v>776</v>
      </c>
      <c r="B1" s="44"/>
      <c r="C1" s="44"/>
      <c r="D1" s="44"/>
      <c r="E1" s="44"/>
      <c r="F1" s="44"/>
      <c r="G1" s="44"/>
      <c r="H1" s="44"/>
      <c r="I1" s="44"/>
    </row>
    <row r="2" spans="1:9" x14ac:dyDescent="0.35">
      <c r="A2" s="44" t="s">
        <v>789</v>
      </c>
      <c r="B2" s="44"/>
      <c r="C2" s="35"/>
      <c r="D2" s="35"/>
      <c r="E2" s="49" t="s">
        <v>790</v>
      </c>
      <c r="F2" s="49"/>
      <c r="G2" s="49"/>
      <c r="H2" s="49"/>
      <c r="I2" s="49"/>
    </row>
    <row r="3" spans="1:9" s="34" customFormat="1" x14ac:dyDescent="0.35">
      <c r="A3" s="30" t="s">
        <v>751</v>
      </c>
      <c r="B3" s="30" t="s">
        <v>775</v>
      </c>
      <c r="C3" s="30" t="s">
        <v>753</v>
      </c>
      <c r="D3" s="30" t="s">
        <v>754</v>
      </c>
      <c r="E3" s="30" t="s">
        <v>761</v>
      </c>
      <c r="F3" s="30" t="s">
        <v>762</v>
      </c>
      <c r="G3" s="30" t="s">
        <v>763</v>
      </c>
      <c r="H3" s="30" t="s">
        <v>764</v>
      </c>
      <c r="I3" s="30" t="s">
        <v>765</v>
      </c>
    </row>
    <row r="4" spans="1:9" x14ac:dyDescent="0.35">
      <c r="A4" s="37">
        <v>1</v>
      </c>
      <c r="B4" s="37">
        <v>9</v>
      </c>
      <c r="C4" s="31" t="s">
        <v>59</v>
      </c>
      <c r="D4" s="31" t="s">
        <v>745</v>
      </c>
      <c r="E4" s="31" t="s">
        <v>774</v>
      </c>
      <c r="F4" s="31" t="s">
        <v>773</v>
      </c>
      <c r="G4" s="31" t="s">
        <v>773</v>
      </c>
      <c r="H4" s="31" t="s">
        <v>773</v>
      </c>
      <c r="I4" s="31" t="s">
        <v>774</v>
      </c>
    </row>
    <row r="5" spans="1:9" x14ac:dyDescent="0.35">
      <c r="A5" s="37">
        <v>2</v>
      </c>
      <c r="B5" s="37">
        <v>11</v>
      </c>
      <c r="C5" s="31" t="s">
        <v>66</v>
      </c>
      <c r="D5" s="31" t="s">
        <v>745</v>
      </c>
      <c r="E5" s="31" t="s">
        <v>774</v>
      </c>
      <c r="F5" s="31" t="s">
        <v>773</v>
      </c>
      <c r="G5" s="31" t="s">
        <v>773</v>
      </c>
      <c r="H5" s="31" t="s">
        <v>773</v>
      </c>
      <c r="I5" s="31" t="s">
        <v>774</v>
      </c>
    </row>
    <row r="6" spans="1:9" x14ac:dyDescent="0.35">
      <c r="A6" s="37">
        <v>3</v>
      </c>
      <c r="B6" s="37">
        <v>14</v>
      </c>
      <c r="C6" s="31" t="s">
        <v>78</v>
      </c>
      <c r="D6" s="31" t="s">
        <v>745</v>
      </c>
      <c r="E6" s="31" t="s">
        <v>774</v>
      </c>
      <c r="F6" s="31" t="s">
        <v>773</v>
      </c>
      <c r="G6" s="31" t="s">
        <v>773</v>
      </c>
      <c r="H6" s="31" t="s">
        <v>773</v>
      </c>
      <c r="I6" s="31" t="s">
        <v>774</v>
      </c>
    </row>
    <row r="7" spans="1:9" x14ac:dyDescent="0.35">
      <c r="A7" s="37">
        <v>4</v>
      </c>
      <c r="B7" s="37">
        <v>51</v>
      </c>
      <c r="C7" s="31" t="s">
        <v>214</v>
      </c>
      <c r="D7" s="31" t="s">
        <v>745</v>
      </c>
      <c r="E7" s="31" t="s">
        <v>774</v>
      </c>
      <c r="F7" s="31" t="s">
        <v>773</v>
      </c>
      <c r="G7" s="31" t="s">
        <v>773</v>
      </c>
      <c r="H7" s="31" t="s">
        <v>773</v>
      </c>
      <c r="I7" s="31" t="s">
        <v>774</v>
      </c>
    </row>
    <row r="8" spans="1:9" x14ac:dyDescent="0.35">
      <c r="A8" s="37">
        <v>5</v>
      </c>
      <c r="B8" s="37">
        <v>60</v>
      </c>
      <c r="C8" s="31" t="s">
        <v>262</v>
      </c>
      <c r="D8" s="31" t="s">
        <v>745</v>
      </c>
      <c r="E8" s="31" t="s">
        <v>774</v>
      </c>
      <c r="F8" s="31" t="s">
        <v>773</v>
      </c>
      <c r="G8" s="31" t="s">
        <v>773</v>
      </c>
      <c r="H8" s="31" t="s">
        <v>773</v>
      </c>
      <c r="I8" s="31" t="s">
        <v>774</v>
      </c>
    </row>
    <row r="9" spans="1:9" x14ac:dyDescent="0.35">
      <c r="A9" s="37">
        <v>6</v>
      </c>
      <c r="B9" s="37">
        <v>78</v>
      </c>
      <c r="C9" s="31" t="s">
        <v>364</v>
      </c>
      <c r="D9" s="31" t="s">
        <v>745</v>
      </c>
      <c r="E9" s="31" t="s">
        <v>774</v>
      </c>
      <c r="F9" s="31" t="s">
        <v>773</v>
      </c>
      <c r="G9" s="31" t="s">
        <v>773</v>
      </c>
      <c r="H9" s="31" t="s">
        <v>773</v>
      </c>
      <c r="I9" s="31" t="s">
        <v>774</v>
      </c>
    </row>
    <row r="10" spans="1:9" x14ac:dyDescent="0.35">
      <c r="A10" s="37">
        <v>7</v>
      </c>
      <c r="B10" s="37">
        <v>81</v>
      </c>
      <c r="C10" s="31" t="s">
        <v>373</v>
      </c>
      <c r="D10" s="31" t="s">
        <v>745</v>
      </c>
      <c r="E10" s="31" t="s">
        <v>774</v>
      </c>
      <c r="F10" s="31" t="s">
        <v>773</v>
      </c>
      <c r="G10" s="31" t="s">
        <v>773</v>
      </c>
      <c r="H10" s="31" t="s">
        <v>773</v>
      </c>
      <c r="I10" s="31" t="s">
        <v>774</v>
      </c>
    </row>
    <row r="11" spans="1:9" x14ac:dyDescent="0.35">
      <c r="A11" s="37">
        <v>8</v>
      </c>
      <c r="B11" s="37">
        <v>89</v>
      </c>
      <c r="C11" s="31" t="s">
        <v>401</v>
      </c>
      <c r="D11" s="31" t="s">
        <v>745</v>
      </c>
      <c r="E11" s="31" t="s">
        <v>774</v>
      </c>
      <c r="F11" s="31" t="s">
        <v>773</v>
      </c>
      <c r="G11" s="31" t="s">
        <v>773</v>
      </c>
      <c r="H11" s="31" t="s">
        <v>773</v>
      </c>
      <c r="I11" s="31" t="s">
        <v>774</v>
      </c>
    </row>
    <row r="12" spans="1:9" x14ac:dyDescent="0.35">
      <c r="A12" s="37">
        <v>9</v>
      </c>
      <c r="B12" s="37">
        <v>92</v>
      </c>
      <c r="C12" s="31" t="s">
        <v>412</v>
      </c>
      <c r="D12" s="31" t="s">
        <v>745</v>
      </c>
      <c r="E12" s="31" t="s">
        <v>774</v>
      </c>
      <c r="F12" s="31" t="s">
        <v>773</v>
      </c>
      <c r="G12" s="31" t="s">
        <v>773</v>
      </c>
      <c r="H12" s="31" t="s">
        <v>773</v>
      </c>
      <c r="I12" s="31" t="s">
        <v>774</v>
      </c>
    </row>
    <row r="13" spans="1:9" x14ac:dyDescent="0.35">
      <c r="A13" s="37">
        <v>10</v>
      </c>
      <c r="B13" s="37">
        <v>113</v>
      </c>
      <c r="C13" s="31" t="s">
        <v>476</v>
      </c>
      <c r="D13" s="31" t="s">
        <v>745</v>
      </c>
      <c r="E13" s="31" t="s">
        <v>774</v>
      </c>
      <c r="F13" s="31" t="s">
        <v>773</v>
      </c>
      <c r="G13" s="31" t="s">
        <v>773</v>
      </c>
      <c r="H13" s="31" t="s">
        <v>773</v>
      </c>
      <c r="I13" s="31" t="s">
        <v>774</v>
      </c>
    </row>
    <row r="14" spans="1:9" x14ac:dyDescent="0.35">
      <c r="A14" s="37">
        <v>11</v>
      </c>
      <c r="B14" s="37">
        <v>115</v>
      </c>
      <c r="C14" s="31" t="s">
        <v>481</v>
      </c>
      <c r="D14" s="31" t="s">
        <v>745</v>
      </c>
      <c r="E14" s="31" t="s">
        <v>774</v>
      </c>
      <c r="F14" s="31" t="s">
        <v>773</v>
      </c>
      <c r="G14" s="31" t="s">
        <v>773</v>
      </c>
      <c r="H14" s="31" t="s">
        <v>773</v>
      </c>
      <c r="I14" s="31" t="s">
        <v>774</v>
      </c>
    </row>
    <row r="15" spans="1:9" x14ac:dyDescent="0.35">
      <c r="A15" s="37">
        <v>12</v>
      </c>
      <c r="B15" s="37">
        <v>128</v>
      </c>
      <c r="C15" s="31" t="s">
        <v>572</v>
      </c>
      <c r="D15" s="31" t="s">
        <v>745</v>
      </c>
      <c r="E15" s="31" t="s">
        <v>774</v>
      </c>
      <c r="F15" s="31" t="s">
        <v>773</v>
      </c>
      <c r="G15" s="31" t="s">
        <v>773</v>
      </c>
      <c r="H15" s="31" t="s">
        <v>773</v>
      </c>
      <c r="I15" s="31" t="s">
        <v>774</v>
      </c>
    </row>
    <row r="16" spans="1:9" x14ac:dyDescent="0.35">
      <c r="A16" s="37">
        <v>13</v>
      </c>
      <c r="B16" s="37">
        <v>145</v>
      </c>
      <c r="C16" s="31" t="s">
        <v>770</v>
      </c>
      <c r="D16" s="31" t="s">
        <v>745</v>
      </c>
      <c r="E16" s="31" t="s">
        <v>774</v>
      </c>
      <c r="F16" s="31" t="s">
        <v>773</v>
      </c>
      <c r="G16" s="31" t="s">
        <v>773</v>
      </c>
      <c r="H16" s="31" t="s">
        <v>773</v>
      </c>
      <c r="I16" s="31" t="s">
        <v>774</v>
      </c>
    </row>
    <row r="17" spans="1:9" x14ac:dyDescent="0.35">
      <c r="A17" s="37">
        <v>14</v>
      </c>
      <c r="B17" s="37">
        <v>38</v>
      </c>
      <c r="C17" s="31" t="s">
        <v>172</v>
      </c>
      <c r="D17" s="31" t="s">
        <v>745</v>
      </c>
      <c r="E17" s="31" t="s">
        <v>774</v>
      </c>
      <c r="F17" s="31" t="s">
        <v>774</v>
      </c>
      <c r="G17" s="31" t="s">
        <v>773</v>
      </c>
      <c r="H17" s="31" t="s">
        <v>773</v>
      </c>
      <c r="I17" s="31" t="s">
        <v>774</v>
      </c>
    </row>
    <row r="18" spans="1:9" x14ac:dyDescent="0.35">
      <c r="A18" s="37">
        <v>15</v>
      </c>
      <c r="B18" s="37">
        <v>44</v>
      </c>
      <c r="C18" s="31" t="s">
        <v>198</v>
      </c>
      <c r="D18" s="31" t="s">
        <v>745</v>
      </c>
      <c r="E18" s="31" t="s">
        <v>774</v>
      </c>
      <c r="F18" s="31" t="s">
        <v>774</v>
      </c>
      <c r="G18" s="31" t="s">
        <v>773</v>
      </c>
      <c r="H18" s="31" t="s">
        <v>773</v>
      </c>
      <c r="I18" s="31" t="s">
        <v>774</v>
      </c>
    </row>
    <row r="19" spans="1:9" x14ac:dyDescent="0.35">
      <c r="A19" s="37">
        <v>16</v>
      </c>
      <c r="B19" s="37">
        <v>76</v>
      </c>
      <c r="C19" s="31" t="s">
        <v>342</v>
      </c>
      <c r="D19" s="31" t="s">
        <v>745</v>
      </c>
      <c r="E19" s="31" t="s">
        <v>774</v>
      </c>
      <c r="F19" s="31" t="s">
        <v>774</v>
      </c>
      <c r="G19" s="31" t="s">
        <v>773</v>
      </c>
      <c r="H19" s="31" t="s">
        <v>773</v>
      </c>
      <c r="I19" s="31" t="s">
        <v>774</v>
      </c>
    </row>
    <row r="20" spans="1:9" x14ac:dyDescent="0.35">
      <c r="A20" s="37">
        <v>17</v>
      </c>
      <c r="B20" s="37">
        <v>132</v>
      </c>
      <c r="C20" s="31" t="s">
        <v>586</v>
      </c>
      <c r="D20" s="31" t="s">
        <v>745</v>
      </c>
      <c r="E20" s="31" t="s">
        <v>774</v>
      </c>
      <c r="F20" s="31" t="s">
        <v>774</v>
      </c>
      <c r="G20" s="31" t="s">
        <v>773</v>
      </c>
      <c r="H20" s="31" t="s">
        <v>773</v>
      </c>
      <c r="I20" s="31" t="s">
        <v>774</v>
      </c>
    </row>
    <row r="21" spans="1:9" x14ac:dyDescent="0.35">
      <c r="A21" s="37">
        <v>18</v>
      </c>
      <c r="B21" s="37">
        <v>2</v>
      </c>
      <c r="C21" s="31" t="s">
        <v>18</v>
      </c>
      <c r="D21" s="31" t="s">
        <v>747</v>
      </c>
      <c r="E21" s="31" t="s">
        <v>774</v>
      </c>
      <c r="F21" s="31" t="s">
        <v>773</v>
      </c>
      <c r="G21" s="31" t="s">
        <v>773</v>
      </c>
      <c r="H21" s="31" t="s">
        <v>773</v>
      </c>
      <c r="I21" s="31" t="s">
        <v>774</v>
      </c>
    </row>
    <row r="22" spans="1:9" x14ac:dyDescent="0.35">
      <c r="A22" s="44" t="s">
        <v>776</v>
      </c>
      <c r="B22" s="44"/>
      <c r="C22" s="44"/>
      <c r="D22" s="44"/>
      <c r="E22" s="44"/>
      <c r="F22" s="44"/>
      <c r="G22" s="44"/>
      <c r="H22" s="44"/>
      <c r="I22" s="44"/>
    </row>
    <row r="23" spans="1:9" x14ac:dyDescent="0.35">
      <c r="A23" s="44" t="s">
        <v>789</v>
      </c>
      <c r="B23" s="44"/>
      <c r="C23" s="35"/>
      <c r="D23" s="35"/>
      <c r="E23" s="49" t="s">
        <v>790</v>
      </c>
      <c r="F23" s="49"/>
      <c r="G23" s="49"/>
      <c r="H23" s="49"/>
      <c r="I23" s="49"/>
    </row>
    <row r="24" spans="1:9" s="34" customFormat="1" x14ac:dyDescent="0.35">
      <c r="A24" s="30" t="s">
        <v>751</v>
      </c>
      <c r="B24" s="30" t="s">
        <v>775</v>
      </c>
      <c r="C24" s="30" t="s">
        <v>753</v>
      </c>
      <c r="D24" s="30" t="s">
        <v>754</v>
      </c>
      <c r="E24" s="30" t="s">
        <v>761</v>
      </c>
      <c r="F24" s="30" t="s">
        <v>762</v>
      </c>
      <c r="G24" s="30" t="s">
        <v>763</v>
      </c>
      <c r="H24" s="30" t="s">
        <v>764</v>
      </c>
      <c r="I24" s="30" t="s">
        <v>765</v>
      </c>
    </row>
    <row r="25" spans="1:9" x14ac:dyDescent="0.35">
      <c r="A25" s="37">
        <v>19</v>
      </c>
      <c r="B25" s="37">
        <v>12</v>
      </c>
      <c r="C25" s="31" t="s">
        <v>125</v>
      </c>
      <c r="D25" s="31" t="s">
        <v>747</v>
      </c>
      <c r="E25" s="31" t="s">
        <v>774</v>
      </c>
      <c r="F25" s="31" t="s">
        <v>773</v>
      </c>
      <c r="G25" s="31" t="s">
        <v>773</v>
      </c>
      <c r="H25" s="31" t="s">
        <v>773</v>
      </c>
      <c r="I25" s="31" t="s">
        <v>774</v>
      </c>
    </row>
    <row r="26" spans="1:9" x14ac:dyDescent="0.35">
      <c r="A26" s="37">
        <v>20</v>
      </c>
      <c r="B26" s="37">
        <v>26</v>
      </c>
      <c r="C26" s="31" t="s">
        <v>287</v>
      </c>
      <c r="D26" s="31" t="s">
        <v>747</v>
      </c>
      <c r="E26" s="31" t="s">
        <v>774</v>
      </c>
      <c r="F26" s="31" t="s">
        <v>773</v>
      </c>
      <c r="G26" s="31" t="s">
        <v>773</v>
      </c>
      <c r="H26" s="31" t="s">
        <v>773</v>
      </c>
      <c r="I26" s="31" t="s">
        <v>774</v>
      </c>
    </row>
    <row r="27" spans="1:9" x14ac:dyDescent="0.35">
      <c r="A27" s="37">
        <v>21</v>
      </c>
      <c r="B27" s="37">
        <v>39</v>
      </c>
      <c r="C27" s="31" t="s">
        <v>468</v>
      </c>
      <c r="D27" s="31" t="s">
        <v>747</v>
      </c>
      <c r="E27" s="31" t="s">
        <v>774</v>
      </c>
      <c r="F27" s="31" t="s">
        <v>773</v>
      </c>
      <c r="G27" s="31" t="s">
        <v>773</v>
      </c>
      <c r="H27" s="31" t="s">
        <v>773</v>
      </c>
      <c r="I27" s="31" t="s">
        <v>774</v>
      </c>
    </row>
    <row r="28" spans="1:9" x14ac:dyDescent="0.35">
      <c r="A28" s="37">
        <v>22</v>
      </c>
      <c r="B28" s="37">
        <v>52</v>
      </c>
      <c r="C28" s="31" t="s">
        <v>564</v>
      </c>
      <c r="D28" s="31" t="s">
        <v>747</v>
      </c>
      <c r="E28" s="31" t="s">
        <v>774</v>
      </c>
      <c r="F28" s="31" t="s">
        <v>773</v>
      </c>
      <c r="G28" s="31" t="s">
        <v>773</v>
      </c>
      <c r="H28" s="31" t="s">
        <v>773</v>
      </c>
      <c r="I28" s="31" t="s">
        <v>774</v>
      </c>
    </row>
    <row r="29" spans="1:9" x14ac:dyDescent="0.35">
      <c r="A29" s="37">
        <v>23</v>
      </c>
      <c r="B29" s="37">
        <v>22</v>
      </c>
      <c r="C29" s="31" t="s">
        <v>226</v>
      </c>
      <c r="D29" s="31" t="s">
        <v>747</v>
      </c>
      <c r="E29" s="31" t="s">
        <v>774</v>
      </c>
      <c r="F29" s="31" t="s">
        <v>774</v>
      </c>
      <c r="G29" s="31" t="s">
        <v>773</v>
      </c>
      <c r="H29" s="31" t="s">
        <v>773</v>
      </c>
      <c r="I29" s="31" t="s">
        <v>774</v>
      </c>
    </row>
    <row r="30" spans="1:9" x14ac:dyDescent="0.35">
      <c r="A30" s="37">
        <v>24</v>
      </c>
      <c r="B30" s="37">
        <v>28</v>
      </c>
      <c r="C30" s="31" t="s">
        <v>326</v>
      </c>
      <c r="D30" s="31" t="s">
        <v>747</v>
      </c>
      <c r="E30" s="31" t="s">
        <v>774</v>
      </c>
      <c r="F30" s="31" t="s">
        <v>774</v>
      </c>
      <c r="G30" s="31" t="s">
        <v>773</v>
      </c>
      <c r="H30" s="31" t="s">
        <v>773</v>
      </c>
      <c r="I30" s="31" t="s">
        <v>774</v>
      </c>
    </row>
    <row r="31" spans="1:9" x14ac:dyDescent="0.35">
      <c r="A31" s="37">
        <v>25</v>
      </c>
      <c r="B31" s="37">
        <v>42</v>
      </c>
      <c r="C31" s="31" t="s">
        <v>486</v>
      </c>
      <c r="D31" s="31" t="s">
        <v>747</v>
      </c>
      <c r="E31" s="31" t="s">
        <v>774</v>
      </c>
      <c r="F31" s="31" t="s">
        <v>774</v>
      </c>
      <c r="G31" s="31" t="s">
        <v>773</v>
      </c>
      <c r="H31" s="31" t="s">
        <v>773</v>
      </c>
      <c r="I31" s="31" t="s">
        <v>774</v>
      </c>
    </row>
    <row r="32" spans="1:9" x14ac:dyDescent="0.35">
      <c r="A32" s="37">
        <v>26</v>
      </c>
      <c r="B32" s="37">
        <v>66</v>
      </c>
      <c r="C32" s="31" t="s">
        <v>729</v>
      </c>
      <c r="D32" s="31" t="s">
        <v>747</v>
      </c>
      <c r="E32" s="31" t="s">
        <v>774</v>
      </c>
      <c r="F32" s="31" t="s">
        <v>774</v>
      </c>
      <c r="G32" s="31" t="s">
        <v>773</v>
      </c>
      <c r="H32" s="31" t="s">
        <v>773</v>
      </c>
      <c r="I32" s="31" t="s">
        <v>774</v>
      </c>
    </row>
    <row r="33" spans="1:9" x14ac:dyDescent="0.35">
      <c r="A33" s="37">
        <v>27</v>
      </c>
      <c r="B33" s="37">
        <v>15</v>
      </c>
      <c r="C33" s="31" t="s">
        <v>174</v>
      </c>
      <c r="D33" s="31" t="s">
        <v>747</v>
      </c>
      <c r="E33" s="31" t="s">
        <v>774</v>
      </c>
      <c r="F33" s="31" t="s">
        <v>774</v>
      </c>
      <c r="G33" s="31" t="s">
        <v>773</v>
      </c>
      <c r="H33" s="31" t="s">
        <v>774</v>
      </c>
      <c r="I33" s="31" t="s">
        <v>774</v>
      </c>
    </row>
    <row r="34" spans="1:9" x14ac:dyDescent="0.35">
      <c r="A34" s="37">
        <v>28</v>
      </c>
      <c r="B34" s="37">
        <v>17</v>
      </c>
      <c r="C34" s="31" t="s">
        <v>180</v>
      </c>
      <c r="D34" s="31" t="s">
        <v>747</v>
      </c>
      <c r="E34" s="31" t="s">
        <v>774</v>
      </c>
      <c r="F34" s="31" t="s">
        <v>774</v>
      </c>
      <c r="G34" s="31" t="s">
        <v>773</v>
      </c>
      <c r="H34" s="31" t="s">
        <v>774</v>
      </c>
      <c r="I34" s="31" t="s">
        <v>774</v>
      </c>
    </row>
    <row r="35" spans="1:9" x14ac:dyDescent="0.35">
      <c r="A35" s="37">
        <v>29</v>
      </c>
      <c r="B35" s="37">
        <v>40</v>
      </c>
      <c r="C35" s="31" t="s">
        <v>341</v>
      </c>
      <c r="D35" s="31" t="s">
        <v>748</v>
      </c>
      <c r="E35" s="31" t="s">
        <v>774</v>
      </c>
      <c r="F35" s="31" t="s">
        <v>773</v>
      </c>
      <c r="G35" s="31" t="s">
        <v>773</v>
      </c>
      <c r="H35" s="31" t="s">
        <v>773</v>
      </c>
      <c r="I35" s="31" t="s">
        <v>774</v>
      </c>
    </row>
    <row r="36" spans="1:9" x14ac:dyDescent="0.35">
      <c r="A36" s="37">
        <v>30</v>
      </c>
      <c r="B36" s="37">
        <v>47</v>
      </c>
      <c r="C36" s="31" t="s">
        <v>413</v>
      </c>
      <c r="D36" s="31" t="s">
        <v>748</v>
      </c>
      <c r="E36" s="31" t="s">
        <v>774</v>
      </c>
      <c r="F36" s="31" t="s">
        <v>773</v>
      </c>
      <c r="G36" s="31" t="s">
        <v>773</v>
      </c>
      <c r="H36" s="31" t="s">
        <v>773</v>
      </c>
      <c r="I36" s="31" t="s">
        <v>774</v>
      </c>
    </row>
    <row r="37" spans="1:9" x14ac:dyDescent="0.35">
      <c r="A37" s="37">
        <v>31</v>
      </c>
      <c r="B37" s="37">
        <v>64</v>
      </c>
      <c r="C37" s="31" t="s">
        <v>588</v>
      </c>
      <c r="D37" s="31" t="s">
        <v>748</v>
      </c>
      <c r="E37" s="31" t="s">
        <v>774</v>
      </c>
      <c r="F37" s="31" t="s">
        <v>773</v>
      </c>
      <c r="G37" s="31" t="s">
        <v>773</v>
      </c>
      <c r="H37" s="31" t="s">
        <v>773</v>
      </c>
      <c r="I37" s="31" t="s">
        <v>774</v>
      </c>
    </row>
    <row r="38" spans="1:9" x14ac:dyDescent="0.35">
      <c r="A38" s="37">
        <v>32</v>
      </c>
      <c r="B38" s="37">
        <v>73</v>
      </c>
      <c r="C38" s="31" t="s">
        <v>638</v>
      </c>
      <c r="D38" s="31" t="s">
        <v>748</v>
      </c>
      <c r="E38" s="31" t="s">
        <v>774</v>
      </c>
      <c r="F38" s="31" t="s">
        <v>773</v>
      </c>
      <c r="G38" s="31" t="s">
        <v>773</v>
      </c>
      <c r="H38" s="31" t="s">
        <v>773</v>
      </c>
      <c r="I38" s="31" t="s">
        <v>774</v>
      </c>
    </row>
    <row r="39" spans="1:9" x14ac:dyDescent="0.35">
      <c r="A39" s="37">
        <v>33</v>
      </c>
      <c r="B39" s="37">
        <v>81</v>
      </c>
      <c r="C39" s="31" t="s">
        <v>708</v>
      </c>
      <c r="D39" s="31" t="s">
        <v>748</v>
      </c>
      <c r="E39" s="31" t="s">
        <v>774</v>
      </c>
      <c r="F39" s="31" t="s">
        <v>773</v>
      </c>
      <c r="G39" s="31" t="s">
        <v>773</v>
      </c>
      <c r="H39" s="31" t="s">
        <v>773</v>
      </c>
      <c r="I39" s="31" t="s">
        <v>774</v>
      </c>
    </row>
    <row r="40" spans="1:9" x14ac:dyDescent="0.35">
      <c r="A40" s="37">
        <v>34</v>
      </c>
      <c r="B40" s="37">
        <v>24</v>
      </c>
      <c r="C40" s="31" t="s">
        <v>158</v>
      </c>
      <c r="D40" s="31" t="s">
        <v>748</v>
      </c>
      <c r="E40" s="31" t="s">
        <v>774</v>
      </c>
      <c r="F40" s="31" t="s">
        <v>774</v>
      </c>
      <c r="G40" s="31" t="s">
        <v>773</v>
      </c>
      <c r="H40" s="31" t="s">
        <v>773</v>
      </c>
      <c r="I40" s="31" t="s">
        <v>774</v>
      </c>
    </row>
    <row r="41" spans="1:9" x14ac:dyDescent="0.35">
      <c r="A41" s="37">
        <v>35</v>
      </c>
      <c r="B41" s="37">
        <v>7</v>
      </c>
      <c r="C41" s="31" t="s">
        <v>360</v>
      </c>
      <c r="D41" s="31" t="s">
        <v>749</v>
      </c>
      <c r="E41" s="31" t="s">
        <v>774</v>
      </c>
      <c r="F41" s="31" t="s">
        <v>773</v>
      </c>
      <c r="G41" s="31" t="s">
        <v>773</v>
      </c>
      <c r="H41" s="31" t="s">
        <v>773</v>
      </c>
      <c r="I41" s="31" t="s">
        <v>774</v>
      </c>
    </row>
    <row r="42" spans="1:9" x14ac:dyDescent="0.35">
      <c r="A42" s="37">
        <v>36</v>
      </c>
      <c r="B42" s="37">
        <v>23</v>
      </c>
      <c r="C42" s="31" t="s">
        <v>396</v>
      </c>
      <c r="D42" s="31" t="s">
        <v>750</v>
      </c>
      <c r="E42" s="31" t="s">
        <v>774</v>
      </c>
      <c r="F42" s="31" t="s">
        <v>773</v>
      </c>
      <c r="G42" s="31" t="s">
        <v>773</v>
      </c>
      <c r="H42" s="31" t="s">
        <v>773</v>
      </c>
      <c r="I42" s="31" t="s">
        <v>774</v>
      </c>
    </row>
    <row r="43" spans="1:9" x14ac:dyDescent="0.35">
      <c r="A43" s="44" t="s">
        <v>776</v>
      </c>
      <c r="B43" s="44"/>
      <c r="C43" s="44"/>
      <c r="D43" s="44"/>
      <c r="E43" s="44"/>
      <c r="F43" s="44"/>
      <c r="G43" s="44"/>
      <c r="H43" s="44"/>
      <c r="I43" s="44"/>
    </row>
    <row r="44" spans="1:9" x14ac:dyDescent="0.35">
      <c r="A44" s="44" t="s">
        <v>789</v>
      </c>
      <c r="B44" s="44"/>
      <c r="C44" s="35"/>
      <c r="D44" s="35"/>
      <c r="E44" s="49" t="s">
        <v>790</v>
      </c>
      <c r="F44" s="49"/>
      <c r="G44" s="49"/>
      <c r="H44" s="49"/>
      <c r="I44" s="49"/>
    </row>
    <row r="45" spans="1:9" s="34" customFormat="1" x14ac:dyDescent="0.35">
      <c r="A45" s="30" t="s">
        <v>751</v>
      </c>
      <c r="B45" s="30" t="s">
        <v>775</v>
      </c>
      <c r="C45" s="30" t="s">
        <v>753</v>
      </c>
      <c r="D45" s="30" t="s">
        <v>754</v>
      </c>
      <c r="E45" s="30" t="s">
        <v>761</v>
      </c>
      <c r="F45" s="30" t="s">
        <v>762</v>
      </c>
      <c r="G45" s="30" t="s">
        <v>763</v>
      </c>
      <c r="H45" s="30" t="s">
        <v>764</v>
      </c>
      <c r="I45" s="30" t="s">
        <v>765</v>
      </c>
    </row>
    <row r="46" spans="1:9" x14ac:dyDescent="0.35">
      <c r="A46" s="37">
        <v>37</v>
      </c>
      <c r="B46" s="37">
        <v>28</v>
      </c>
      <c r="C46" s="31" t="s">
        <v>452</v>
      </c>
      <c r="D46" s="31" t="s">
        <v>750</v>
      </c>
      <c r="E46" s="31" t="s">
        <v>774</v>
      </c>
      <c r="F46" s="31" t="s">
        <v>773</v>
      </c>
      <c r="G46" s="31" t="s">
        <v>773</v>
      </c>
      <c r="H46" s="31" t="s">
        <v>773</v>
      </c>
      <c r="I46" s="31" t="s">
        <v>774</v>
      </c>
    </row>
    <row r="47" spans="1:9" x14ac:dyDescent="0.35">
      <c r="A47" s="37">
        <v>38</v>
      </c>
      <c r="B47" s="37">
        <v>39</v>
      </c>
      <c r="C47" s="31" t="s">
        <v>667</v>
      </c>
      <c r="D47" s="31" t="s">
        <v>750</v>
      </c>
      <c r="E47" s="31" t="s">
        <v>774</v>
      </c>
      <c r="F47" s="31" t="s">
        <v>773</v>
      </c>
      <c r="G47" s="31" t="s">
        <v>773</v>
      </c>
      <c r="H47" s="31" t="s">
        <v>773</v>
      </c>
      <c r="I47" s="31" t="s">
        <v>774</v>
      </c>
    </row>
    <row r="48" spans="1:9" x14ac:dyDescent="0.35">
      <c r="A48" s="37">
        <v>39</v>
      </c>
      <c r="B48" s="37">
        <v>40</v>
      </c>
      <c r="C48" s="31" t="s">
        <v>705</v>
      </c>
      <c r="D48" s="31" t="s">
        <v>750</v>
      </c>
      <c r="E48" s="31" t="s">
        <v>774</v>
      </c>
      <c r="F48" s="31" t="s">
        <v>773</v>
      </c>
      <c r="G48" s="31" t="s">
        <v>773</v>
      </c>
      <c r="H48" s="31" t="s">
        <v>773</v>
      </c>
      <c r="I48" s="31" t="s">
        <v>774</v>
      </c>
    </row>
    <row r="49" spans="1:9" x14ac:dyDescent="0.35">
      <c r="A49" s="37">
        <v>40</v>
      </c>
      <c r="B49" s="37">
        <v>12</v>
      </c>
      <c r="C49" s="31" t="s">
        <v>259</v>
      </c>
      <c r="D49" s="31" t="s">
        <v>750</v>
      </c>
      <c r="E49" s="31" t="s">
        <v>774</v>
      </c>
      <c r="F49" s="31" t="s">
        <v>774</v>
      </c>
      <c r="G49" s="31" t="s">
        <v>773</v>
      </c>
      <c r="H49" s="31" t="s">
        <v>773</v>
      </c>
      <c r="I49" s="31" t="s">
        <v>774</v>
      </c>
    </row>
    <row r="50" spans="1:9" x14ac:dyDescent="0.35">
      <c r="A50" s="37">
        <v>41</v>
      </c>
      <c r="B50" s="37">
        <v>18</v>
      </c>
      <c r="C50" s="31" t="s">
        <v>306</v>
      </c>
      <c r="D50" s="31" t="s">
        <v>750</v>
      </c>
      <c r="E50" s="31" t="s">
        <v>774</v>
      </c>
      <c r="F50" s="31" t="s">
        <v>774</v>
      </c>
      <c r="G50" s="31" t="s">
        <v>773</v>
      </c>
      <c r="H50" s="31" t="s">
        <v>773</v>
      </c>
      <c r="I50" s="31" t="s">
        <v>774</v>
      </c>
    </row>
    <row r="51" spans="1:9" x14ac:dyDescent="0.35">
      <c r="A51" s="37">
        <v>42</v>
      </c>
      <c r="B51" s="37">
        <v>31</v>
      </c>
      <c r="C51" s="31" t="s">
        <v>551</v>
      </c>
      <c r="D51" s="31" t="s">
        <v>750</v>
      </c>
      <c r="E51" s="31" t="s">
        <v>774</v>
      </c>
      <c r="F51" s="31" t="s">
        <v>774</v>
      </c>
      <c r="G51" s="31" t="s">
        <v>773</v>
      </c>
      <c r="H51" s="31" t="s">
        <v>773</v>
      </c>
      <c r="I51" s="31" t="s">
        <v>774</v>
      </c>
    </row>
    <row r="64" spans="1:9" x14ac:dyDescent="0.35">
      <c r="A64" s="44" t="s">
        <v>776</v>
      </c>
      <c r="B64" s="44"/>
      <c r="C64" s="44"/>
      <c r="D64" s="44"/>
      <c r="E64" s="44"/>
      <c r="F64" s="44"/>
      <c r="G64" s="44"/>
      <c r="H64" s="44"/>
      <c r="I64" s="44"/>
    </row>
    <row r="65" spans="1:9" x14ac:dyDescent="0.35">
      <c r="A65" s="44" t="s">
        <v>791</v>
      </c>
      <c r="B65" s="44"/>
      <c r="C65" s="35"/>
      <c r="D65" s="35"/>
      <c r="E65" s="49" t="s">
        <v>792</v>
      </c>
      <c r="F65" s="49"/>
      <c r="G65" s="49"/>
      <c r="H65" s="49"/>
      <c r="I65" s="49"/>
    </row>
    <row r="66" spans="1:9" s="34" customFormat="1" x14ac:dyDescent="0.35">
      <c r="A66" s="30" t="s">
        <v>751</v>
      </c>
      <c r="B66" s="30" t="s">
        <v>775</v>
      </c>
      <c r="C66" s="30" t="s">
        <v>753</v>
      </c>
      <c r="D66" s="30" t="s">
        <v>754</v>
      </c>
      <c r="E66" s="30" t="s">
        <v>761</v>
      </c>
      <c r="F66" s="30" t="s">
        <v>762</v>
      </c>
      <c r="G66" s="30" t="s">
        <v>763</v>
      </c>
      <c r="H66" s="30" t="s">
        <v>764</v>
      </c>
      <c r="I66" s="30" t="s">
        <v>765</v>
      </c>
    </row>
    <row r="67" spans="1:9" x14ac:dyDescent="0.35">
      <c r="A67" s="37">
        <v>1</v>
      </c>
      <c r="B67" s="37">
        <v>11</v>
      </c>
      <c r="C67" s="31" t="s">
        <v>118</v>
      </c>
      <c r="D67" s="31" t="s">
        <v>743</v>
      </c>
      <c r="E67" s="31" t="s">
        <v>774</v>
      </c>
      <c r="F67" s="31" t="s">
        <v>773</v>
      </c>
      <c r="G67" s="31" t="s">
        <v>773</v>
      </c>
      <c r="H67" s="31" t="s">
        <v>773</v>
      </c>
      <c r="I67" s="31" t="s">
        <v>774</v>
      </c>
    </row>
    <row r="68" spans="1:9" x14ac:dyDescent="0.35">
      <c r="A68" s="37">
        <v>2</v>
      </c>
      <c r="B68" s="37">
        <v>12</v>
      </c>
      <c r="C68" s="31" t="s">
        <v>120</v>
      </c>
      <c r="D68" s="31" t="s">
        <v>743</v>
      </c>
      <c r="E68" s="31" t="s">
        <v>774</v>
      </c>
      <c r="F68" s="31" t="s">
        <v>773</v>
      </c>
      <c r="G68" s="31" t="s">
        <v>773</v>
      </c>
      <c r="H68" s="31" t="s">
        <v>773</v>
      </c>
      <c r="I68" s="31" t="s">
        <v>774</v>
      </c>
    </row>
    <row r="69" spans="1:9" x14ac:dyDescent="0.35">
      <c r="A69" s="37">
        <v>3</v>
      </c>
      <c r="B69" s="37">
        <v>22</v>
      </c>
      <c r="C69" s="31" t="s">
        <v>245</v>
      </c>
      <c r="D69" s="31" t="s">
        <v>743</v>
      </c>
      <c r="E69" s="31" t="s">
        <v>774</v>
      </c>
      <c r="F69" s="31" t="s">
        <v>773</v>
      </c>
      <c r="G69" s="31" t="s">
        <v>773</v>
      </c>
      <c r="H69" s="31" t="s">
        <v>773</v>
      </c>
      <c r="I69" s="31" t="s">
        <v>774</v>
      </c>
    </row>
    <row r="70" spans="1:9" x14ac:dyDescent="0.35">
      <c r="A70" s="37">
        <v>4</v>
      </c>
      <c r="B70" s="37">
        <v>23</v>
      </c>
      <c r="C70" s="31" t="s">
        <v>246</v>
      </c>
      <c r="D70" s="31" t="s">
        <v>743</v>
      </c>
      <c r="E70" s="31" t="s">
        <v>774</v>
      </c>
      <c r="F70" s="31" t="s">
        <v>773</v>
      </c>
      <c r="G70" s="31" t="s">
        <v>773</v>
      </c>
      <c r="H70" s="31" t="s">
        <v>773</v>
      </c>
      <c r="I70" s="31" t="s">
        <v>774</v>
      </c>
    </row>
    <row r="71" spans="1:9" x14ac:dyDescent="0.35">
      <c r="A71" s="37">
        <v>5</v>
      </c>
      <c r="B71" s="37">
        <v>30</v>
      </c>
      <c r="C71" s="31" t="s">
        <v>317</v>
      </c>
      <c r="D71" s="31" t="s">
        <v>743</v>
      </c>
      <c r="E71" s="31" t="s">
        <v>774</v>
      </c>
      <c r="F71" s="31" t="s">
        <v>773</v>
      </c>
      <c r="G71" s="31" t="s">
        <v>773</v>
      </c>
      <c r="H71" s="31" t="s">
        <v>773</v>
      </c>
      <c r="I71" s="31" t="s">
        <v>774</v>
      </c>
    </row>
    <row r="72" spans="1:9" x14ac:dyDescent="0.35">
      <c r="A72" s="37">
        <v>6</v>
      </c>
      <c r="B72" s="37">
        <v>39</v>
      </c>
      <c r="C72" s="31" t="s">
        <v>380</v>
      </c>
      <c r="D72" s="31" t="s">
        <v>743</v>
      </c>
      <c r="E72" s="31" t="s">
        <v>774</v>
      </c>
      <c r="F72" s="31" t="s">
        <v>773</v>
      </c>
      <c r="G72" s="31" t="s">
        <v>773</v>
      </c>
      <c r="H72" s="31" t="s">
        <v>773</v>
      </c>
      <c r="I72" s="31" t="s">
        <v>774</v>
      </c>
    </row>
    <row r="73" spans="1:9" x14ac:dyDescent="0.35">
      <c r="A73" s="37">
        <v>7</v>
      </c>
      <c r="B73" s="37">
        <v>52</v>
      </c>
      <c r="C73" s="31" t="s">
        <v>438</v>
      </c>
      <c r="D73" s="31" t="s">
        <v>743</v>
      </c>
      <c r="E73" s="31" t="s">
        <v>774</v>
      </c>
      <c r="F73" s="31" t="s">
        <v>773</v>
      </c>
      <c r="G73" s="31" t="s">
        <v>773</v>
      </c>
      <c r="H73" s="31" t="s">
        <v>773</v>
      </c>
      <c r="I73" s="31" t="s">
        <v>774</v>
      </c>
    </row>
    <row r="74" spans="1:9" x14ac:dyDescent="0.35">
      <c r="A74" s="37">
        <v>8</v>
      </c>
      <c r="B74" s="37">
        <v>70</v>
      </c>
      <c r="C74" s="31" t="s">
        <v>608</v>
      </c>
      <c r="D74" s="31" t="s">
        <v>743</v>
      </c>
      <c r="E74" s="31" t="s">
        <v>774</v>
      </c>
      <c r="F74" s="31" t="s">
        <v>773</v>
      </c>
      <c r="G74" s="31" t="s">
        <v>773</v>
      </c>
      <c r="H74" s="31" t="s">
        <v>773</v>
      </c>
      <c r="I74" s="31" t="s">
        <v>774</v>
      </c>
    </row>
    <row r="75" spans="1:9" x14ac:dyDescent="0.35">
      <c r="A75" s="37">
        <v>9</v>
      </c>
      <c r="B75" s="37">
        <v>76</v>
      </c>
      <c r="C75" s="31" t="s">
        <v>655</v>
      </c>
      <c r="D75" s="31" t="s">
        <v>743</v>
      </c>
      <c r="E75" s="31" t="s">
        <v>774</v>
      </c>
      <c r="F75" s="31" t="s">
        <v>773</v>
      </c>
      <c r="G75" s="31" t="s">
        <v>773</v>
      </c>
      <c r="H75" s="31" t="s">
        <v>773</v>
      </c>
      <c r="I75" s="31" t="s">
        <v>774</v>
      </c>
    </row>
    <row r="76" spans="1:9" x14ac:dyDescent="0.35">
      <c r="A76" s="37">
        <v>10</v>
      </c>
      <c r="B76" s="37">
        <v>82</v>
      </c>
      <c r="C76" s="31" t="s">
        <v>685</v>
      </c>
      <c r="D76" s="31" t="s">
        <v>743</v>
      </c>
      <c r="E76" s="31" t="s">
        <v>774</v>
      </c>
      <c r="F76" s="31" t="s">
        <v>773</v>
      </c>
      <c r="G76" s="31" t="s">
        <v>773</v>
      </c>
      <c r="H76" s="31" t="s">
        <v>773</v>
      </c>
      <c r="I76" s="31" t="s">
        <v>774</v>
      </c>
    </row>
    <row r="77" spans="1:9" x14ac:dyDescent="0.35">
      <c r="A77" s="37">
        <v>11</v>
      </c>
      <c r="B77" s="37">
        <v>87</v>
      </c>
      <c r="C77" s="31" t="s">
        <v>718</v>
      </c>
      <c r="D77" s="31" t="s">
        <v>743</v>
      </c>
      <c r="E77" s="31" t="s">
        <v>774</v>
      </c>
      <c r="F77" s="31" t="s">
        <v>773</v>
      </c>
      <c r="G77" s="31" t="s">
        <v>773</v>
      </c>
      <c r="H77" s="31" t="s">
        <v>773</v>
      </c>
      <c r="I77" s="31" t="s">
        <v>774</v>
      </c>
    </row>
    <row r="78" spans="1:9" x14ac:dyDescent="0.35">
      <c r="A78" s="37">
        <v>12</v>
      </c>
      <c r="B78" s="37">
        <v>19</v>
      </c>
      <c r="C78" s="31" t="s">
        <v>235</v>
      </c>
      <c r="D78" s="31" t="s">
        <v>743</v>
      </c>
      <c r="E78" s="31" t="s">
        <v>774</v>
      </c>
      <c r="F78" s="31" t="s">
        <v>774</v>
      </c>
      <c r="G78" s="31" t="s">
        <v>773</v>
      </c>
      <c r="H78" s="31" t="s">
        <v>773</v>
      </c>
      <c r="I78" s="31" t="s">
        <v>774</v>
      </c>
    </row>
    <row r="79" spans="1:9" x14ac:dyDescent="0.35">
      <c r="A79" s="37">
        <v>13</v>
      </c>
      <c r="B79" s="37">
        <v>84</v>
      </c>
      <c r="C79" s="31" t="s">
        <v>697</v>
      </c>
      <c r="D79" s="31" t="s">
        <v>743</v>
      </c>
      <c r="E79" s="31" t="s">
        <v>774</v>
      </c>
      <c r="F79" s="31" t="s">
        <v>774</v>
      </c>
      <c r="G79" s="31" t="s">
        <v>773</v>
      </c>
      <c r="H79" s="31" t="s">
        <v>773</v>
      </c>
      <c r="I79" s="31" t="s">
        <v>774</v>
      </c>
    </row>
    <row r="80" spans="1:9" x14ac:dyDescent="0.35">
      <c r="A80" s="37">
        <v>14</v>
      </c>
      <c r="B80" s="37">
        <v>2</v>
      </c>
      <c r="C80" s="31" t="s">
        <v>12</v>
      </c>
      <c r="D80" s="31" t="s">
        <v>746</v>
      </c>
      <c r="E80" s="31" t="s">
        <v>774</v>
      </c>
      <c r="F80" s="31" t="s">
        <v>773</v>
      </c>
      <c r="G80" s="31" t="s">
        <v>773</v>
      </c>
      <c r="H80" s="31" t="s">
        <v>773</v>
      </c>
      <c r="I80" s="31" t="s">
        <v>774</v>
      </c>
    </row>
    <row r="81" spans="1:9" x14ac:dyDescent="0.35">
      <c r="A81" s="37">
        <v>15</v>
      </c>
      <c r="B81" s="37">
        <v>63</v>
      </c>
      <c r="C81" s="31" t="s">
        <v>192</v>
      </c>
      <c r="D81" s="31" t="s">
        <v>746</v>
      </c>
      <c r="E81" s="31" t="s">
        <v>774</v>
      </c>
      <c r="F81" s="31" t="s">
        <v>773</v>
      </c>
      <c r="G81" s="31" t="s">
        <v>773</v>
      </c>
      <c r="H81" s="31" t="s">
        <v>773</v>
      </c>
      <c r="I81" s="31" t="s">
        <v>774</v>
      </c>
    </row>
    <row r="82" spans="1:9" x14ac:dyDescent="0.35">
      <c r="A82" s="37">
        <v>16</v>
      </c>
      <c r="B82" s="37">
        <v>91</v>
      </c>
      <c r="C82" s="31" t="s">
        <v>324</v>
      </c>
      <c r="D82" s="31" t="s">
        <v>746</v>
      </c>
      <c r="E82" s="31" t="s">
        <v>774</v>
      </c>
      <c r="F82" s="31" t="s">
        <v>773</v>
      </c>
      <c r="G82" s="31" t="s">
        <v>773</v>
      </c>
      <c r="H82" s="31" t="s">
        <v>773</v>
      </c>
      <c r="I82" s="31" t="s">
        <v>774</v>
      </c>
    </row>
    <row r="83" spans="1:9" x14ac:dyDescent="0.35">
      <c r="A83" s="37">
        <v>17</v>
      </c>
      <c r="B83" s="37">
        <v>112</v>
      </c>
      <c r="C83" s="31" t="s">
        <v>390</v>
      </c>
      <c r="D83" s="31" t="s">
        <v>746</v>
      </c>
      <c r="E83" s="31" t="s">
        <v>774</v>
      </c>
      <c r="F83" s="31" t="s">
        <v>773</v>
      </c>
      <c r="G83" s="31" t="s">
        <v>773</v>
      </c>
      <c r="H83" s="31" t="s">
        <v>773</v>
      </c>
      <c r="I83" s="31" t="s">
        <v>774</v>
      </c>
    </row>
    <row r="84" spans="1:9" x14ac:dyDescent="0.35">
      <c r="A84" s="37">
        <v>18</v>
      </c>
      <c r="B84" s="37">
        <v>133</v>
      </c>
      <c r="C84" s="31" t="s">
        <v>514</v>
      </c>
      <c r="D84" s="31" t="s">
        <v>746</v>
      </c>
      <c r="E84" s="31" t="s">
        <v>774</v>
      </c>
      <c r="F84" s="31" t="s">
        <v>773</v>
      </c>
      <c r="G84" s="31" t="s">
        <v>773</v>
      </c>
      <c r="H84" s="31" t="s">
        <v>773</v>
      </c>
      <c r="I84" s="31" t="s">
        <v>774</v>
      </c>
    </row>
    <row r="85" spans="1:9" x14ac:dyDescent="0.35">
      <c r="A85" s="44" t="s">
        <v>776</v>
      </c>
      <c r="B85" s="44"/>
      <c r="C85" s="44"/>
      <c r="D85" s="44"/>
      <c r="E85" s="44"/>
      <c r="F85" s="44"/>
      <c r="G85" s="44"/>
      <c r="H85" s="44"/>
      <c r="I85" s="44"/>
    </row>
    <row r="86" spans="1:9" x14ac:dyDescent="0.35">
      <c r="A86" s="44" t="s">
        <v>791</v>
      </c>
      <c r="B86" s="44"/>
      <c r="C86" s="35"/>
      <c r="D86" s="35"/>
      <c r="E86" s="49" t="s">
        <v>792</v>
      </c>
      <c r="F86" s="49"/>
      <c r="G86" s="49"/>
      <c r="H86" s="49"/>
      <c r="I86" s="49"/>
    </row>
    <row r="87" spans="1:9" s="34" customFormat="1" x14ac:dyDescent="0.35">
      <c r="A87" s="30" t="s">
        <v>751</v>
      </c>
      <c r="B87" s="30" t="s">
        <v>775</v>
      </c>
      <c r="C87" s="30" t="s">
        <v>753</v>
      </c>
      <c r="D87" s="30" t="s">
        <v>754</v>
      </c>
      <c r="E87" s="30" t="s">
        <v>761</v>
      </c>
      <c r="F87" s="30" t="s">
        <v>762</v>
      </c>
      <c r="G87" s="30" t="s">
        <v>763</v>
      </c>
      <c r="H87" s="30" t="s">
        <v>764</v>
      </c>
      <c r="I87" s="30" t="s">
        <v>765</v>
      </c>
    </row>
    <row r="88" spans="1:9" ht="22.5" customHeight="1" x14ac:dyDescent="0.35">
      <c r="A88" s="37">
        <v>19</v>
      </c>
      <c r="B88" s="37">
        <v>136</v>
      </c>
      <c r="C88" s="31" t="s">
        <v>523</v>
      </c>
      <c r="D88" s="31" t="s">
        <v>746</v>
      </c>
      <c r="E88" s="31" t="s">
        <v>774</v>
      </c>
      <c r="F88" s="31" t="s">
        <v>773</v>
      </c>
      <c r="G88" s="31" t="s">
        <v>773</v>
      </c>
      <c r="H88" s="31" t="s">
        <v>773</v>
      </c>
      <c r="I88" s="31" t="s">
        <v>774</v>
      </c>
    </row>
    <row r="89" spans="1:9" ht="22.5" customHeight="1" x14ac:dyDescent="0.35">
      <c r="A89" s="37">
        <v>20</v>
      </c>
      <c r="B89" s="37">
        <v>152</v>
      </c>
      <c r="C89" s="31" t="s">
        <v>606</v>
      </c>
      <c r="D89" s="31" t="s">
        <v>746</v>
      </c>
      <c r="E89" s="31" t="s">
        <v>774</v>
      </c>
      <c r="F89" s="31" t="s">
        <v>773</v>
      </c>
      <c r="G89" s="31" t="s">
        <v>773</v>
      </c>
      <c r="H89" s="31" t="s">
        <v>773</v>
      </c>
      <c r="I89" s="31" t="s">
        <v>774</v>
      </c>
    </row>
    <row r="90" spans="1:9" ht="22.5" customHeight="1" x14ac:dyDescent="0.35">
      <c r="A90" s="37">
        <v>21</v>
      </c>
      <c r="B90" s="37">
        <v>156</v>
      </c>
      <c r="C90" s="31" t="s">
        <v>615</v>
      </c>
      <c r="D90" s="31" t="s">
        <v>746</v>
      </c>
      <c r="E90" s="31" t="s">
        <v>774</v>
      </c>
      <c r="F90" s="31" t="s">
        <v>773</v>
      </c>
      <c r="G90" s="31" t="s">
        <v>773</v>
      </c>
      <c r="H90" s="31" t="s">
        <v>773</v>
      </c>
      <c r="I90" s="31" t="s">
        <v>774</v>
      </c>
    </row>
    <row r="91" spans="1:9" ht="22.5" customHeight="1" x14ac:dyDescent="0.35">
      <c r="A91" s="37">
        <v>22</v>
      </c>
      <c r="B91" s="37">
        <v>158</v>
      </c>
      <c r="C91" s="31" t="s">
        <v>630</v>
      </c>
      <c r="D91" s="31" t="s">
        <v>746</v>
      </c>
      <c r="E91" s="31" t="s">
        <v>774</v>
      </c>
      <c r="F91" s="31" t="s">
        <v>773</v>
      </c>
      <c r="G91" s="31" t="s">
        <v>773</v>
      </c>
      <c r="H91" s="31" t="s">
        <v>773</v>
      </c>
      <c r="I91" s="31" t="s">
        <v>774</v>
      </c>
    </row>
    <row r="92" spans="1:9" ht="22.5" customHeight="1" x14ac:dyDescent="0.35">
      <c r="A92" s="37">
        <v>23</v>
      </c>
      <c r="B92" s="37">
        <v>160</v>
      </c>
      <c r="C92" s="31" t="s">
        <v>632</v>
      </c>
      <c r="D92" s="31" t="s">
        <v>746</v>
      </c>
      <c r="E92" s="31" t="s">
        <v>774</v>
      </c>
      <c r="F92" s="31" t="s">
        <v>773</v>
      </c>
      <c r="G92" s="31" t="s">
        <v>773</v>
      </c>
      <c r="H92" s="31" t="s">
        <v>773</v>
      </c>
      <c r="I92" s="31" t="s">
        <v>774</v>
      </c>
    </row>
    <row r="93" spans="1:9" ht="22.5" customHeight="1" x14ac:dyDescent="0.35">
      <c r="A93" s="37">
        <v>24</v>
      </c>
      <c r="B93" s="37">
        <v>162</v>
      </c>
      <c r="C93" s="31" t="s">
        <v>634</v>
      </c>
      <c r="D93" s="31" t="s">
        <v>746</v>
      </c>
      <c r="E93" s="31" t="s">
        <v>774</v>
      </c>
      <c r="F93" s="31" t="s">
        <v>773</v>
      </c>
      <c r="G93" s="31" t="s">
        <v>773</v>
      </c>
      <c r="H93" s="31" t="s">
        <v>773</v>
      </c>
      <c r="I93" s="31" t="s">
        <v>774</v>
      </c>
    </row>
    <row r="94" spans="1:9" ht="22.5" customHeight="1" x14ac:dyDescent="0.35">
      <c r="A94" s="37">
        <v>25</v>
      </c>
      <c r="B94" s="37">
        <v>166</v>
      </c>
      <c r="C94" s="31" t="s">
        <v>643</v>
      </c>
      <c r="D94" s="31" t="s">
        <v>746</v>
      </c>
      <c r="E94" s="31" t="s">
        <v>774</v>
      </c>
      <c r="F94" s="31" t="s">
        <v>773</v>
      </c>
      <c r="G94" s="31" t="s">
        <v>773</v>
      </c>
      <c r="H94" s="31" t="s">
        <v>773</v>
      </c>
      <c r="I94" s="31" t="s">
        <v>774</v>
      </c>
    </row>
    <row r="95" spans="1:9" ht="22.5" customHeight="1" x14ac:dyDescent="0.35">
      <c r="A95" s="37">
        <v>26</v>
      </c>
      <c r="B95" s="37">
        <v>171</v>
      </c>
      <c r="C95" s="31" t="s">
        <v>661</v>
      </c>
      <c r="D95" s="31" t="s">
        <v>746</v>
      </c>
      <c r="E95" s="31" t="s">
        <v>774</v>
      </c>
      <c r="F95" s="31" t="s">
        <v>773</v>
      </c>
      <c r="G95" s="31" t="s">
        <v>773</v>
      </c>
      <c r="H95" s="31" t="s">
        <v>773</v>
      </c>
      <c r="I95" s="31" t="s">
        <v>774</v>
      </c>
    </row>
    <row r="96" spans="1:9" ht="22.5" customHeight="1" x14ac:dyDescent="0.35">
      <c r="A96" s="37">
        <v>27</v>
      </c>
      <c r="B96" s="37">
        <v>23</v>
      </c>
      <c r="C96" s="31" t="s">
        <v>68</v>
      </c>
      <c r="D96" s="31" t="s">
        <v>746</v>
      </c>
      <c r="E96" s="31" t="s">
        <v>774</v>
      </c>
      <c r="F96" s="31" t="s">
        <v>774</v>
      </c>
      <c r="G96" s="31" t="s">
        <v>773</v>
      </c>
      <c r="H96" s="31" t="s">
        <v>773</v>
      </c>
      <c r="I96" s="31" t="s">
        <v>774</v>
      </c>
    </row>
    <row r="97" spans="1:9" ht="22.5" customHeight="1" x14ac:dyDescent="0.35">
      <c r="A97" s="37">
        <v>28</v>
      </c>
      <c r="B97" s="37">
        <v>45</v>
      </c>
      <c r="C97" s="31" t="s">
        <v>137</v>
      </c>
      <c r="D97" s="31" t="s">
        <v>746</v>
      </c>
      <c r="E97" s="31" t="s">
        <v>774</v>
      </c>
      <c r="F97" s="31" t="s">
        <v>774</v>
      </c>
      <c r="G97" s="31" t="s">
        <v>773</v>
      </c>
      <c r="H97" s="31" t="s">
        <v>773</v>
      </c>
      <c r="I97" s="31" t="s">
        <v>774</v>
      </c>
    </row>
    <row r="98" spans="1:9" ht="22.5" customHeight="1" x14ac:dyDescent="0.35">
      <c r="A98" s="37">
        <v>29</v>
      </c>
      <c r="B98" s="37">
        <v>92</v>
      </c>
      <c r="C98" s="31" t="s">
        <v>325</v>
      </c>
      <c r="D98" s="31" t="s">
        <v>746</v>
      </c>
      <c r="E98" s="31" t="s">
        <v>774</v>
      </c>
      <c r="F98" s="31" t="s">
        <v>774</v>
      </c>
      <c r="G98" s="31" t="s">
        <v>773</v>
      </c>
      <c r="H98" s="31" t="s">
        <v>773</v>
      </c>
      <c r="I98" s="31" t="s">
        <v>774</v>
      </c>
    </row>
    <row r="99" spans="1:9" ht="22.5" customHeight="1" x14ac:dyDescent="0.35">
      <c r="A99" s="37">
        <v>30</v>
      </c>
      <c r="B99" s="37">
        <v>7</v>
      </c>
      <c r="C99" s="31" t="s">
        <v>37</v>
      </c>
      <c r="D99" s="31" t="s">
        <v>744</v>
      </c>
      <c r="E99" s="31" t="s">
        <v>774</v>
      </c>
      <c r="F99" s="31" t="s">
        <v>773</v>
      </c>
      <c r="G99" s="31" t="s">
        <v>773</v>
      </c>
      <c r="H99" s="31" t="s">
        <v>773</v>
      </c>
      <c r="I99" s="31" t="s">
        <v>774</v>
      </c>
    </row>
    <row r="100" spans="1:9" ht="22.5" customHeight="1" x14ac:dyDescent="0.35">
      <c r="A100" s="37">
        <v>31</v>
      </c>
      <c r="B100" s="37">
        <v>9</v>
      </c>
      <c r="C100" s="31" t="s">
        <v>100</v>
      </c>
      <c r="D100" s="31" t="s">
        <v>744</v>
      </c>
      <c r="E100" s="31" t="s">
        <v>774</v>
      </c>
      <c r="F100" s="31" t="s">
        <v>773</v>
      </c>
      <c r="G100" s="31" t="s">
        <v>773</v>
      </c>
      <c r="H100" s="31" t="s">
        <v>773</v>
      </c>
      <c r="I100" s="31" t="s">
        <v>774</v>
      </c>
    </row>
    <row r="101" spans="1:9" ht="22.5" customHeight="1" x14ac:dyDescent="0.35">
      <c r="A101" s="37">
        <v>32</v>
      </c>
      <c r="B101" s="37">
        <v>13</v>
      </c>
      <c r="C101" s="31" t="s">
        <v>138</v>
      </c>
      <c r="D101" s="31" t="s">
        <v>744</v>
      </c>
      <c r="E101" s="31" t="s">
        <v>774</v>
      </c>
      <c r="F101" s="31" t="s">
        <v>773</v>
      </c>
      <c r="G101" s="31" t="s">
        <v>773</v>
      </c>
      <c r="H101" s="31" t="s">
        <v>773</v>
      </c>
      <c r="I101" s="31" t="s">
        <v>774</v>
      </c>
    </row>
    <row r="102" spans="1:9" ht="22.5" customHeight="1" x14ac:dyDescent="0.35">
      <c r="A102" s="37">
        <v>33</v>
      </c>
      <c r="B102" s="37">
        <v>30</v>
      </c>
      <c r="C102" s="31" t="s">
        <v>275</v>
      </c>
      <c r="D102" s="31" t="s">
        <v>744</v>
      </c>
      <c r="E102" s="31" t="s">
        <v>774</v>
      </c>
      <c r="F102" s="31" t="s">
        <v>773</v>
      </c>
      <c r="G102" s="31" t="s">
        <v>773</v>
      </c>
      <c r="H102" s="31" t="s">
        <v>773</v>
      </c>
      <c r="I102" s="31" t="s">
        <v>774</v>
      </c>
    </row>
    <row r="103" spans="1:9" ht="22.5" customHeight="1" x14ac:dyDescent="0.35">
      <c r="A103" s="37">
        <v>34</v>
      </c>
      <c r="B103" s="37">
        <v>74</v>
      </c>
      <c r="C103" s="31" t="s">
        <v>531</v>
      </c>
      <c r="D103" s="31" t="s">
        <v>744</v>
      </c>
      <c r="E103" s="31" t="s">
        <v>774</v>
      </c>
      <c r="F103" s="31" t="s">
        <v>773</v>
      </c>
      <c r="G103" s="31" t="s">
        <v>773</v>
      </c>
      <c r="H103" s="31" t="s">
        <v>773</v>
      </c>
      <c r="I103" s="31" t="s">
        <v>774</v>
      </c>
    </row>
    <row r="104" spans="1:9" ht="22.5" customHeight="1" x14ac:dyDescent="0.35">
      <c r="A104" s="37">
        <v>35</v>
      </c>
      <c r="B104" s="37">
        <v>93</v>
      </c>
      <c r="C104" s="31" t="s">
        <v>666</v>
      </c>
      <c r="D104" s="31" t="s">
        <v>744</v>
      </c>
      <c r="E104" s="31" t="s">
        <v>774</v>
      </c>
      <c r="F104" s="31" t="s">
        <v>773</v>
      </c>
      <c r="G104" s="31" t="s">
        <v>773</v>
      </c>
      <c r="H104" s="31" t="s">
        <v>773</v>
      </c>
      <c r="I104" s="31" t="s">
        <v>774</v>
      </c>
    </row>
    <row r="105" spans="1:9" ht="22.5" customHeight="1" x14ac:dyDescent="0.35">
      <c r="A105" s="37">
        <v>36</v>
      </c>
      <c r="B105" s="37">
        <v>52</v>
      </c>
      <c r="C105" s="31" t="s">
        <v>444</v>
      </c>
      <c r="D105" s="31" t="s">
        <v>744</v>
      </c>
      <c r="E105" s="31" t="s">
        <v>774</v>
      </c>
      <c r="F105" s="31" t="s">
        <v>774</v>
      </c>
      <c r="G105" s="31" t="s">
        <v>773</v>
      </c>
      <c r="H105" s="31" t="s">
        <v>773</v>
      </c>
      <c r="I105" s="31" t="s">
        <v>774</v>
      </c>
    </row>
    <row r="106" spans="1:9" ht="22.5" customHeight="1" x14ac:dyDescent="0.35">
      <c r="A106" s="37">
        <v>37</v>
      </c>
      <c r="B106" s="37">
        <v>107</v>
      </c>
      <c r="C106" s="31" t="s">
        <v>740</v>
      </c>
      <c r="D106" s="31" t="s">
        <v>744</v>
      </c>
      <c r="E106" s="31" t="s">
        <v>774</v>
      </c>
      <c r="F106" s="31" t="s">
        <v>774</v>
      </c>
      <c r="G106" s="31" t="s">
        <v>773</v>
      </c>
      <c r="H106" s="31" t="s">
        <v>773</v>
      </c>
      <c r="I106" s="31" t="s">
        <v>774</v>
      </c>
    </row>
  </sheetData>
  <mergeCells count="15">
    <mergeCell ref="A85:I85"/>
    <mergeCell ref="A86:B86"/>
    <mergeCell ref="E86:I86"/>
    <mergeCell ref="A43:I43"/>
    <mergeCell ref="A44:B44"/>
    <mergeCell ref="E44:I44"/>
    <mergeCell ref="A64:I64"/>
    <mergeCell ref="A65:B65"/>
    <mergeCell ref="E65:I65"/>
    <mergeCell ref="A1:I1"/>
    <mergeCell ref="A2:B2"/>
    <mergeCell ref="E2:I2"/>
    <mergeCell ref="A22:I22"/>
    <mergeCell ref="A23:B23"/>
    <mergeCell ref="E23:I23"/>
  </mergeCells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1"/>
  <sheetViews>
    <sheetView topLeftCell="A45" workbookViewId="0">
      <selection sqref="A1:XFD3"/>
    </sheetView>
  </sheetViews>
  <sheetFormatPr defaultRowHeight="21" x14ac:dyDescent="0.35"/>
  <cols>
    <col min="1" max="1" width="9" style="32"/>
    <col min="2" max="2" width="11.125" style="32" customWidth="1"/>
    <col min="3" max="4" width="24.875" style="29" customWidth="1"/>
    <col min="5" max="9" width="10" style="32" customWidth="1"/>
    <col min="10" max="16384" width="9" style="29"/>
  </cols>
  <sheetData>
    <row r="1" spans="1:9" x14ac:dyDescent="0.35">
      <c r="A1" s="44" t="s">
        <v>776</v>
      </c>
      <c r="B1" s="44"/>
      <c r="C1" s="44"/>
      <c r="D1" s="44"/>
      <c r="E1" s="44"/>
      <c r="F1" s="44"/>
      <c r="G1" s="44"/>
      <c r="H1" s="44"/>
      <c r="I1" s="44"/>
    </row>
    <row r="2" spans="1:9" x14ac:dyDescent="0.35">
      <c r="A2" s="44" t="s">
        <v>793</v>
      </c>
      <c r="B2" s="44"/>
      <c r="C2" s="35"/>
      <c r="D2" s="35"/>
      <c r="E2" s="49" t="s">
        <v>794</v>
      </c>
      <c r="F2" s="49"/>
      <c r="G2" s="49"/>
      <c r="H2" s="49"/>
      <c r="I2" s="49"/>
    </row>
    <row r="3" spans="1:9" s="34" customFormat="1" x14ac:dyDescent="0.35">
      <c r="A3" s="30" t="s">
        <v>751</v>
      </c>
      <c r="B3" s="30" t="s">
        <v>775</v>
      </c>
      <c r="C3" s="30" t="s">
        <v>753</v>
      </c>
      <c r="D3" s="30" t="s">
        <v>754</v>
      </c>
      <c r="E3" s="30" t="s">
        <v>761</v>
      </c>
      <c r="F3" s="30" t="s">
        <v>762</v>
      </c>
      <c r="G3" s="30" t="s">
        <v>763</v>
      </c>
      <c r="H3" s="30" t="s">
        <v>764</v>
      </c>
      <c r="I3" s="30" t="s">
        <v>765</v>
      </c>
    </row>
    <row r="4" spans="1:9" x14ac:dyDescent="0.35">
      <c r="A4" s="37">
        <v>1</v>
      </c>
      <c r="B4" s="37">
        <v>4</v>
      </c>
      <c r="C4" s="31" t="s">
        <v>6</v>
      </c>
      <c r="D4" s="31" t="s">
        <v>745</v>
      </c>
      <c r="E4" s="37" t="s">
        <v>773</v>
      </c>
      <c r="F4" s="37" t="s">
        <v>773</v>
      </c>
      <c r="G4" s="37" t="s">
        <v>774</v>
      </c>
      <c r="H4" s="37" t="s">
        <v>773</v>
      </c>
      <c r="I4" s="37" t="s">
        <v>774</v>
      </c>
    </row>
    <row r="5" spans="1:9" x14ac:dyDescent="0.35">
      <c r="A5" s="37">
        <v>2</v>
      </c>
      <c r="B5" s="37">
        <v>22</v>
      </c>
      <c r="C5" s="31" t="s">
        <v>101</v>
      </c>
      <c r="D5" s="31" t="s">
        <v>745</v>
      </c>
      <c r="E5" s="37" t="s">
        <v>773</v>
      </c>
      <c r="F5" s="37" t="s">
        <v>773</v>
      </c>
      <c r="G5" s="37" t="s">
        <v>774</v>
      </c>
      <c r="H5" s="37" t="s">
        <v>773</v>
      </c>
      <c r="I5" s="37" t="s">
        <v>774</v>
      </c>
    </row>
    <row r="6" spans="1:9" x14ac:dyDescent="0.35">
      <c r="A6" s="37">
        <v>3</v>
      </c>
      <c r="B6" s="37">
        <v>23</v>
      </c>
      <c r="C6" s="31" t="s">
        <v>102</v>
      </c>
      <c r="D6" s="31" t="s">
        <v>745</v>
      </c>
      <c r="E6" s="37" t="s">
        <v>773</v>
      </c>
      <c r="F6" s="37" t="s">
        <v>773</v>
      </c>
      <c r="G6" s="37" t="s">
        <v>774</v>
      </c>
      <c r="H6" s="37" t="s">
        <v>773</v>
      </c>
      <c r="I6" s="37" t="s">
        <v>774</v>
      </c>
    </row>
    <row r="7" spans="1:9" x14ac:dyDescent="0.35">
      <c r="A7" s="37">
        <v>4</v>
      </c>
      <c r="B7" s="37">
        <v>30</v>
      </c>
      <c r="C7" s="31" t="s">
        <v>129</v>
      </c>
      <c r="D7" s="31" t="s">
        <v>745</v>
      </c>
      <c r="E7" s="37" t="s">
        <v>773</v>
      </c>
      <c r="F7" s="37" t="s">
        <v>773</v>
      </c>
      <c r="G7" s="37" t="s">
        <v>774</v>
      </c>
      <c r="H7" s="37" t="s">
        <v>773</v>
      </c>
      <c r="I7" s="37" t="s">
        <v>774</v>
      </c>
    </row>
    <row r="8" spans="1:9" x14ac:dyDescent="0.35">
      <c r="A8" s="37">
        <v>5</v>
      </c>
      <c r="B8" s="37">
        <v>31</v>
      </c>
      <c r="C8" s="31" t="s">
        <v>140</v>
      </c>
      <c r="D8" s="31" t="s">
        <v>745</v>
      </c>
      <c r="E8" s="37" t="s">
        <v>773</v>
      </c>
      <c r="F8" s="37" t="s">
        <v>773</v>
      </c>
      <c r="G8" s="37" t="s">
        <v>774</v>
      </c>
      <c r="H8" s="37" t="s">
        <v>773</v>
      </c>
      <c r="I8" s="37" t="s">
        <v>774</v>
      </c>
    </row>
    <row r="9" spans="1:9" x14ac:dyDescent="0.35">
      <c r="A9" s="37">
        <v>6</v>
      </c>
      <c r="B9" s="37">
        <v>32</v>
      </c>
      <c r="C9" s="31" t="s">
        <v>151</v>
      </c>
      <c r="D9" s="31" t="s">
        <v>745</v>
      </c>
      <c r="E9" s="37" t="s">
        <v>773</v>
      </c>
      <c r="F9" s="37" t="s">
        <v>773</v>
      </c>
      <c r="G9" s="37" t="s">
        <v>774</v>
      </c>
      <c r="H9" s="37" t="s">
        <v>773</v>
      </c>
      <c r="I9" s="37" t="s">
        <v>774</v>
      </c>
    </row>
    <row r="10" spans="1:9" x14ac:dyDescent="0.35">
      <c r="A10" s="37">
        <v>7</v>
      </c>
      <c r="B10" s="37">
        <v>75</v>
      </c>
      <c r="C10" s="31" t="s">
        <v>336</v>
      </c>
      <c r="D10" s="31" t="s">
        <v>745</v>
      </c>
      <c r="E10" s="37" t="s">
        <v>773</v>
      </c>
      <c r="F10" s="37" t="s">
        <v>773</v>
      </c>
      <c r="G10" s="37" t="s">
        <v>774</v>
      </c>
      <c r="H10" s="37" t="s">
        <v>773</v>
      </c>
      <c r="I10" s="37" t="s">
        <v>774</v>
      </c>
    </row>
    <row r="11" spans="1:9" x14ac:dyDescent="0.35">
      <c r="A11" s="37">
        <v>8</v>
      </c>
      <c r="B11" s="37">
        <v>106</v>
      </c>
      <c r="C11" s="31" t="s">
        <v>462</v>
      </c>
      <c r="D11" s="31" t="s">
        <v>745</v>
      </c>
      <c r="E11" s="37" t="s">
        <v>773</v>
      </c>
      <c r="F11" s="37" t="s">
        <v>773</v>
      </c>
      <c r="G11" s="37" t="s">
        <v>774</v>
      </c>
      <c r="H11" s="37" t="s">
        <v>773</v>
      </c>
      <c r="I11" s="37" t="s">
        <v>774</v>
      </c>
    </row>
    <row r="12" spans="1:9" x14ac:dyDescent="0.35">
      <c r="A12" s="37">
        <v>9</v>
      </c>
      <c r="B12" s="37">
        <v>129</v>
      </c>
      <c r="C12" s="31" t="s">
        <v>579</v>
      </c>
      <c r="D12" s="31" t="s">
        <v>745</v>
      </c>
      <c r="E12" s="37" t="s">
        <v>773</v>
      </c>
      <c r="F12" s="37" t="s">
        <v>773</v>
      </c>
      <c r="G12" s="37" t="s">
        <v>774</v>
      </c>
      <c r="H12" s="37" t="s">
        <v>773</v>
      </c>
      <c r="I12" s="37" t="s">
        <v>774</v>
      </c>
    </row>
    <row r="13" spans="1:9" x14ac:dyDescent="0.35">
      <c r="A13" s="37">
        <v>10</v>
      </c>
      <c r="B13" s="37">
        <v>33</v>
      </c>
      <c r="C13" s="31" t="s">
        <v>394</v>
      </c>
      <c r="D13" s="31" t="s">
        <v>747</v>
      </c>
      <c r="E13" s="37" t="s">
        <v>773</v>
      </c>
      <c r="F13" s="37" t="s">
        <v>773</v>
      </c>
      <c r="G13" s="37" t="s">
        <v>774</v>
      </c>
      <c r="H13" s="37" t="s">
        <v>773</v>
      </c>
      <c r="I13" s="37" t="s">
        <v>774</v>
      </c>
    </row>
    <row r="14" spans="1:9" x14ac:dyDescent="0.35">
      <c r="A14" s="37">
        <v>11</v>
      </c>
      <c r="B14" s="37">
        <v>41</v>
      </c>
      <c r="C14" s="31" t="s">
        <v>485</v>
      </c>
      <c r="D14" s="31" t="s">
        <v>747</v>
      </c>
      <c r="E14" s="37" t="s">
        <v>773</v>
      </c>
      <c r="F14" s="37" t="s">
        <v>773</v>
      </c>
      <c r="G14" s="37" t="s">
        <v>774</v>
      </c>
      <c r="H14" s="37" t="s">
        <v>773</v>
      </c>
      <c r="I14" s="37" t="s">
        <v>774</v>
      </c>
    </row>
    <row r="15" spans="1:9" x14ac:dyDescent="0.35">
      <c r="A15" s="37">
        <v>12</v>
      </c>
      <c r="B15" s="37">
        <v>55</v>
      </c>
      <c r="C15" s="31" t="s">
        <v>597</v>
      </c>
      <c r="D15" s="31" t="s">
        <v>747</v>
      </c>
      <c r="E15" s="37" t="s">
        <v>773</v>
      </c>
      <c r="F15" s="37" t="s">
        <v>773</v>
      </c>
      <c r="G15" s="37" t="s">
        <v>774</v>
      </c>
      <c r="H15" s="37" t="s">
        <v>773</v>
      </c>
      <c r="I15" s="37" t="s">
        <v>774</v>
      </c>
    </row>
    <row r="16" spans="1:9" x14ac:dyDescent="0.35">
      <c r="A16" s="37">
        <v>13</v>
      </c>
      <c r="B16" s="37">
        <v>64</v>
      </c>
      <c r="C16" s="31" t="s">
        <v>707</v>
      </c>
      <c r="D16" s="31" t="s">
        <v>747</v>
      </c>
      <c r="E16" s="37" t="s">
        <v>773</v>
      </c>
      <c r="F16" s="37" t="s">
        <v>773</v>
      </c>
      <c r="G16" s="37" t="s">
        <v>774</v>
      </c>
      <c r="H16" s="37" t="s">
        <v>773</v>
      </c>
      <c r="I16" s="37" t="s">
        <v>774</v>
      </c>
    </row>
    <row r="17" spans="1:9" x14ac:dyDescent="0.35">
      <c r="A17" s="37">
        <v>14</v>
      </c>
      <c r="B17" s="37">
        <v>42</v>
      </c>
      <c r="C17" s="31" t="s">
        <v>768</v>
      </c>
      <c r="D17" s="31" t="s">
        <v>744</v>
      </c>
      <c r="E17" s="37" t="s">
        <v>773</v>
      </c>
      <c r="F17" s="37" t="s">
        <v>773</v>
      </c>
      <c r="G17" s="37" t="s">
        <v>774</v>
      </c>
      <c r="H17" s="37" t="s">
        <v>773</v>
      </c>
      <c r="I17" s="37" t="s">
        <v>774</v>
      </c>
    </row>
    <row r="18" spans="1:9" x14ac:dyDescent="0.35">
      <c r="A18" s="37">
        <v>15</v>
      </c>
      <c r="B18" s="37">
        <v>53</v>
      </c>
      <c r="C18" s="31" t="s">
        <v>446</v>
      </c>
      <c r="D18" s="31" t="s">
        <v>744</v>
      </c>
      <c r="E18" s="37" t="s">
        <v>773</v>
      </c>
      <c r="F18" s="37" t="s">
        <v>773</v>
      </c>
      <c r="G18" s="37" t="s">
        <v>774</v>
      </c>
      <c r="H18" s="37" t="s">
        <v>773</v>
      </c>
      <c r="I18" s="37" t="s">
        <v>774</v>
      </c>
    </row>
    <row r="19" spans="1:9" x14ac:dyDescent="0.35">
      <c r="A19" s="37">
        <v>16</v>
      </c>
      <c r="B19" s="37">
        <v>58</v>
      </c>
      <c r="C19" s="31" t="s">
        <v>479</v>
      </c>
      <c r="D19" s="31" t="s">
        <v>744</v>
      </c>
      <c r="E19" s="37" t="s">
        <v>773</v>
      </c>
      <c r="F19" s="37" t="s">
        <v>773</v>
      </c>
      <c r="G19" s="37" t="s">
        <v>774</v>
      </c>
      <c r="H19" s="37" t="s">
        <v>773</v>
      </c>
      <c r="I19" s="37" t="s">
        <v>774</v>
      </c>
    </row>
    <row r="20" spans="1:9" x14ac:dyDescent="0.35">
      <c r="A20" s="37">
        <v>17</v>
      </c>
      <c r="B20" s="37">
        <v>67</v>
      </c>
      <c r="C20" s="31" t="s">
        <v>504</v>
      </c>
      <c r="D20" s="31" t="s">
        <v>744</v>
      </c>
      <c r="E20" s="37" t="s">
        <v>773</v>
      </c>
      <c r="F20" s="37" t="s">
        <v>773</v>
      </c>
      <c r="G20" s="37" t="s">
        <v>774</v>
      </c>
      <c r="H20" s="37" t="s">
        <v>773</v>
      </c>
      <c r="I20" s="37" t="s">
        <v>774</v>
      </c>
    </row>
    <row r="21" spans="1:9" x14ac:dyDescent="0.35">
      <c r="A21" s="44" t="s">
        <v>776</v>
      </c>
      <c r="B21" s="44"/>
      <c r="C21" s="44"/>
      <c r="D21" s="44"/>
      <c r="E21" s="44"/>
      <c r="F21" s="44"/>
      <c r="G21" s="44"/>
      <c r="H21" s="44"/>
      <c r="I21" s="44"/>
    </row>
    <row r="22" spans="1:9" x14ac:dyDescent="0.35">
      <c r="A22" s="44" t="s">
        <v>793</v>
      </c>
      <c r="B22" s="44"/>
      <c r="C22" s="35"/>
      <c r="D22" s="35"/>
      <c r="E22" s="49" t="s">
        <v>794</v>
      </c>
      <c r="F22" s="49"/>
      <c r="G22" s="49"/>
      <c r="H22" s="49"/>
      <c r="I22" s="49"/>
    </row>
    <row r="23" spans="1:9" s="34" customFormat="1" x14ac:dyDescent="0.35">
      <c r="A23" s="30" t="s">
        <v>751</v>
      </c>
      <c r="B23" s="30" t="s">
        <v>775</v>
      </c>
      <c r="C23" s="30" t="s">
        <v>753</v>
      </c>
      <c r="D23" s="30" t="s">
        <v>754</v>
      </c>
      <c r="E23" s="30" t="s">
        <v>761</v>
      </c>
      <c r="F23" s="30" t="s">
        <v>762</v>
      </c>
      <c r="G23" s="30" t="s">
        <v>763</v>
      </c>
      <c r="H23" s="30" t="s">
        <v>764</v>
      </c>
      <c r="I23" s="30" t="s">
        <v>765</v>
      </c>
    </row>
    <row r="24" spans="1:9" x14ac:dyDescent="0.35">
      <c r="A24" s="37">
        <v>18</v>
      </c>
      <c r="B24" s="37">
        <v>105</v>
      </c>
      <c r="C24" s="31" t="s">
        <v>733</v>
      </c>
      <c r="D24" s="31" t="s">
        <v>744</v>
      </c>
      <c r="E24" s="37" t="s">
        <v>773</v>
      </c>
      <c r="F24" s="37" t="s">
        <v>773</v>
      </c>
      <c r="G24" s="37" t="s">
        <v>774</v>
      </c>
      <c r="H24" s="37" t="s">
        <v>773</v>
      </c>
      <c r="I24" s="37" t="s">
        <v>774</v>
      </c>
    </row>
    <row r="25" spans="1:9" x14ac:dyDescent="0.35">
      <c r="A25" s="37">
        <v>19</v>
      </c>
      <c r="B25" s="37">
        <v>4</v>
      </c>
      <c r="C25" s="31" t="s">
        <v>13</v>
      </c>
      <c r="D25" s="31" t="s">
        <v>743</v>
      </c>
      <c r="E25" s="37" t="s">
        <v>773</v>
      </c>
      <c r="F25" s="37" t="s">
        <v>773</v>
      </c>
      <c r="G25" s="37" t="s">
        <v>774</v>
      </c>
      <c r="H25" s="37" t="s">
        <v>773</v>
      </c>
      <c r="I25" s="37" t="s">
        <v>774</v>
      </c>
    </row>
    <row r="26" spans="1:9" x14ac:dyDescent="0.35">
      <c r="A26" s="37">
        <v>20</v>
      </c>
      <c r="B26" s="37">
        <v>10</v>
      </c>
      <c r="C26" s="31" t="s">
        <v>98</v>
      </c>
      <c r="D26" s="31" t="s">
        <v>743</v>
      </c>
      <c r="E26" s="37" t="s">
        <v>773</v>
      </c>
      <c r="F26" s="37" t="s">
        <v>773</v>
      </c>
      <c r="G26" s="37" t="s">
        <v>774</v>
      </c>
      <c r="H26" s="37" t="s">
        <v>773</v>
      </c>
      <c r="I26" s="37" t="s">
        <v>774</v>
      </c>
    </row>
    <row r="27" spans="1:9" x14ac:dyDescent="0.35">
      <c r="A27" s="37">
        <v>21</v>
      </c>
      <c r="B27" s="37">
        <v>50</v>
      </c>
      <c r="C27" s="31" t="s">
        <v>436</v>
      </c>
      <c r="D27" s="31" t="s">
        <v>743</v>
      </c>
      <c r="E27" s="37" t="s">
        <v>773</v>
      </c>
      <c r="F27" s="37" t="s">
        <v>773</v>
      </c>
      <c r="G27" s="37" t="s">
        <v>774</v>
      </c>
      <c r="H27" s="37" t="s">
        <v>773</v>
      </c>
      <c r="I27" s="37" t="s">
        <v>774</v>
      </c>
    </row>
    <row r="28" spans="1:9" x14ac:dyDescent="0.35">
      <c r="A28" s="37">
        <v>22</v>
      </c>
      <c r="B28" s="37">
        <v>63</v>
      </c>
      <c r="C28" s="31" t="s">
        <v>541</v>
      </c>
      <c r="D28" s="31" t="s">
        <v>743</v>
      </c>
      <c r="E28" s="37" t="s">
        <v>773</v>
      </c>
      <c r="F28" s="37" t="s">
        <v>773</v>
      </c>
      <c r="G28" s="37" t="s">
        <v>774</v>
      </c>
      <c r="H28" s="37" t="s">
        <v>773</v>
      </c>
      <c r="I28" s="37" t="s">
        <v>774</v>
      </c>
    </row>
    <row r="29" spans="1:9" x14ac:dyDescent="0.35">
      <c r="A29" s="37">
        <v>23</v>
      </c>
      <c r="B29" s="37">
        <v>9</v>
      </c>
      <c r="C29" s="31" t="s">
        <v>38</v>
      </c>
      <c r="D29" s="31" t="s">
        <v>746</v>
      </c>
      <c r="E29" s="37" t="s">
        <v>773</v>
      </c>
      <c r="F29" s="37" t="s">
        <v>773</v>
      </c>
      <c r="G29" s="37" t="s">
        <v>774</v>
      </c>
      <c r="H29" s="37" t="s">
        <v>773</v>
      </c>
      <c r="I29" s="37" t="s">
        <v>774</v>
      </c>
    </row>
    <row r="30" spans="1:9" x14ac:dyDescent="0.35">
      <c r="A30" s="37">
        <v>24</v>
      </c>
      <c r="B30" s="37">
        <v>26</v>
      </c>
      <c r="C30" s="31" t="s">
        <v>73</v>
      </c>
      <c r="D30" s="31" t="s">
        <v>746</v>
      </c>
      <c r="E30" s="37" t="s">
        <v>773</v>
      </c>
      <c r="F30" s="37" t="s">
        <v>773</v>
      </c>
      <c r="G30" s="37" t="s">
        <v>774</v>
      </c>
      <c r="H30" s="37" t="s">
        <v>773</v>
      </c>
      <c r="I30" s="37" t="s">
        <v>774</v>
      </c>
    </row>
    <row r="31" spans="1:9" x14ac:dyDescent="0.35">
      <c r="A31" s="37">
        <v>25</v>
      </c>
      <c r="B31" s="37">
        <v>32</v>
      </c>
      <c r="C31" s="31" t="s">
        <v>85</v>
      </c>
      <c r="D31" s="31" t="s">
        <v>746</v>
      </c>
      <c r="E31" s="37" t="s">
        <v>773</v>
      </c>
      <c r="F31" s="37" t="s">
        <v>773</v>
      </c>
      <c r="G31" s="37" t="s">
        <v>774</v>
      </c>
      <c r="H31" s="37" t="s">
        <v>773</v>
      </c>
      <c r="I31" s="37" t="s">
        <v>774</v>
      </c>
    </row>
    <row r="32" spans="1:9" x14ac:dyDescent="0.35">
      <c r="A32" s="37">
        <v>26</v>
      </c>
      <c r="B32" s="37">
        <v>37</v>
      </c>
      <c r="C32" s="31" t="s">
        <v>93</v>
      </c>
      <c r="D32" s="31" t="s">
        <v>746</v>
      </c>
      <c r="E32" s="37" t="s">
        <v>773</v>
      </c>
      <c r="F32" s="37" t="s">
        <v>773</v>
      </c>
      <c r="G32" s="37" t="s">
        <v>774</v>
      </c>
      <c r="H32" s="37" t="s">
        <v>773</v>
      </c>
      <c r="I32" s="37" t="s">
        <v>774</v>
      </c>
    </row>
    <row r="33" spans="1:9" x14ac:dyDescent="0.35">
      <c r="A33" s="37">
        <v>27</v>
      </c>
      <c r="B33" s="37">
        <v>60</v>
      </c>
      <c r="C33" s="31" t="s">
        <v>186</v>
      </c>
      <c r="D33" s="31" t="s">
        <v>746</v>
      </c>
      <c r="E33" s="37" t="s">
        <v>773</v>
      </c>
      <c r="F33" s="37" t="s">
        <v>773</v>
      </c>
      <c r="G33" s="37" t="s">
        <v>774</v>
      </c>
      <c r="H33" s="37" t="s">
        <v>773</v>
      </c>
      <c r="I33" s="37" t="s">
        <v>774</v>
      </c>
    </row>
    <row r="34" spans="1:9" x14ac:dyDescent="0.35">
      <c r="A34" s="37">
        <v>28</v>
      </c>
      <c r="B34" s="37">
        <v>71</v>
      </c>
      <c r="C34" s="31" t="s">
        <v>242</v>
      </c>
      <c r="D34" s="31" t="s">
        <v>746</v>
      </c>
      <c r="E34" s="37" t="s">
        <v>773</v>
      </c>
      <c r="F34" s="37" t="s">
        <v>773</v>
      </c>
      <c r="G34" s="37" t="s">
        <v>774</v>
      </c>
      <c r="H34" s="37" t="s">
        <v>773</v>
      </c>
      <c r="I34" s="37" t="s">
        <v>774</v>
      </c>
    </row>
    <row r="35" spans="1:9" x14ac:dyDescent="0.35">
      <c r="A35" s="37">
        <v>29</v>
      </c>
      <c r="B35" s="37">
        <v>95</v>
      </c>
      <c r="C35" s="31" t="s">
        <v>340</v>
      </c>
      <c r="D35" s="31" t="s">
        <v>746</v>
      </c>
      <c r="E35" s="37" t="s">
        <v>773</v>
      </c>
      <c r="F35" s="37" t="s">
        <v>773</v>
      </c>
      <c r="G35" s="37" t="s">
        <v>774</v>
      </c>
      <c r="H35" s="37" t="s">
        <v>773</v>
      </c>
      <c r="I35" s="37" t="s">
        <v>774</v>
      </c>
    </row>
    <row r="36" spans="1:9" x14ac:dyDescent="0.35">
      <c r="A36" s="37">
        <v>30</v>
      </c>
      <c r="B36" s="37">
        <v>96</v>
      </c>
      <c r="C36" s="31" t="s">
        <v>346</v>
      </c>
      <c r="D36" s="31" t="s">
        <v>746</v>
      </c>
      <c r="E36" s="37" t="s">
        <v>773</v>
      </c>
      <c r="F36" s="37" t="s">
        <v>773</v>
      </c>
      <c r="G36" s="37" t="s">
        <v>774</v>
      </c>
      <c r="H36" s="37" t="s">
        <v>773</v>
      </c>
      <c r="I36" s="37" t="s">
        <v>774</v>
      </c>
    </row>
    <row r="37" spans="1:9" x14ac:dyDescent="0.35">
      <c r="A37" s="37">
        <v>31</v>
      </c>
      <c r="B37" s="37">
        <v>103</v>
      </c>
      <c r="C37" s="31" t="s">
        <v>359</v>
      </c>
      <c r="D37" s="31" t="s">
        <v>746</v>
      </c>
      <c r="E37" s="37" t="s">
        <v>773</v>
      </c>
      <c r="F37" s="37" t="s">
        <v>773</v>
      </c>
      <c r="G37" s="37" t="s">
        <v>774</v>
      </c>
      <c r="H37" s="37" t="s">
        <v>773</v>
      </c>
      <c r="I37" s="37" t="s">
        <v>774</v>
      </c>
    </row>
    <row r="38" spans="1:9" x14ac:dyDescent="0.35">
      <c r="A38" s="37">
        <v>32</v>
      </c>
      <c r="B38" s="37">
        <v>106</v>
      </c>
      <c r="C38" s="31" t="s">
        <v>371</v>
      </c>
      <c r="D38" s="31" t="s">
        <v>746</v>
      </c>
      <c r="E38" s="37" t="s">
        <v>773</v>
      </c>
      <c r="F38" s="37" t="s">
        <v>773</v>
      </c>
      <c r="G38" s="37" t="s">
        <v>774</v>
      </c>
      <c r="H38" s="37" t="s">
        <v>773</v>
      </c>
      <c r="I38" s="37" t="s">
        <v>774</v>
      </c>
    </row>
    <row r="39" spans="1:9" x14ac:dyDescent="0.35">
      <c r="A39" s="37">
        <v>33</v>
      </c>
      <c r="B39" s="37">
        <v>114</v>
      </c>
      <c r="C39" s="31" t="s">
        <v>403</v>
      </c>
      <c r="D39" s="31" t="s">
        <v>746</v>
      </c>
      <c r="E39" s="37" t="s">
        <v>773</v>
      </c>
      <c r="F39" s="37" t="s">
        <v>773</v>
      </c>
      <c r="G39" s="37" t="s">
        <v>774</v>
      </c>
      <c r="H39" s="37" t="s">
        <v>773</v>
      </c>
      <c r="I39" s="37" t="s">
        <v>774</v>
      </c>
    </row>
    <row r="40" spans="1:9" x14ac:dyDescent="0.35">
      <c r="A40" s="37">
        <v>34</v>
      </c>
      <c r="B40" s="37">
        <v>122</v>
      </c>
      <c r="C40" s="31" t="s">
        <v>453</v>
      </c>
      <c r="D40" s="31" t="s">
        <v>746</v>
      </c>
      <c r="E40" s="37" t="s">
        <v>773</v>
      </c>
      <c r="F40" s="37" t="s">
        <v>773</v>
      </c>
      <c r="G40" s="37" t="s">
        <v>774</v>
      </c>
      <c r="H40" s="37" t="s">
        <v>773</v>
      </c>
      <c r="I40" s="37" t="s">
        <v>774</v>
      </c>
    </row>
    <row r="41" spans="1:9" x14ac:dyDescent="0.35">
      <c r="A41" s="44" t="s">
        <v>776</v>
      </c>
      <c r="B41" s="44"/>
      <c r="C41" s="44"/>
      <c r="D41" s="44"/>
      <c r="E41" s="44"/>
      <c r="F41" s="44"/>
      <c r="G41" s="44"/>
      <c r="H41" s="44"/>
      <c r="I41" s="44"/>
    </row>
    <row r="42" spans="1:9" x14ac:dyDescent="0.35">
      <c r="A42" s="44" t="s">
        <v>793</v>
      </c>
      <c r="B42" s="44"/>
      <c r="C42" s="35"/>
      <c r="D42" s="35"/>
      <c r="E42" s="49" t="s">
        <v>794</v>
      </c>
      <c r="F42" s="49"/>
      <c r="G42" s="49"/>
      <c r="H42" s="49"/>
      <c r="I42" s="49"/>
    </row>
    <row r="43" spans="1:9" s="34" customFormat="1" x14ac:dyDescent="0.35">
      <c r="A43" s="30" t="s">
        <v>751</v>
      </c>
      <c r="B43" s="30" t="s">
        <v>775</v>
      </c>
      <c r="C43" s="30" t="s">
        <v>753</v>
      </c>
      <c r="D43" s="30" t="s">
        <v>754</v>
      </c>
      <c r="E43" s="30" t="s">
        <v>761</v>
      </c>
      <c r="F43" s="30" t="s">
        <v>762</v>
      </c>
      <c r="G43" s="30" t="s">
        <v>763</v>
      </c>
      <c r="H43" s="30" t="s">
        <v>764</v>
      </c>
      <c r="I43" s="30" t="s">
        <v>765</v>
      </c>
    </row>
    <row r="44" spans="1:9" ht="21.75" customHeight="1" x14ac:dyDescent="0.35">
      <c r="A44" s="37">
        <v>35</v>
      </c>
      <c r="B44" s="37">
        <v>126</v>
      </c>
      <c r="C44" s="31" t="s">
        <v>471</v>
      </c>
      <c r="D44" s="31" t="s">
        <v>746</v>
      </c>
      <c r="E44" s="37" t="s">
        <v>773</v>
      </c>
      <c r="F44" s="37" t="s">
        <v>773</v>
      </c>
      <c r="G44" s="37" t="s">
        <v>774</v>
      </c>
      <c r="H44" s="37" t="s">
        <v>773</v>
      </c>
      <c r="I44" s="37" t="s">
        <v>774</v>
      </c>
    </row>
    <row r="45" spans="1:9" ht="21.75" customHeight="1" x14ac:dyDescent="0.35">
      <c r="A45" s="37">
        <v>36</v>
      </c>
      <c r="B45" s="37">
        <v>130</v>
      </c>
      <c r="C45" s="31" t="s">
        <v>511</v>
      </c>
      <c r="D45" s="31" t="s">
        <v>746</v>
      </c>
      <c r="E45" s="37" t="s">
        <v>773</v>
      </c>
      <c r="F45" s="37" t="s">
        <v>773</v>
      </c>
      <c r="G45" s="37" t="s">
        <v>774</v>
      </c>
      <c r="H45" s="37" t="s">
        <v>773</v>
      </c>
      <c r="I45" s="37" t="s">
        <v>774</v>
      </c>
    </row>
    <row r="46" spans="1:9" ht="21.75" customHeight="1" x14ac:dyDescent="0.35">
      <c r="A46" s="37">
        <v>37</v>
      </c>
      <c r="B46" s="37">
        <v>150</v>
      </c>
      <c r="C46" s="31" t="s">
        <v>596</v>
      </c>
      <c r="D46" s="31" t="s">
        <v>746</v>
      </c>
      <c r="E46" s="37" t="s">
        <v>773</v>
      </c>
      <c r="F46" s="37" t="s">
        <v>773</v>
      </c>
      <c r="G46" s="37" t="s">
        <v>774</v>
      </c>
      <c r="H46" s="37" t="s">
        <v>773</v>
      </c>
      <c r="I46" s="37" t="s">
        <v>774</v>
      </c>
    </row>
    <row r="47" spans="1:9" ht="21.75" customHeight="1" x14ac:dyDescent="0.35">
      <c r="A47" s="37">
        <v>38</v>
      </c>
      <c r="B47" s="37">
        <v>173</v>
      </c>
      <c r="C47" s="31" t="s">
        <v>671</v>
      </c>
      <c r="D47" s="31" t="s">
        <v>746</v>
      </c>
      <c r="E47" s="37" t="s">
        <v>773</v>
      </c>
      <c r="F47" s="37" t="s">
        <v>773</v>
      </c>
      <c r="G47" s="37" t="s">
        <v>774</v>
      </c>
      <c r="H47" s="37" t="s">
        <v>773</v>
      </c>
      <c r="I47" s="37" t="s">
        <v>774</v>
      </c>
    </row>
    <row r="48" spans="1:9" ht="21.75" customHeight="1" x14ac:dyDescent="0.35">
      <c r="A48" s="37">
        <v>39</v>
      </c>
      <c r="B48" s="37">
        <v>179</v>
      </c>
      <c r="C48" s="31" t="s">
        <v>686</v>
      </c>
      <c r="D48" s="31" t="s">
        <v>746</v>
      </c>
      <c r="E48" s="37" t="s">
        <v>773</v>
      </c>
      <c r="F48" s="37" t="s">
        <v>773</v>
      </c>
      <c r="G48" s="37" t="s">
        <v>774</v>
      </c>
      <c r="H48" s="37" t="s">
        <v>773</v>
      </c>
      <c r="I48" s="37" t="s">
        <v>774</v>
      </c>
    </row>
    <row r="49" spans="1:9" ht="21.75" customHeight="1" x14ac:dyDescent="0.35">
      <c r="A49" s="37">
        <v>40</v>
      </c>
      <c r="B49" s="37">
        <v>182</v>
      </c>
      <c r="C49" s="31" t="s">
        <v>689</v>
      </c>
      <c r="D49" s="31" t="s">
        <v>746</v>
      </c>
      <c r="E49" s="37" t="s">
        <v>773</v>
      </c>
      <c r="F49" s="37" t="s">
        <v>773</v>
      </c>
      <c r="G49" s="37" t="s">
        <v>774</v>
      </c>
      <c r="H49" s="37" t="s">
        <v>773</v>
      </c>
      <c r="I49" s="37" t="s">
        <v>774</v>
      </c>
    </row>
    <row r="50" spans="1:9" ht="21.75" customHeight="1" x14ac:dyDescent="0.35">
      <c r="A50" s="37">
        <v>41</v>
      </c>
      <c r="B50" s="37">
        <v>191</v>
      </c>
      <c r="C50" s="31" t="s">
        <v>736</v>
      </c>
      <c r="D50" s="31" t="s">
        <v>746</v>
      </c>
      <c r="E50" s="37" t="s">
        <v>773</v>
      </c>
      <c r="F50" s="37" t="s">
        <v>773</v>
      </c>
      <c r="G50" s="37" t="s">
        <v>774</v>
      </c>
      <c r="H50" s="37" t="s">
        <v>773</v>
      </c>
      <c r="I50" s="37" t="s">
        <v>774</v>
      </c>
    </row>
    <row r="51" spans="1:9" ht="21.75" customHeight="1" x14ac:dyDescent="0.35">
      <c r="A51" s="37">
        <v>42</v>
      </c>
      <c r="B51" s="37">
        <v>10</v>
      </c>
      <c r="C51" s="31" t="s">
        <v>54</v>
      </c>
      <c r="D51" s="31" t="s">
        <v>748</v>
      </c>
      <c r="E51" s="37" t="s">
        <v>773</v>
      </c>
      <c r="F51" s="37" t="s">
        <v>773</v>
      </c>
      <c r="G51" s="37" t="s">
        <v>774</v>
      </c>
      <c r="H51" s="37" t="s">
        <v>773</v>
      </c>
      <c r="I51" s="37" t="s">
        <v>774</v>
      </c>
    </row>
    <row r="52" spans="1:9" ht="21.75" customHeight="1" x14ac:dyDescent="0.35">
      <c r="A52" s="37">
        <v>43</v>
      </c>
      <c r="B52" s="37">
        <v>16</v>
      </c>
      <c r="C52" s="31" t="s">
        <v>119</v>
      </c>
      <c r="D52" s="31" t="s">
        <v>748</v>
      </c>
      <c r="E52" s="37" t="s">
        <v>773</v>
      </c>
      <c r="F52" s="37" t="s">
        <v>773</v>
      </c>
      <c r="G52" s="37" t="s">
        <v>774</v>
      </c>
      <c r="H52" s="37" t="s">
        <v>773</v>
      </c>
      <c r="I52" s="37" t="s">
        <v>774</v>
      </c>
    </row>
    <row r="53" spans="1:9" ht="21.75" customHeight="1" x14ac:dyDescent="0.35">
      <c r="A53" s="37">
        <v>44</v>
      </c>
      <c r="B53" s="37">
        <v>21</v>
      </c>
      <c r="C53" s="31" t="s">
        <v>141</v>
      </c>
      <c r="D53" s="31" t="s">
        <v>748</v>
      </c>
      <c r="E53" s="37" t="s">
        <v>773</v>
      </c>
      <c r="F53" s="37" t="s">
        <v>773</v>
      </c>
      <c r="G53" s="37" t="s">
        <v>774</v>
      </c>
      <c r="H53" s="37" t="s">
        <v>773</v>
      </c>
      <c r="I53" s="37" t="s">
        <v>774</v>
      </c>
    </row>
    <row r="54" spans="1:9" ht="21.75" customHeight="1" x14ac:dyDescent="0.35">
      <c r="A54" s="37">
        <v>45</v>
      </c>
      <c r="B54" s="37">
        <v>38</v>
      </c>
      <c r="C54" s="31" t="s">
        <v>315</v>
      </c>
      <c r="D54" s="31" t="s">
        <v>748</v>
      </c>
      <c r="E54" s="37" t="s">
        <v>773</v>
      </c>
      <c r="F54" s="37" t="s">
        <v>773</v>
      </c>
      <c r="G54" s="37" t="s">
        <v>774</v>
      </c>
      <c r="H54" s="37" t="s">
        <v>773</v>
      </c>
      <c r="I54" s="37" t="s">
        <v>774</v>
      </c>
    </row>
    <row r="55" spans="1:9" ht="21.75" customHeight="1" x14ac:dyDescent="0.35">
      <c r="A55" s="37">
        <v>46</v>
      </c>
      <c r="B55" s="37">
        <v>49</v>
      </c>
      <c r="C55" s="31" t="s">
        <v>440</v>
      </c>
      <c r="D55" s="31" t="s">
        <v>748</v>
      </c>
      <c r="E55" s="37" t="s">
        <v>773</v>
      </c>
      <c r="F55" s="37" t="s">
        <v>773</v>
      </c>
      <c r="G55" s="37" t="s">
        <v>774</v>
      </c>
      <c r="H55" s="37" t="s">
        <v>773</v>
      </c>
      <c r="I55" s="37" t="s">
        <v>774</v>
      </c>
    </row>
    <row r="56" spans="1:9" ht="21.75" customHeight="1" x14ac:dyDescent="0.35">
      <c r="A56" s="37">
        <v>47</v>
      </c>
      <c r="B56" s="37">
        <v>51</v>
      </c>
      <c r="C56" s="31" t="s">
        <v>487</v>
      </c>
      <c r="D56" s="31" t="s">
        <v>748</v>
      </c>
      <c r="E56" s="37" t="s">
        <v>773</v>
      </c>
      <c r="F56" s="37" t="s">
        <v>773</v>
      </c>
      <c r="G56" s="37" t="s">
        <v>774</v>
      </c>
      <c r="H56" s="37" t="s">
        <v>773</v>
      </c>
      <c r="I56" s="37" t="s">
        <v>774</v>
      </c>
    </row>
    <row r="57" spans="1:9" ht="21.75" customHeight="1" x14ac:dyDescent="0.35">
      <c r="A57" s="37">
        <v>48</v>
      </c>
      <c r="B57" s="37">
        <v>83</v>
      </c>
      <c r="C57" s="31" t="s">
        <v>721</v>
      </c>
      <c r="D57" s="31" t="s">
        <v>748</v>
      </c>
      <c r="E57" s="37" t="s">
        <v>773</v>
      </c>
      <c r="F57" s="37" t="s">
        <v>773</v>
      </c>
      <c r="G57" s="37" t="s">
        <v>774</v>
      </c>
      <c r="H57" s="37" t="s">
        <v>773</v>
      </c>
      <c r="I57" s="37" t="s">
        <v>774</v>
      </c>
    </row>
    <row r="58" spans="1:9" ht="21.75" customHeight="1" x14ac:dyDescent="0.35">
      <c r="A58" s="37">
        <v>49</v>
      </c>
      <c r="B58" s="37">
        <v>12</v>
      </c>
      <c r="C58" s="31" t="s">
        <v>478</v>
      </c>
      <c r="D58" s="31" t="s">
        <v>749</v>
      </c>
      <c r="E58" s="37" t="s">
        <v>773</v>
      </c>
      <c r="F58" s="37" t="s">
        <v>773</v>
      </c>
      <c r="G58" s="37" t="s">
        <v>774</v>
      </c>
      <c r="H58" s="37" t="s">
        <v>773</v>
      </c>
      <c r="I58" s="37" t="s">
        <v>774</v>
      </c>
    </row>
    <row r="59" spans="1:9" ht="21.75" customHeight="1" x14ac:dyDescent="0.35">
      <c r="A59" s="37">
        <v>50</v>
      </c>
      <c r="B59" s="37">
        <v>15</v>
      </c>
      <c r="C59" s="31" t="s">
        <v>600</v>
      </c>
      <c r="D59" s="31" t="s">
        <v>749</v>
      </c>
      <c r="E59" s="37" t="s">
        <v>773</v>
      </c>
      <c r="F59" s="37" t="s">
        <v>773</v>
      </c>
      <c r="G59" s="37" t="s">
        <v>774</v>
      </c>
      <c r="H59" s="37" t="s">
        <v>773</v>
      </c>
      <c r="I59" s="37" t="s">
        <v>774</v>
      </c>
    </row>
    <row r="60" spans="1:9" ht="21.75" customHeight="1" x14ac:dyDescent="0.35">
      <c r="A60" s="37">
        <v>51</v>
      </c>
      <c r="B60" s="37">
        <v>8</v>
      </c>
      <c r="C60" s="31" t="s">
        <v>227</v>
      </c>
      <c r="D60" s="31" t="s">
        <v>750</v>
      </c>
      <c r="E60" s="37" t="s">
        <v>773</v>
      </c>
      <c r="F60" s="37" t="s">
        <v>773</v>
      </c>
      <c r="G60" s="37" t="s">
        <v>774</v>
      </c>
      <c r="H60" s="37" t="s">
        <v>773</v>
      </c>
      <c r="I60" s="37" t="s">
        <v>774</v>
      </c>
    </row>
    <row r="61" spans="1:9" ht="21.75" customHeight="1" x14ac:dyDescent="0.35">
      <c r="A61" s="37">
        <v>52</v>
      </c>
      <c r="B61" s="37">
        <v>44</v>
      </c>
      <c r="C61" s="31" t="s">
        <v>741</v>
      </c>
      <c r="D61" s="31" t="s">
        <v>750</v>
      </c>
      <c r="E61" s="37" t="s">
        <v>773</v>
      </c>
      <c r="F61" s="37" t="s">
        <v>773</v>
      </c>
      <c r="G61" s="37" t="s">
        <v>774</v>
      </c>
      <c r="H61" s="37" t="s">
        <v>773</v>
      </c>
      <c r="I61" s="37" t="s">
        <v>774</v>
      </c>
    </row>
  </sheetData>
  <mergeCells count="9">
    <mergeCell ref="A41:I41"/>
    <mergeCell ref="A42:B42"/>
    <mergeCell ref="E42:I42"/>
    <mergeCell ref="A1:I1"/>
    <mergeCell ref="A2:B2"/>
    <mergeCell ref="E2:I2"/>
    <mergeCell ref="A21:I21"/>
    <mergeCell ref="A22:B22"/>
    <mergeCell ref="E22:I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72"/>
  <sheetViews>
    <sheetView topLeftCell="A58" workbookViewId="0">
      <selection activeCell="I32" sqref="I32"/>
    </sheetView>
  </sheetViews>
  <sheetFormatPr defaultColWidth="10.375" defaultRowHeight="21" x14ac:dyDescent="0.35"/>
  <cols>
    <col min="1" max="1" width="8.25" style="32" customWidth="1"/>
    <col min="2" max="2" width="10.375" style="32"/>
    <col min="3" max="3" width="24.875" style="29" customWidth="1"/>
    <col min="4" max="4" width="25.125" style="29" customWidth="1"/>
    <col min="5" max="9" width="10.375" style="32"/>
    <col min="10" max="16384" width="10.375" style="29"/>
  </cols>
  <sheetData>
    <row r="1" spans="1:9" x14ac:dyDescent="0.35">
      <c r="A1" s="44" t="s">
        <v>776</v>
      </c>
      <c r="B1" s="44"/>
      <c r="C1" s="44"/>
      <c r="D1" s="44"/>
      <c r="E1" s="44"/>
      <c r="F1" s="44"/>
      <c r="G1" s="44"/>
      <c r="H1" s="44"/>
      <c r="I1" s="44"/>
    </row>
    <row r="2" spans="1:9" x14ac:dyDescent="0.35">
      <c r="A2" s="44" t="s">
        <v>795</v>
      </c>
      <c r="B2" s="44"/>
      <c r="C2" s="35"/>
      <c r="D2" s="35"/>
      <c r="E2" s="49" t="s">
        <v>796</v>
      </c>
      <c r="F2" s="49"/>
      <c r="G2" s="49"/>
      <c r="H2" s="49"/>
      <c r="I2" s="49"/>
    </row>
    <row r="3" spans="1:9" s="34" customFormat="1" x14ac:dyDescent="0.35">
      <c r="A3" s="30" t="s">
        <v>751</v>
      </c>
      <c r="B3" s="30" t="s">
        <v>775</v>
      </c>
      <c r="C3" s="30" t="s">
        <v>753</v>
      </c>
      <c r="D3" s="30" t="s">
        <v>754</v>
      </c>
      <c r="E3" s="30" t="s">
        <v>761</v>
      </c>
      <c r="F3" s="30" t="s">
        <v>762</v>
      </c>
      <c r="G3" s="30" t="s">
        <v>763</v>
      </c>
      <c r="H3" s="30" t="s">
        <v>764</v>
      </c>
      <c r="I3" s="30" t="s">
        <v>765</v>
      </c>
    </row>
    <row r="4" spans="1:9" x14ac:dyDescent="0.35">
      <c r="A4" s="37">
        <v>1</v>
      </c>
      <c r="B4" s="37">
        <v>19</v>
      </c>
      <c r="C4" s="31" t="s">
        <v>92</v>
      </c>
      <c r="D4" s="31" t="s">
        <v>745</v>
      </c>
      <c r="E4" s="37" t="s">
        <v>774</v>
      </c>
      <c r="F4" s="37" t="s">
        <v>773</v>
      </c>
      <c r="G4" s="37" t="s">
        <v>774</v>
      </c>
      <c r="H4" s="37" t="s">
        <v>773</v>
      </c>
      <c r="I4" s="37" t="s">
        <v>774</v>
      </c>
    </row>
    <row r="5" spans="1:9" x14ac:dyDescent="0.35">
      <c r="A5" s="37">
        <v>2</v>
      </c>
      <c r="B5" s="37">
        <v>20</v>
      </c>
      <c r="C5" s="31" t="s">
        <v>94</v>
      </c>
      <c r="D5" s="31" t="s">
        <v>745</v>
      </c>
      <c r="E5" s="37" t="s">
        <v>774</v>
      </c>
      <c r="F5" s="37" t="s">
        <v>773</v>
      </c>
      <c r="G5" s="37" t="s">
        <v>774</v>
      </c>
      <c r="H5" s="37" t="s">
        <v>773</v>
      </c>
      <c r="I5" s="37" t="s">
        <v>774</v>
      </c>
    </row>
    <row r="6" spans="1:9" x14ac:dyDescent="0.35">
      <c r="A6" s="37">
        <v>3</v>
      </c>
      <c r="B6" s="37">
        <v>34</v>
      </c>
      <c r="C6" s="31" t="s">
        <v>162</v>
      </c>
      <c r="D6" s="31" t="s">
        <v>745</v>
      </c>
      <c r="E6" s="37" t="s">
        <v>774</v>
      </c>
      <c r="F6" s="37" t="s">
        <v>773</v>
      </c>
      <c r="G6" s="37" t="s">
        <v>774</v>
      </c>
      <c r="H6" s="37" t="s">
        <v>773</v>
      </c>
      <c r="I6" s="37" t="s">
        <v>774</v>
      </c>
    </row>
    <row r="7" spans="1:9" x14ac:dyDescent="0.35">
      <c r="A7" s="37">
        <v>4</v>
      </c>
      <c r="B7" s="37">
        <v>37</v>
      </c>
      <c r="C7" s="31" t="s">
        <v>171</v>
      </c>
      <c r="D7" s="31" t="s">
        <v>745</v>
      </c>
      <c r="E7" s="37" t="s">
        <v>774</v>
      </c>
      <c r="F7" s="37" t="s">
        <v>773</v>
      </c>
      <c r="G7" s="37" t="s">
        <v>774</v>
      </c>
      <c r="H7" s="37" t="s">
        <v>773</v>
      </c>
      <c r="I7" s="37" t="s">
        <v>774</v>
      </c>
    </row>
    <row r="8" spans="1:9" x14ac:dyDescent="0.35">
      <c r="A8" s="37">
        <v>5</v>
      </c>
      <c r="B8" s="37">
        <v>69</v>
      </c>
      <c r="C8" s="31" t="s">
        <v>319</v>
      </c>
      <c r="D8" s="31" t="s">
        <v>745</v>
      </c>
      <c r="E8" s="37" t="s">
        <v>774</v>
      </c>
      <c r="F8" s="37" t="s">
        <v>773</v>
      </c>
      <c r="G8" s="37" t="s">
        <v>774</v>
      </c>
      <c r="H8" s="37" t="s">
        <v>773</v>
      </c>
      <c r="I8" s="37" t="s">
        <v>774</v>
      </c>
    </row>
    <row r="9" spans="1:9" x14ac:dyDescent="0.35">
      <c r="A9" s="37">
        <v>6</v>
      </c>
      <c r="B9" s="37">
        <v>86</v>
      </c>
      <c r="C9" s="31" t="s">
        <v>391</v>
      </c>
      <c r="D9" s="31" t="s">
        <v>745</v>
      </c>
      <c r="E9" s="37" t="s">
        <v>774</v>
      </c>
      <c r="F9" s="37" t="s">
        <v>773</v>
      </c>
      <c r="G9" s="37" t="s">
        <v>774</v>
      </c>
      <c r="H9" s="37" t="s">
        <v>773</v>
      </c>
      <c r="I9" s="37" t="s">
        <v>774</v>
      </c>
    </row>
    <row r="10" spans="1:9" x14ac:dyDescent="0.35">
      <c r="A10" s="37">
        <v>7</v>
      </c>
      <c r="B10" s="37">
        <v>98</v>
      </c>
      <c r="C10" s="31" t="s">
        <v>442</v>
      </c>
      <c r="D10" s="31" t="s">
        <v>745</v>
      </c>
      <c r="E10" s="37" t="s">
        <v>774</v>
      </c>
      <c r="F10" s="37" t="s">
        <v>773</v>
      </c>
      <c r="G10" s="37" t="s">
        <v>774</v>
      </c>
      <c r="H10" s="37" t="s">
        <v>773</v>
      </c>
      <c r="I10" s="37" t="s">
        <v>774</v>
      </c>
    </row>
    <row r="11" spans="1:9" x14ac:dyDescent="0.35">
      <c r="A11" s="37">
        <v>8</v>
      </c>
      <c r="B11" s="37">
        <v>139</v>
      </c>
      <c r="C11" s="31" t="s">
        <v>690</v>
      </c>
      <c r="D11" s="31" t="s">
        <v>745</v>
      </c>
      <c r="E11" s="37" t="s">
        <v>774</v>
      </c>
      <c r="F11" s="37" t="s">
        <v>773</v>
      </c>
      <c r="G11" s="37" t="s">
        <v>774</v>
      </c>
      <c r="H11" s="37" t="s">
        <v>773</v>
      </c>
      <c r="I11" s="37" t="s">
        <v>774</v>
      </c>
    </row>
    <row r="12" spans="1:9" x14ac:dyDescent="0.35">
      <c r="A12" s="37">
        <v>9</v>
      </c>
      <c r="B12" s="37">
        <v>112</v>
      </c>
      <c r="C12" s="31" t="s">
        <v>475</v>
      </c>
      <c r="D12" s="31" t="s">
        <v>745</v>
      </c>
      <c r="E12" s="37" t="s">
        <v>774</v>
      </c>
      <c r="F12" s="37" t="s">
        <v>773</v>
      </c>
      <c r="G12" s="37" t="s">
        <v>774</v>
      </c>
      <c r="H12" s="37" t="s">
        <v>774</v>
      </c>
      <c r="I12" s="37" t="s">
        <v>774</v>
      </c>
    </row>
    <row r="13" spans="1:9" x14ac:dyDescent="0.35">
      <c r="A13" s="37">
        <v>10</v>
      </c>
      <c r="B13" s="37">
        <v>1</v>
      </c>
      <c r="C13" s="31" t="s">
        <v>9</v>
      </c>
      <c r="D13" s="31" t="s">
        <v>747</v>
      </c>
      <c r="E13" s="37" t="s">
        <v>774</v>
      </c>
      <c r="F13" s="37" t="s">
        <v>773</v>
      </c>
      <c r="G13" s="37" t="s">
        <v>774</v>
      </c>
      <c r="H13" s="37" t="s">
        <v>773</v>
      </c>
      <c r="I13" s="37" t="s">
        <v>774</v>
      </c>
    </row>
    <row r="14" spans="1:9" x14ac:dyDescent="0.35">
      <c r="A14" s="37">
        <v>11</v>
      </c>
      <c r="B14" s="37">
        <v>10</v>
      </c>
      <c r="C14" s="31" t="s">
        <v>123</v>
      </c>
      <c r="D14" s="31" t="s">
        <v>747</v>
      </c>
      <c r="E14" s="37" t="s">
        <v>774</v>
      </c>
      <c r="F14" s="37" t="s">
        <v>773</v>
      </c>
      <c r="G14" s="37" t="s">
        <v>774</v>
      </c>
      <c r="H14" s="37" t="s">
        <v>773</v>
      </c>
      <c r="I14" s="37" t="s">
        <v>774</v>
      </c>
    </row>
    <row r="15" spans="1:9" x14ac:dyDescent="0.35">
      <c r="A15" s="37">
        <v>12</v>
      </c>
      <c r="B15" s="37">
        <v>46</v>
      </c>
      <c r="C15" s="31" t="s">
        <v>516</v>
      </c>
      <c r="D15" s="31" t="s">
        <v>747</v>
      </c>
      <c r="E15" s="37" t="s">
        <v>774</v>
      </c>
      <c r="F15" s="37" t="s">
        <v>773</v>
      </c>
      <c r="G15" s="37" t="s">
        <v>774</v>
      </c>
      <c r="H15" s="37" t="s">
        <v>773</v>
      </c>
      <c r="I15" s="37" t="s">
        <v>774</v>
      </c>
    </row>
    <row r="16" spans="1:9" x14ac:dyDescent="0.35">
      <c r="A16" s="37">
        <v>13</v>
      </c>
      <c r="B16" s="37">
        <v>23</v>
      </c>
      <c r="C16" s="31" t="s">
        <v>250</v>
      </c>
      <c r="D16" s="31" t="s">
        <v>747</v>
      </c>
      <c r="E16" s="37" t="s">
        <v>774</v>
      </c>
      <c r="F16" s="37" t="s">
        <v>773</v>
      </c>
      <c r="G16" s="37" t="s">
        <v>774</v>
      </c>
      <c r="H16" s="37" t="s">
        <v>774</v>
      </c>
      <c r="I16" s="37" t="s">
        <v>774</v>
      </c>
    </row>
    <row r="17" spans="1:9" x14ac:dyDescent="0.35">
      <c r="A17" s="37">
        <v>14</v>
      </c>
      <c r="B17" s="37">
        <v>49</v>
      </c>
      <c r="C17" s="31" t="s">
        <v>556</v>
      </c>
      <c r="D17" s="31" t="s">
        <v>747</v>
      </c>
      <c r="E17" s="37" t="s">
        <v>774</v>
      </c>
      <c r="F17" s="37" t="s">
        <v>773</v>
      </c>
      <c r="G17" s="37" t="s">
        <v>774</v>
      </c>
      <c r="H17" s="37" t="s">
        <v>774</v>
      </c>
      <c r="I17" s="37" t="s">
        <v>774</v>
      </c>
    </row>
    <row r="18" spans="1:9" x14ac:dyDescent="0.35">
      <c r="A18" s="37">
        <v>15</v>
      </c>
      <c r="B18" s="37">
        <v>3</v>
      </c>
      <c r="C18" s="31" t="s">
        <v>8</v>
      </c>
      <c r="D18" s="31" t="s">
        <v>744</v>
      </c>
      <c r="E18" s="37" t="s">
        <v>774</v>
      </c>
      <c r="F18" s="37" t="s">
        <v>773</v>
      </c>
      <c r="G18" s="37" t="s">
        <v>774</v>
      </c>
      <c r="H18" s="37" t="s">
        <v>773</v>
      </c>
      <c r="I18" s="37" t="s">
        <v>774</v>
      </c>
    </row>
    <row r="19" spans="1:9" x14ac:dyDescent="0.35">
      <c r="A19" s="37">
        <v>16</v>
      </c>
      <c r="B19" s="37">
        <v>22</v>
      </c>
      <c r="C19" s="31" t="s">
        <v>771</v>
      </c>
      <c r="D19" s="31" t="s">
        <v>744</v>
      </c>
      <c r="E19" s="37" t="s">
        <v>774</v>
      </c>
      <c r="F19" s="37" t="s">
        <v>773</v>
      </c>
      <c r="G19" s="37" t="s">
        <v>774</v>
      </c>
      <c r="H19" s="37" t="s">
        <v>773</v>
      </c>
      <c r="I19" s="37" t="s">
        <v>774</v>
      </c>
    </row>
    <row r="20" spans="1:9" x14ac:dyDescent="0.35">
      <c r="A20" s="37">
        <v>17</v>
      </c>
      <c r="B20" s="37">
        <v>38</v>
      </c>
      <c r="C20" s="31" t="s">
        <v>312</v>
      </c>
      <c r="D20" s="31" t="s">
        <v>744</v>
      </c>
      <c r="E20" s="37" t="s">
        <v>774</v>
      </c>
      <c r="F20" s="37" t="s">
        <v>773</v>
      </c>
      <c r="G20" s="37" t="s">
        <v>774</v>
      </c>
      <c r="H20" s="37" t="s">
        <v>773</v>
      </c>
      <c r="I20" s="37" t="s">
        <v>774</v>
      </c>
    </row>
    <row r="21" spans="1:9" x14ac:dyDescent="0.35">
      <c r="A21" s="44" t="s">
        <v>776</v>
      </c>
      <c r="B21" s="44"/>
      <c r="C21" s="44"/>
      <c r="D21" s="44"/>
      <c r="E21" s="44"/>
      <c r="F21" s="44"/>
      <c r="G21" s="44"/>
      <c r="H21" s="44"/>
      <c r="I21" s="44"/>
    </row>
    <row r="22" spans="1:9" x14ac:dyDescent="0.35">
      <c r="A22" s="44" t="s">
        <v>795</v>
      </c>
      <c r="B22" s="44"/>
      <c r="C22" s="35"/>
      <c r="D22" s="35"/>
      <c r="E22" s="49" t="s">
        <v>799</v>
      </c>
      <c r="F22" s="49"/>
      <c r="G22" s="49"/>
      <c r="H22" s="49"/>
      <c r="I22" s="49"/>
    </row>
    <row r="23" spans="1:9" s="34" customFormat="1" x14ac:dyDescent="0.35">
      <c r="A23" s="30" t="s">
        <v>751</v>
      </c>
      <c r="B23" s="30" t="s">
        <v>775</v>
      </c>
      <c r="C23" s="30" t="s">
        <v>753</v>
      </c>
      <c r="D23" s="30" t="s">
        <v>754</v>
      </c>
      <c r="E23" s="30" t="s">
        <v>761</v>
      </c>
      <c r="F23" s="30" t="s">
        <v>762</v>
      </c>
      <c r="G23" s="30" t="s">
        <v>763</v>
      </c>
      <c r="H23" s="30" t="s">
        <v>764</v>
      </c>
      <c r="I23" s="30" t="s">
        <v>765</v>
      </c>
    </row>
    <row r="24" spans="1:9" x14ac:dyDescent="0.35">
      <c r="A24" s="37">
        <v>18</v>
      </c>
      <c r="B24" s="37">
        <v>41</v>
      </c>
      <c r="C24" s="31" t="s">
        <v>327</v>
      </c>
      <c r="D24" s="31" t="s">
        <v>744</v>
      </c>
      <c r="E24" s="37" t="s">
        <v>774</v>
      </c>
      <c r="F24" s="37" t="s">
        <v>773</v>
      </c>
      <c r="G24" s="37" t="s">
        <v>774</v>
      </c>
      <c r="H24" s="37" t="s">
        <v>773</v>
      </c>
      <c r="I24" s="37" t="s">
        <v>774</v>
      </c>
    </row>
    <row r="25" spans="1:9" x14ac:dyDescent="0.35">
      <c r="A25" s="37">
        <v>19</v>
      </c>
      <c r="B25" s="37">
        <v>48</v>
      </c>
      <c r="C25" s="31" t="s">
        <v>376</v>
      </c>
      <c r="D25" s="31" t="s">
        <v>744</v>
      </c>
      <c r="E25" s="37" t="s">
        <v>774</v>
      </c>
      <c r="F25" s="37" t="s">
        <v>773</v>
      </c>
      <c r="G25" s="37" t="s">
        <v>774</v>
      </c>
      <c r="H25" s="37" t="s">
        <v>773</v>
      </c>
      <c r="I25" s="37" t="s">
        <v>774</v>
      </c>
    </row>
    <row r="26" spans="1:9" x14ac:dyDescent="0.35">
      <c r="A26" s="37">
        <v>20</v>
      </c>
      <c r="B26" s="37">
        <v>59</v>
      </c>
      <c r="C26" s="31" t="s">
        <v>480</v>
      </c>
      <c r="D26" s="31" t="s">
        <v>744</v>
      </c>
      <c r="E26" s="37" t="s">
        <v>774</v>
      </c>
      <c r="F26" s="37" t="s">
        <v>773</v>
      </c>
      <c r="G26" s="37" t="s">
        <v>774</v>
      </c>
      <c r="H26" s="37" t="s">
        <v>773</v>
      </c>
      <c r="I26" s="37" t="s">
        <v>774</v>
      </c>
    </row>
    <row r="27" spans="1:9" x14ac:dyDescent="0.35">
      <c r="A27" s="37">
        <v>21</v>
      </c>
      <c r="B27" s="37">
        <v>63</v>
      </c>
      <c r="C27" s="31" t="s">
        <v>493</v>
      </c>
      <c r="D27" s="31" t="s">
        <v>744</v>
      </c>
      <c r="E27" s="37" t="s">
        <v>774</v>
      </c>
      <c r="F27" s="37" t="s">
        <v>773</v>
      </c>
      <c r="G27" s="37" t="s">
        <v>774</v>
      </c>
      <c r="H27" s="37" t="s">
        <v>773</v>
      </c>
      <c r="I27" s="37" t="s">
        <v>774</v>
      </c>
    </row>
    <row r="28" spans="1:9" x14ac:dyDescent="0.35">
      <c r="A28" s="37">
        <v>22</v>
      </c>
      <c r="B28" s="37">
        <v>65</v>
      </c>
      <c r="C28" s="31" t="s">
        <v>499</v>
      </c>
      <c r="D28" s="31" t="s">
        <v>744</v>
      </c>
      <c r="E28" s="37" t="s">
        <v>774</v>
      </c>
      <c r="F28" s="37" t="s">
        <v>773</v>
      </c>
      <c r="G28" s="37" t="s">
        <v>774</v>
      </c>
      <c r="H28" s="37" t="s">
        <v>773</v>
      </c>
      <c r="I28" s="37" t="s">
        <v>774</v>
      </c>
    </row>
    <row r="29" spans="1:9" x14ac:dyDescent="0.35">
      <c r="A29" s="37">
        <v>23</v>
      </c>
      <c r="B29" s="37">
        <v>94</v>
      </c>
      <c r="C29" s="31" t="s">
        <v>674</v>
      </c>
      <c r="D29" s="31" t="s">
        <v>744</v>
      </c>
      <c r="E29" s="37" t="s">
        <v>774</v>
      </c>
      <c r="F29" s="37" t="s">
        <v>773</v>
      </c>
      <c r="G29" s="37" t="s">
        <v>774</v>
      </c>
      <c r="H29" s="37" t="s">
        <v>773</v>
      </c>
      <c r="I29" s="37" t="s">
        <v>774</v>
      </c>
    </row>
    <row r="30" spans="1:9" x14ac:dyDescent="0.35">
      <c r="A30" s="37">
        <v>24</v>
      </c>
      <c r="B30" s="37">
        <v>104</v>
      </c>
      <c r="C30" s="31" t="s">
        <v>728</v>
      </c>
      <c r="D30" s="31" t="s">
        <v>744</v>
      </c>
      <c r="E30" s="37" t="s">
        <v>774</v>
      </c>
      <c r="F30" s="37" t="s">
        <v>773</v>
      </c>
      <c r="G30" s="37" t="s">
        <v>774</v>
      </c>
      <c r="H30" s="37" t="s">
        <v>773</v>
      </c>
      <c r="I30" s="37" t="s">
        <v>774</v>
      </c>
    </row>
    <row r="31" spans="1:9" x14ac:dyDescent="0.35">
      <c r="A31" s="37">
        <v>25</v>
      </c>
      <c r="B31" s="37">
        <v>14</v>
      </c>
      <c r="C31" s="31" t="s">
        <v>152</v>
      </c>
      <c r="D31" s="31" t="s">
        <v>743</v>
      </c>
      <c r="E31" s="37" t="s">
        <v>774</v>
      </c>
      <c r="F31" s="37" t="s">
        <v>773</v>
      </c>
      <c r="G31" s="37" t="s">
        <v>774</v>
      </c>
      <c r="H31" s="37" t="s">
        <v>773</v>
      </c>
      <c r="I31" s="37" t="s">
        <v>774</v>
      </c>
    </row>
    <row r="32" spans="1:9" x14ac:dyDescent="0.35">
      <c r="A32" s="37">
        <v>26</v>
      </c>
      <c r="B32" s="37">
        <v>32</v>
      </c>
      <c r="C32" s="31" t="s">
        <v>320</v>
      </c>
      <c r="D32" s="31" t="s">
        <v>743</v>
      </c>
      <c r="E32" s="37" t="s">
        <v>774</v>
      </c>
      <c r="F32" s="37" t="s">
        <v>773</v>
      </c>
      <c r="G32" s="37" t="s">
        <v>774</v>
      </c>
      <c r="H32" s="37" t="s">
        <v>773</v>
      </c>
      <c r="I32" s="37" t="s">
        <v>774</v>
      </c>
    </row>
    <row r="33" spans="1:9" x14ac:dyDescent="0.35">
      <c r="A33" s="37">
        <v>27</v>
      </c>
      <c r="B33" s="37">
        <v>34</v>
      </c>
      <c r="C33" s="31" t="s">
        <v>330</v>
      </c>
      <c r="D33" s="31" t="s">
        <v>743</v>
      </c>
      <c r="E33" s="37" t="s">
        <v>774</v>
      </c>
      <c r="F33" s="37" t="s">
        <v>773</v>
      </c>
      <c r="G33" s="37" t="s">
        <v>774</v>
      </c>
      <c r="H33" s="37" t="s">
        <v>773</v>
      </c>
      <c r="I33" s="37" t="s">
        <v>774</v>
      </c>
    </row>
    <row r="34" spans="1:9" x14ac:dyDescent="0.35">
      <c r="A34" s="37">
        <v>28</v>
      </c>
      <c r="B34" s="37">
        <v>90</v>
      </c>
      <c r="C34" s="31" t="s">
        <v>738</v>
      </c>
      <c r="D34" s="31" t="s">
        <v>743</v>
      </c>
      <c r="E34" s="37" t="s">
        <v>774</v>
      </c>
      <c r="F34" s="37" t="s">
        <v>773</v>
      </c>
      <c r="G34" s="37" t="s">
        <v>774</v>
      </c>
      <c r="H34" s="37" t="s">
        <v>773</v>
      </c>
      <c r="I34" s="37" t="s">
        <v>774</v>
      </c>
    </row>
    <row r="35" spans="1:9" x14ac:dyDescent="0.35">
      <c r="A35" s="37">
        <v>29</v>
      </c>
      <c r="B35" s="37">
        <v>22</v>
      </c>
      <c r="C35" s="31" t="s">
        <v>64</v>
      </c>
      <c r="D35" s="31" t="s">
        <v>746</v>
      </c>
      <c r="E35" s="37" t="s">
        <v>774</v>
      </c>
      <c r="F35" s="37" t="s">
        <v>773</v>
      </c>
      <c r="G35" s="37" t="s">
        <v>774</v>
      </c>
      <c r="H35" s="37" t="s">
        <v>773</v>
      </c>
      <c r="I35" s="37" t="s">
        <v>774</v>
      </c>
    </row>
    <row r="36" spans="1:9" x14ac:dyDescent="0.35">
      <c r="A36" s="37">
        <v>30</v>
      </c>
      <c r="B36" s="37">
        <v>44</v>
      </c>
      <c r="C36" s="31" t="s">
        <v>136</v>
      </c>
      <c r="D36" s="31" t="s">
        <v>746</v>
      </c>
      <c r="E36" s="37" t="s">
        <v>774</v>
      </c>
      <c r="F36" s="37" t="s">
        <v>773</v>
      </c>
      <c r="G36" s="37" t="s">
        <v>774</v>
      </c>
      <c r="H36" s="37" t="s">
        <v>773</v>
      </c>
      <c r="I36" s="37" t="s">
        <v>774</v>
      </c>
    </row>
    <row r="37" spans="1:9" x14ac:dyDescent="0.35">
      <c r="A37" s="37">
        <v>31</v>
      </c>
      <c r="B37" s="37">
        <v>48</v>
      </c>
      <c r="C37" s="31" t="s">
        <v>144</v>
      </c>
      <c r="D37" s="31" t="s">
        <v>746</v>
      </c>
      <c r="E37" s="37" t="s">
        <v>774</v>
      </c>
      <c r="F37" s="37" t="s">
        <v>773</v>
      </c>
      <c r="G37" s="37" t="s">
        <v>774</v>
      </c>
      <c r="H37" s="37" t="s">
        <v>773</v>
      </c>
      <c r="I37" s="37" t="s">
        <v>774</v>
      </c>
    </row>
    <row r="38" spans="1:9" x14ac:dyDescent="0.35">
      <c r="A38" s="37">
        <v>32</v>
      </c>
      <c r="B38" s="37">
        <v>54</v>
      </c>
      <c r="C38" s="31" t="s">
        <v>166</v>
      </c>
      <c r="D38" s="31" t="s">
        <v>746</v>
      </c>
      <c r="E38" s="37" t="s">
        <v>774</v>
      </c>
      <c r="F38" s="37" t="s">
        <v>773</v>
      </c>
      <c r="G38" s="37" t="s">
        <v>774</v>
      </c>
      <c r="H38" s="37" t="s">
        <v>773</v>
      </c>
      <c r="I38" s="37" t="s">
        <v>774</v>
      </c>
    </row>
    <row r="39" spans="1:9" x14ac:dyDescent="0.35">
      <c r="A39" s="37">
        <v>33</v>
      </c>
      <c r="B39" s="37">
        <v>89</v>
      </c>
      <c r="C39" s="31" t="s">
        <v>309</v>
      </c>
      <c r="D39" s="31" t="s">
        <v>746</v>
      </c>
      <c r="E39" s="37" t="s">
        <v>774</v>
      </c>
      <c r="F39" s="37" t="s">
        <v>773</v>
      </c>
      <c r="G39" s="37" t="s">
        <v>774</v>
      </c>
      <c r="H39" s="37" t="s">
        <v>773</v>
      </c>
      <c r="I39" s="37" t="s">
        <v>774</v>
      </c>
    </row>
    <row r="40" spans="1:9" x14ac:dyDescent="0.35">
      <c r="A40" s="37">
        <v>34</v>
      </c>
      <c r="B40" s="37">
        <v>93</v>
      </c>
      <c r="C40" s="31" t="s">
        <v>335</v>
      </c>
      <c r="D40" s="31" t="s">
        <v>746</v>
      </c>
      <c r="E40" s="37" t="s">
        <v>774</v>
      </c>
      <c r="F40" s="37" t="s">
        <v>773</v>
      </c>
      <c r="G40" s="37" t="s">
        <v>774</v>
      </c>
      <c r="H40" s="37" t="s">
        <v>773</v>
      </c>
      <c r="I40" s="37" t="s">
        <v>774</v>
      </c>
    </row>
    <row r="41" spans="1:9" x14ac:dyDescent="0.35">
      <c r="A41" s="44" t="s">
        <v>776</v>
      </c>
      <c r="B41" s="44"/>
      <c r="C41" s="44"/>
      <c r="D41" s="44"/>
      <c r="E41" s="44"/>
      <c r="F41" s="44"/>
      <c r="G41" s="44"/>
      <c r="H41" s="44"/>
      <c r="I41" s="44"/>
    </row>
    <row r="42" spans="1:9" x14ac:dyDescent="0.35">
      <c r="A42" s="44" t="s">
        <v>795</v>
      </c>
      <c r="B42" s="44"/>
      <c r="C42" s="35"/>
      <c r="D42" s="35"/>
      <c r="E42" s="49" t="s">
        <v>799</v>
      </c>
      <c r="F42" s="49"/>
      <c r="G42" s="49"/>
      <c r="H42" s="49"/>
      <c r="I42" s="49"/>
    </row>
    <row r="43" spans="1:9" s="34" customFormat="1" x14ac:dyDescent="0.35">
      <c r="A43" s="30" t="s">
        <v>751</v>
      </c>
      <c r="B43" s="30" t="s">
        <v>775</v>
      </c>
      <c r="C43" s="30" t="s">
        <v>753</v>
      </c>
      <c r="D43" s="30" t="s">
        <v>754</v>
      </c>
      <c r="E43" s="30" t="s">
        <v>761</v>
      </c>
      <c r="F43" s="30" t="s">
        <v>762</v>
      </c>
      <c r="G43" s="30" t="s">
        <v>763</v>
      </c>
      <c r="H43" s="30" t="s">
        <v>764</v>
      </c>
      <c r="I43" s="30" t="s">
        <v>765</v>
      </c>
    </row>
    <row r="44" spans="1:9" x14ac:dyDescent="0.35">
      <c r="A44" s="37">
        <v>35</v>
      </c>
      <c r="B44" s="37">
        <v>99</v>
      </c>
      <c r="C44" s="31" t="s">
        <v>349</v>
      </c>
      <c r="D44" s="31" t="s">
        <v>746</v>
      </c>
      <c r="E44" s="37" t="s">
        <v>774</v>
      </c>
      <c r="F44" s="37" t="s">
        <v>773</v>
      </c>
      <c r="G44" s="37" t="s">
        <v>774</v>
      </c>
      <c r="H44" s="37" t="s">
        <v>773</v>
      </c>
      <c r="I44" s="37" t="s">
        <v>774</v>
      </c>
    </row>
    <row r="45" spans="1:9" x14ac:dyDescent="0.35">
      <c r="A45" s="37">
        <v>36</v>
      </c>
      <c r="B45" s="37">
        <v>102</v>
      </c>
      <c r="C45" s="31" t="s">
        <v>356</v>
      </c>
      <c r="D45" s="31" t="s">
        <v>746</v>
      </c>
      <c r="E45" s="37" t="s">
        <v>774</v>
      </c>
      <c r="F45" s="37" t="s">
        <v>773</v>
      </c>
      <c r="G45" s="37" t="s">
        <v>774</v>
      </c>
      <c r="H45" s="37" t="s">
        <v>773</v>
      </c>
      <c r="I45" s="37" t="s">
        <v>774</v>
      </c>
    </row>
    <row r="46" spans="1:9" x14ac:dyDescent="0.35">
      <c r="A46" s="37">
        <v>37</v>
      </c>
      <c r="B46" s="37">
        <v>127</v>
      </c>
      <c r="C46" s="31" t="s">
        <v>488</v>
      </c>
      <c r="D46" s="31" t="s">
        <v>746</v>
      </c>
      <c r="E46" s="37" t="s">
        <v>774</v>
      </c>
      <c r="F46" s="37" t="s">
        <v>773</v>
      </c>
      <c r="G46" s="37" t="s">
        <v>774</v>
      </c>
      <c r="H46" s="37" t="s">
        <v>773</v>
      </c>
      <c r="I46" s="37" t="s">
        <v>774</v>
      </c>
    </row>
    <row r="47" spans="1:9" x14ac:dyDescent="0.35">
      <c r="A47" s="37">
        <v>38</v>
      </c>
      <c r="B47" s="37">
        <v>140</v>
      </c>
      <c r="C47" s="31" t="s">
        <v>544</v>
      </c>
      <c r="D47" s="31" t="s">
        <v>746</v>
      </c>
      <c r="E47" s="37" t="s">
        <v>774</v>
      </c>
      <c r="F47" s="37" t="s">
        <v>773</v>
      </c>
      <c r="G47" s="37" t="s">
        <v>774</v>
      </c>
      <c r="H47" s="37" t="s">
        <v>773</v>
      </c>
      <c r="I47" s="37" t="s">
        <v>774</v>
      </c>
    </row>
    <row r="48" spans="1:9" x14ac:dyDescent="0.35">
      <c r="A48" s="37">
        <v>39</v>
      </c>
      <c r="B48" s="37">
        <v>144</v>
      </c>
      <c r="C48" s="31" t="s">
        <v>561</v>
      </c>
      <c r="D48" s="31" t="s">
        <v>746</v>
      </c>
      <c r="E48" s="37" t="s">
        <v>774</v>
      </c>
      <c r="F48" s="37" t="s">
        <v>773</v>
      </c>
      <c r="G48" s="37" t="s">
        <v>774</v>
      </c>
      <c r="H48" s="37" t="s">
        <v>773</v>
      </c>
      <c r="I48" s="37" t="s">
        <v>774</v>
      </c>
    </row>
    <row r="49" spans="1:9" x14ac:dyDescent="0.35">
      <c r="A49" s="37">
        <v>40</v>
      </c>
      <c r="B49" s="37">
        <v>148</v>
      </c>
      <c r="C49" s="31" t="s">
        <v>592</v>
      </c>
      <c r="D49" s="31" t="s">
        <v>746</v>
      </c>
      <c r="E49" s="37" t="s">
        <v>774</v>
      </c>
      <c r="F49" s="37" t="s">
        <v>773</v>
      </c>
      <c r="G49" s="37" t="s">
        <v>774</v>
      </c>
      <c r="H49" s="37" t="s">
        <v>773</v>
      </c>
      <c r="I49" s="37" t="s">
        <v>774</v>
      </c>
    </row>
    <row r="50" spans="1:9" x14ac:dyDescent="0.35">
      <c r="A50" s="37">
        <v>41</v>
      </c>
      <c r="B50" s="37">
        <v>143</v>
      </c>
      <c r="C50" s="31" t="s">
        <v>560</v>
      </c>
      <c r="D50" s="31" t="s">
        <v>746</v>
      </c>
      <c r="E50" s="37" t="s">
        <v>774</v>
      </c>
      <c r="F50" s="37" t="s">
        <v>773</v>
      </c>
      <c r="G50" s="37" t="s">
        <v>774</v>
      </c>
      <c r="H50" s="37" t="s">
        <v>774</v>
      </c>
      <c r="I50" s="37" t="s">
        <v>774</v>
      </c>
    </row>
    <row r="51" spans="1:9" x14ac:dyDescent="0.35">
      <c r="A51" s="37">
        <v>42</v>
      </c>
      <c r="B51" s="37">
        <v>170</v>
      </c>
      <c r="C51" s="31" t="s">
        <v>652</v>
      </c>
      <c r="D51" s="31" t="s">
        <v>746</v>
      </c>
      <c r="E51" s="37" t="s">
        <v>774</v>
      </c>
      <c r="F51" s="37" t="s">
        <v>773</v>
      </c>
      <c r="G51" s="37" t="s">
        <v>774</v>
      </c>
      <c r="H51" s="37" t="s">
        <v>774</v>
      </c>
      <c r="I51" s="37" t="s">
        <v>774</v>
      </c>
    </row>
    <row r="52" spans="1:9" x14ac:dyDescent="0.35">
      <c r="A52" s="37">
        <v>43</v>
      </c>
      <c r="B52" s="37">
        <v>19</v>
      </c>
      <c r="C52" s="31" t="s">
        <v>131</v>
      </c>
      <c r="D52" s="31" t="s">
        <v>748</v>
      </c>
      <c r="E52" s="37" t="s">
        <v>774</v>
      </c>
      <c r="F52" s="37" t="s">
        <v>773</v>
      </c>
      <c r="G52" s="37" t="s">
        <v>774</v>
      </c>
      <c r="H52" s="37" t="s">
        <v>773</v>
      </c>
      <c r="I52" s="37" t="s">
        <v>774</v>
      </c>
    </row>
    <row r="53" spans="1:9" x14ac:dyDescent="0.35">
      <c r="A53" s="37">
        <v>44</v>
      </c>
      <c r="B53" s="37">
        <v>32</v>
      </c>
      <c r="C53" s="31" t="s">
        <v>237</v>
      </c>
      <c r="D53" s="31" t="s">
        <v>748</v>
      </c>
      <c r="E53" s="37" t="s">
        <v>774</v>
      </c>
      <c r="F53" s="37" t="s">
        <v>773</v>
      </c>
      <c r="G53" s="37" t="s">
        <v>774</v>
      </c>
      <c r="H53" s="37" t="s">
        <v>773</v>
      </c>
      <c r="I53" s="37" t="s">
        <v>774</v>
      </c>
    </row>
    <row r="54" spans="1:9" x14ac:dyDescent="0.35">
      <c r="A54" s="37">
        <v>45</v>
      </c>
      <c r="B54" s="37">
        <v>39</v>
      </c>
      <c r="C54" s="31" t="s">
        <v>331</v>
      </c>
      <c r="D54" s="31" t="s">
        <v>748</v>
      </c>
      <c r="E54" s="37" t="s">
        <v>774</v>
      </c>
      <c r="F54" s="37" t="s">
        <v>773</v>
      </c>
      <c r="G54" s="37" t="s">
        <v>774</v>
      </c>
      <c r="H54" s="37" t="s">
        <v>773</v>
      </c>
      <c r="I54" s="37" t="s">
        <v>774</v>
      </c>
    </row>
    <row r="55" spans="1:9" x14ac:dyDescent="0.35">
      <c r="A55" s="37">
        <v>46</v>
      </c>
      <c r="B55" s="37">
        <v>44</v>
      </c>
      <c r="C55" s="31" t="s">
        <v>389</v>
      </c>
      <c r="D55" s="31" t="s">
        <v>748</v>
      </c>
      <c r="E55" s="37" t="s">
        <v>774</v>
      </c>
      <c r="F55" s="37" t="s">
        <v>773</v>
      </c>
      <c r="G55" s="37" t="s">
        <v>774</v>
      </c>
      <c r="H55" s="37" t="s">
        <v>773</v>
      </c>
      <c r="I55" s="37" t="s">
        <v>774</v>
      </c>
    </row>
    <row r="56" spans="1:9" x14ac:dyDescent="0.35">
      <c r="A56" s="37">
        <v>47</v>
      </c>
      <c r="B56" s="37">
        <v>57</v>
      </c>
      <c r="C56" s="31" t="s">
        <v>563</v>
      </c>
      <c r="D56" s="31" t="s">
        <v>748</v>
      </c>
      <c r="E56" s="37" t="s">
        <v>774</v>
      </c>
      <c r="F56" s="37" t="s">
        <v>773</v>
      </c>
      <c r="G56" s="37" t="s">
        <v>774</v>
      </c>
      <c r="H56" s="37" t="s">
        <v>773</v>
      </c>
      <c r="I56" s="37" t="s">
        <v>774</v>
      </c>
    </row>
    <row r="57" spans="1:9" x14ac:dyDescent="0.35">
      <c r="A57" s="37">
        <v>48</v>
      </c>
      <c r="B57" s="37">
        <v>66</v>
      </c>
      <c r="C57" s="31" t="s">
        <v>593</v>
      </c>
      <c r="D57" s="31" t="s">
        <v>748</v>
      </c>
      <c r="E57" s="37" t="s">
        <v>774</v>
      </c>
      <c r="F57" s="37" t="s">
        <v>773</v>
      </c>
      <c r="G57" s="37" t="s">
        <v>774</v>
      </c>
      <c r="H57" s="37" t="s">
        <v>773</v>
      </c>
      <c r="I57" s="37" t="s">
        <v>774</v>
      </c>
    </row>
    <row r="58" spans="1:9" x14ac:dyDescent="0.35">
      <c r="A58" s="37">
        <v>49</v>
      </c>
      <c r="B58" s="37">
        <v>68</v>
      </c>
      <c r="C58" s="31" t="s">
        <v>605</v>
      </c>
      <c r="D58" s="31" t="s">
        <v>748</v>
      </c>
      <c r="E58" s="37" t="s">
        <v>774</v>
      </c>
      <c r="F58" s="37" t="s">
        <v>773</v>
      </c>
      <c r="G58" s="37" t="s">
        <v>774</v>
      </c>
      <c r="H58" s="37" t="s">
        <v>773</v>
      </c>
      <c r="I58" s="37" t="s">
        <v>774</v>
      </c>
    </row>
    <row r="59" spans="1:9" x14ac:dyDescent="0.35">
      <c r="A59" s="37">
        <v>50</v>
      </c>
      <c r="B59" s="37">
        <v>75</v>
      </c>
      <c r="C59" s="31" t="s">
        <v>647</v>
      </c>
      <c r="D59" s="31" t="s">
        <v>748</v>
      </c>
      <c r="E59" s="37" t="s">
        <v>774</v>
      </c>
      <c r="F59" s="37" t="s">
        <v>773</v>
      </c>
      <c r="G59" s="37" t="s">
        <v>774</v>
      </c>
      <c r="H59" s="37" t="s">
        <v>773</v>
      </c>
      <c r="I59" s="37" t="s">
        <v>774</v>
      </c>
    </row>
    <row r="60" spans="1:9" x14ac:dyDescent="0.35">
      <c r="A60" s="37">
        <v>51</v>
      </c>
      <c r="B60" s="37">
        <v>77</v>
      </c>
      <c r="C60" s="31" t="s">
        <v>664</v>
      </c>
      <c r="D60" s="31" t="s">
        <v>748</v>
      </c>
      <c r="E60" s="37" t="s">
        <v>774</v>
      </c>
      <c r="F60" s="37" t="s">
        <v>773</v>
      </c>
      <c r="G60" s="37" t="s">
        <v>774</v>
      </c>
      <c r="H60" s="37" t="s">
        <v>773</v>
      </c>
      <c r="I60" s="37" t="s">
        <v>774</v>
      </c>
    </row>
    <row r="61" spans="1:9" x14ac:dyDescent="0.35">
      <c r="A61" s="44" t="s">
        <v>776</v>
      </c>
      <c r="B61" s="44"/>
      <c r="C61" s="44"/>
      <c r="D61" s="44"/>
      <c r="E61" s="44"/>
      <c r="F61" s="44"/>
      <c r="G61" s="44"/>
      <c r="H61" s="44"/>
      <c r="I61" s="44"/>
    </row>
    <row r="62" spans="1:9" x14ac:dyDescent="0.35">
      <c r="A62" s="44" t="s">
        <v>795</v>
      </c>
      <c r="B62" s="44"/>
      <c r="C62" s="35"/>
      <c r="D62" s="35"/>
      <c r="E62" s="49" t="s">
        <v>799</v>
      </c>
      <c r="F62" s="49"/>
      <c r="G62" s="49"/>
      <c r="H62" s="49"/>
      <c r="I62" s="49"/>
    </row>
    <row r="63" spans="1:9" s="34" customFormat="1" x14ac:dyDescent="0.35">
      <c r="A63" s="30" t="s">
        <v>751</v>
      </c>
      <c r="B63" s="30" t="s">
        <v>775</v>
      </c>
      <c r="C63" s="30" t="s">
        <v>753</v>
      </c>
      <c r="D63" s="30" t="s">
        <v>754</v>
      </c>
      <c r="E63" s="30" t="s">
        <v>761</v>
      </c>
      <c r="F63" s="30" t="s">
        <v>762</v>
      </c>
      <c r="G63" s="30" t="s">
        <v>763</v>
      </c>
      <c r="H63" s="30" t="s">
        <v>764</v>
      </c>
      <c r="I63" s="30" t="s">
        <v>765</v>
      </c>
    </row>
    <row r="64" spans="1:9" x14ac:dyDescent="0.35">
      <c r="A64" s="37">
        <v>52</v>
      </c>
      <c r="B64" s="37">
        <v>79</v>
      </c>
      <c r="C64" s="31" t="s">
        <v>703</v>
      </c>
      <c r="D64" s="31" t="s">
        <v>748</v>
      </c>
      <c r="E64" s="37" t="s">
        <v>774</v>
      </c>
      <c r="F64" s="37" t="s">
        <v>773</v>
      </c>
      <c r="G64" s="37" t="s">
        <v>774</v>
      </c>
      <c r="H64" s="37" t="s">
        <v>773</v>
      </c>
      <c r="I64" s="37" t="s">
        <v>774</v>
      </c>
    </row>
    <row r="65" spans="1:9" x14ac:dyDescent="0.35">
      <c r="A65" s="37">
        <v>53</v>
      </c>
      <c r="B65" s="37">
        <v>28</v>
      </c>
      <c r="C65" s="31" t="s">
        <v>220</v>
      </c>
      <c r="D65" s="31" t="s">
        <v>748</v>
      </c>
      <c r="E65" s="37" t="s">
        <v>774</v>
      </c>
      <c r="F65" s="37" t="s">
        <v>773</v>
      </c>
      <c r="G65" s="37" t="s">
        <v>774</v>
      </c>
      <c r="H65" s="37" t="s">
        <v>774</v>
      </c>
      <c r="I65" s="37" t="s">
        <v>774</v>
      </c>
    </row>
    <row r="66" spans="1:9" x14ac:dyDescent="0.35">
      <c r="A66" s="37">
        <v>54</v>
      </c>
      <c r="B66" s="37">
        <v>58</v>
      </c>
      <c r="C66" s="31" t="s">
        <v>567</v>
      </c>
      <c r="D66" s="31" t="s">
        <v>748</v>
      </c>
      <c r="E66" s="37" t="s">
        <v>774</v>
      </c>
      <c r="F66" s="37" t="s">
        <v>773</v>
      </c>
      <c r="G66" s="37" t="s">
        <v>774</v>
      </c>
      <c r="H66" s="37" t="s">
        <v>774</v>
      </c>
      <c r="I66" s="37" t="s">
        <v>774</v>
      </c>
    </row>
    <row r="67" spans="1:9" x14ac:dyDescent="0.35">
      <c r="A67" s="37">
        <v>55</v>
      </c>
      <c r="B67" s="37">
        <v>60</v>
      </c>
      <c r="C67" s="31" t="s">
        <v>569</v>
      </c>
      <c r="D67" s="31" t="s">
        <v>748</v>
      </c>
      <c r="E67" s="37" t="s">
        <v>774</v>
      </c>
      <c r="F67" s="37" t="s">
        <v>773</v>
      </c>
      <c r="G67" s="37" t="s">
        <v>774</v>
      </c>
      <c r="H67" s="37" t="s">
        <v>774</v>
      </c>
      <c r="I67" s="37" t="s">
        <v>774</v>
      </c>
    </row>
    <row r="68" spans="1:9" x14ac:dyDescent="0.35">
      <c r="A68" s="37">
        <v>56</v>
      </c>
      <c r="B68" s="37">
        <v>2</v>
      </c>
      <c r="C68" s="31" t="s">
        <v>30</v>
      </c>
      <c r="D68" s="31" t="s">
        <v>749</v>
      </c>
      <c r="E68" s="37" t="s">
        <v>774</v>
      </c>
      <c r="F68" s="37" t="s">
        <v>773</v>
      </c>
      <c r="G68" s="37" t="s">
        <v>774</v>
      </c>
      <c r="H68" s="37" t="s">
        <v>774</v>
      </c>
      <c r="I68" s="37" t="s">
        <v>774</v>
      </c>
    </row>
    <row r="69" spans="1:9" x14ac:dyDescent="0.35">
      <c r="A69" s="37">
        <v>57</v>
      </c>
      <c r="B69" s="37">
        <v>9</v>
      </c>
      <c r="C69" s="31" t="s">
        <v>362</v>
      </c>
      <c r="D69" s="31" t="s">
        <v>749</v>
      </c>
      <c r="E69" s="37" t="s">
        <v>774</v>
      </c>
      <c r="F69" s="37" t="s">
        <v>773</v>
      </c>
      <c r="G69" s="37" t="s">
        <v>774</v>
      </c>
      <c r="H69" s="37" t="s">
        <v>774</v>
      </c>
      <c r="I69" s="37" t="s">
        <v>774</v>
      </c>
    </row>
    <row r="70" spans="1:9" x14ac:dyDescent="0.35">
      <c r="A70" s="37">
        <v>58</v>
      </c>
      <c r="B70" s="37">
        <v>22</v>
      </c>
      <c r="C70" s="31" t="s">
        <v>358</v>
      </c>
      <c r="D70" s="31" t="s">
        <v>750</v>
      </c>
      <c r="E70" s="37" t="s">
        <v>774</v>
      </c>
      <c r="F70" s="37" t="s">
        <v>773</v>
      </c>
      <c r="G70" s="37" t="s">
        <v>774</v>
      </c>
      <c r="H70" s="37" t="s">
        <v>773</v>
      </c>
      <c r="I70" s="37" t="s">
        <v>774</v>
      </c>
    </row>
    <row r="71" spans="1:9" x14ac:dyDescent="0.35">
      <c r="A71" s="37">
        <v>59</v>
      </c>
      <c r="B71" s="37">
        <v>26</v>
      </c>
      <c r="C71" s="31" t="s">
        <v>408</v>
      </c>
      <c r="D71" s="31" t="s">
        <v>750</v>
      </c>
      <c r="E71" s="37" t="s">
        <v>774</v>
      </c>
      <c r="F71" s="37" t="s">
        <v>773</v>
      </c>
      <c r="G71" s="37" t="s">
        <v>774</v>
      </c>
      <c r="H71" s="37" t="s">
        <v>773</v>
      </c>
      <c r="I71" s="37" t="s">
        <v>773</v>
      </c>
    </row>
    <row r="72" spans="1:9" x14ac:dyDescent="0.35">
      <c r="A72" s="37">
        <v>60</v>
      </c>
      <c r="B72" s="37">
        <v>1</v>
      </c>
      <c r="C72" s="31" t="s">
        <v>39</v>
      </c>
      <c r="D72" s="31" t="s">
        <v>750</v>
      </c>
      <c r="E72" s="37" t="s">
        <v>774</v>
      </c>
      <c r="F72" s="37" t="s">
        <v>773</v>
      </c>
      <c r="G72" s="37" t="s">
        <v>774</v>
      </c>
      <c r="H72" s="37" t="s">
        <v>774</v>
      </c>
      <c r="I72" s="37" t="s">
        <v>773</v>
      </c>
    </row>
  </sheetData>
  <mergeCells count="12">
    <mergeCell ref="A41:I41"/>
    <mergeCell ref="A42:B42"/>
    <mergeCell ref="E42:I42"/>
    <mergeCell ref="A61:I61"/>
    <mergeCell ref="A62:B62"/>
    <mergeCell ref="E62:I62"/>
    <mergeCell ref="A1:I1"/>
    <mergeCell ref="A2:B2"/>
    <mergeCell ref="E2:I2"/>
    <mergeCell ref="A21:I21"/>
    <mergeCell ref="A22:B22"/>
    <mergeCell ref="E22:I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83"/>
  <sheetViews>
    <sheetView tabSelected="1" workbookViewId="0">
      <selection sqref="A1:I1"/>
    </sheetView>
  </sheetViews>
  <sheetFormatPr defaultRowHeight="21" x14ac:dyDescent="0.35"/>
  <cols>
    <col min="1" max="1" width="9" style="32"/>
    <col min="2" max="2" width="10.875" style="32" customWidth="1"/>
    <col min="3" max="3" width="27.125" style="29" customWidth="1"/>
    <col min="4" max="4" width="26.875" style="29" customWidth="1"/>
    <col min="5" max="9" width="10.5" style="29" customWidth="1"/>
    <col min="10" max="16384" width="9" style="29"/>
  </cols>
  <sheetData>
    <row r="1" spans="1:9" x14ac:dyDescent="0.35">
      <c r="A1" s="44" t="s">
        <v>776</v>
      </c>
      <c r="B1" s="44"/>
      <c r="C1" s="44"/>
      <c r="D1" s="44"/>
      <c r="E1" s="44"/>
      <c r="F1" s="44"/>
      <c r="G1" s="44"/>
      <c r="H1" s="44"/>
      <c r="I1" s="44"/>
    </row>
    <row r="2" spans="1:9" x14ac:dyDescent="0.35">
      <c r="A2" s="44" t="s">
        <v>797</v>
      </c>
      <c r="B2" s="44"/>
      <c r="C2" s="35"/>
      <c r="D2" s="35"/>
      <c r="E2" s="49" t="s">
        <v>792</v>
      </c>
      <c r="F2" s="49"/>
      <c r="G2" s="49"/>
      <c r="H2" s="49"/>
      <c r="I2" s="49"/>
    </row>
    <row r="3" spans="1:9" s="34" customFormat="1" x14ac:dyDescent="0.35">
      <c r="A3" s="30" t="s">
        <v>751</v>
      </c>
      <c r="B3" s="30" t="s">
        <v>775</v>
      </c>
      <c r="C3" s="30" t="s">
        <v>753</v>
      </c>
      <c r="D3" s="30" t="s">
        <v>754</v>
      </c>
      <c r="E3" s="30" t="s">
        <v>761</v>
      </c>
      <c r="F3" s="30" t="s">
        <v>762</v>
      </c>
      <c r="G3" s="30" t="s">
        <v>763</v>
      </c>
      <c r="H3" s="30" t="s">
        <v>764</v>
      </c>
      <c r="I3" s="30" t="s">
        <v>765</v>
      </c>
    </row>
    <row r="4" spans="1:9" ht="22.5" customHeight="1" x14ac:dyDescent="0.35">
      <c r="A4" s="37">
        <v>1</v>
      </c>
      <c r="B4" s="37">
        <v>33</v>
      </c>
      <c r="C4" s="31" t="s">
        <v>161</v>
      </c>
      <c r="D4" s="31" t="s">
        <v>745</v>
      </c>
      <c r="E4" s="31" t="s">
        <v>774</v>
      </c>
      <c r="F4" s="31" t="s">
        <v>774</v>
      </c>
      <c r="G4" s="31" t="s">
        <v>774</v>
      </c>
      <c r="H4" s="31" t="s">
        <v>773</v>
      </c>
      <c r="I4" s="31" t="s">
        <v>774</v>
      </c>
    </row>
    <row r="5" spans="1:9" ht="22.5" customHeight="1" x14ac:dyDescent="0.35">
      <c r="A5" s="37">
        <v>2</v>
      </c>
      <c r="B5" s="37">
        <v>35</v>
      </c>
      <c r="C5" s="31" t="s">
        <v>163</v>
      </c>
      <c r="D5" s="31" t="s">
        <v>745</v>
      </c>
      <c r="E5" s="31" t="s">
        <v>774</v>
      </c>
      <c r="F5" s="31" t="s">
        <v>774</v>
      </c>
      <c r="G5" s="31" t="s">
        <v>774</v>
      </c>
      <c r="H5" s="31" t="s">
        <v>773</v>
      </c>
      <c r="I5" s="31" t="s">
        <v>774</v>
      </c>
    </row>
    <row r="6" spans="1:9" ht="22.5" customHeight="1" x14ac:dyDescent="0.35">
      <c r="A6" s="37">
        <v>3</v>
      </c>
      <c r="B6" s="37">
        <v>41</v>
      </c>
      <c r="C6" s="31" t="s">
        <v>183</v>
      </c>
      <c r="D6" s="31" t="s">
        <v>745</v>
      </c>
      <c r="E6" s="31" t="s">
        <v>774</v>
      </c>
      <c r="F6" s="31" t="s">
        <v>774</v>
      </c>
      <c r="G6" s="31" t="s">
        <v>774</v>
      </c>
      <c r="H6" s="31" t="s">
        <v>773</v>
      </c>
      <c r="I6" s="31" t="s">
        <v>774</v>
      </c>
    </row>
    <row r="7" spans="1:9" ht="22.5" customHeight="1" x14ac:dyDescent="0.35">
      <c r="A7" s="37">
        <v>4</v>
      </c>
      <c r="B7" s="37">
        <v>45</v>
      </c>
      <c r="C7" s="31" t="s">
        <v>206</v>
      </c>
      <c r="D7" s="31" t="s">
        <v>745</v>
      </c>
      <c r="E7" s="31" t="s">
        <v>774</v>
      </c>
      <c r="F7" s="31" t="s">
        <v>774</v>
      </c>
      <c r="G7" s="31" t="s">
        <v>774</v>
      </c>
      <c r="H7" s="31" t="s">
        <v>773</v>
      </c>
      <c r="I7" s="31" t="s">
        <v>774</v>
      </c>
    </row>
    <row r="8" spans="1:9" ht="22.5" customHeight="1" x14ac:dyDescent="0.35">
      <c r="A8" s="37">
        <v>5</v>
      </c>
      <c r="B8" s="37">
        <v>62</v>
      </c>
      <c r="C8" s="31" t="s">
        <v>265</v>
      </c>
      <c r="D8" s="31" t="s">
        <v>745</v>
      </c>
      <c r="E8" s="31" t="s">
        <v>774</v>
      </c>
      <c r="F8" s="31" t="s">
        <v>774</v>
      </c>
      <c r="G8" s="31" t="s">
        <v>774</v>
      </c>
      <c r="H8" s="31" t="s">
        <v>773</v>
      </c>
      <c r="I8" s="31" t="s">
        <v>774</v>
      </c>
    </row>
    <row r="9" spans="1:9" ht="22.5" customHeight="1" x14ac:dyDescent="0.35">
      <c r="A9" s="37">
        <v>6</v>
      </c>
      <c r="B9" s="37">
        <v>80</v>
      </c>
      <c r="C9" s="31" t="s">
        <v>368</v>
      </c>
      <c r="D9" s="31" t="s">
        <v>745</v>
      </c>
      <c r="E9" s="31" t="s">
        <v>774</v>
      </c>
      <c r="F9" s="31" t="s">
        <v>774</v>
      </c>
      <c r="G9" s="31" t="s">
        <v>774</v>
      </c>
      <c r="H9" s="31" t="s">
        <v>773</v>
      </c>
      <c r="I9" s="31" t="s">
        <v>774</v>
      </c>
    </row>
    <row r="10" spans="1:9" ht="22.5" customHeight="1" x14ac:dyDescent="0.35">
      <c r="A10" s="37">
        <v>7</v>
      </c>
      <c r="B10" s="37">
        <v>119</v>
      </c>
      <c r="C10" s="31" t="s">
        <v>529</v>
      </c>
      <c r="D10" s="31" t="s">
        <v>745</v>
      </c>
      <c r="E10" s="31" t="s">
        <v>774</v>
      </c>
      <c r="F10" s="31" t="s">
        <v>774</v>
      </c>
      <c r="G10" s="31" t="s">
        <v>774</v>
      </c>
      <c r="H10" s="31" t="s">
        <v>773</v>
      </c>
      <c r="I10" s="31" t="s">
        <v>774</v>
      </c>
    </row>
    <row r="11" spans="1:9" ht="22.5" customHeight="1" x14ac:dyDescent="0.35">
      <c r="A11" s="37">
        <v>8</v>
      </c>
      <c r="B11" s="37">
        <v>135</v>
      </c>
      <c r="C11" s="31" t="s">
        <v>653</v>
      </c>
      <c r="D11" s="31" t="s">
        <v>745</v>
      </c>
      <c r="E11" s="31" t="s">
        <v>774</v>
      </c>
      <c r="F11" s="31" t="s">
        <v>774</v>
      </c>
      <c r="G11" s="31" t="s">
        <v>774</v>
      </c>
      <c r="H11" s="31" t="s">
        <v>773</v>
      </c>
      <c r="I11" s="31" t="s">
        <v>774</v>
      </c>
    </row>
    <row r="12" spans="1:9" ht="22.5" customHeight="1" x14ac:dyDescent="0.35">
      <c r="A12" s="37">
        <v>9</v>
      </c>
      <c r="B12" s="37">
        <v>136</v>
      </c>
      <c r="C12" s="31" t="s">
        <v>654</v>
      </c>
      <c r="D12" s="31" t="s">
        <v>745</v>
      </c>
      <c r="E12" s="31" t="s">
        <v>774</v>
      </c>
      <c r="F12" s="31" t="s">
        <v>774</v>
      </c>
      <c r="G12" s="31" t="s">
        <v>774</v>
      </c>
      <c r="H12" s="31" t="s">
        <v>773</v>
      </c>
      <c r="I12" s="31" t="s">
        <v>774</v>
      </c>
    </row>
    <row r="13" spans="1:9" ht="22.5" customHeight="1" x14ac:dyDescent="0.35">
      <c r="A13" s="37">
        <v>10</v>
      </c>
      <c r="B13" s="37">
        <v>143</v>
      </c>
      <c r="C13" s="31" t="s">
        <v>732</v>
      </c>
      <c r="D13" s="31" t="s">
        <v>745</v>
      </c>
      <c r="E13" s="31" t="s">
        <v>774</v>
      </c>
      <c r="F13" s="31" t="s">
        <v>774</v>
      </c>
      <c r="G13" s="31" t="s">
        <v>774</v>
      </c>
      <c r="H13" s="31" t="s">
        <v>773</v>
      </c>
      <c r="I13" s="31" t="s">
        <v>774</v>
      </c>
    </row>
    <row r="14" spans="1:9" ht="22.5" customHeight="1" x14ac:dyDescent="0.35">
      <c r="A14" s="37">
        <v>11</v>
      </c>
      <c r="B14" s="37">
        <v>144</v>
      </c>
      <c r="C14" s="31" t="s">
        <v>742</v>
      </c>
      <c r="D14" s="31" t="s">
        <v>745</v>
      </c>
      <c r="E14" s="31" t="s">
        <v>774</v>
      </c>
      <c r="F14" s="31" t="s">
        <v>774</v>
      </c>
      <c r="G14" s="31" t="s">
        <v>774</v>
      </c>
      <c r="H14" s="31" t="s">
        <v>773</v>
      </c>
      <c r="I14" s="31" t="s">
        <v>774</v>
      </c>
    </row>
    <row r="15" spans="1:9" ht="22.5" customHeight="1" x14ac:dyDescent="0.35">
      <c r="A15" s="37">
        <v>12</v>
      </c>
      <c r="B15" s="37">
        <v>138</v>
      </c>
      <c r="C15" s="31" t="s">
        <v>659</v>
      </c>
      <c r="D15" s="31" t="s">
        <v>745</v>
      </c>
      <c r="E15" s="31" t="s">
        <v>774</v>
      </c>
      <c r="F15" s="31" t="s">
        <v>774</v>
      </c>
      <c r="G15" s="31" t="s">
        <v>774</v>
      </c>
      <c r="H15" s="31" t="s">
        <v>773</v>
      </c>
      <c r="I15" s="31" t="s">
        <v>774</v>
      </c>
    </row>
    <row r="16" spans="1:9" ht="22.5" customHeight="1" x14ac:dyDescent="0.35">
      <c r="A16" s="37">
        <v>13</v>
      </c>
      <c r="B16" s="37">
        <v>6</v>
      </c>
      <c r="C16" s="31" t="s">
        <v>62</v>
      </c>
      <c r="D16" s="31" t="s">
        <v>747</v>
      </c>
      <c r="E16" s="31" t="s">
        <v>774</v>
      </c>
      <c r="F16" s="31" t="s">
        <v>774</v>
      </c>
      <c r="G16" s="31" t="s">
        <v>774</v>
      </c>
      <c r="H16" s="31" t="s">
        <v>773</v>
      </c>
      <c r="I16" s="31" t="s">
        <v>774</v>
      </c>
    </row>
    <row r="17" spans="1:9" ht="22.5" customHeight="1" x14ac:dyDescent="0.35">
      <c r="A17" s="37">
        <v>14</v>
      </c>
      <c r="B17" s="37">
        <v>24</v>
      </c>
      <c r="C17" s="31" t="s">
        <v>267</v>
      </c>
      <c r="D17" s="31" t="s">
        <v>747</v>
      </c>
      <c r="E17" s="31" t="s">
        <v>774</v>
      </c>
      <c r="F17" s="31" t="s">
        <v>774</v>
      </c>
      <c r="G17" s="31" t="s">
        <v>774</v>
      </c>
      <c r="H17" s="31" t="s">
        <v>773</v>
      </c>
      <c r="I17" s="31" t="s">
        <v>774</v>
      </c>
    </row>
    <row r="18" spans="1:9" ht="22.5" customHeight="1" x14ac:dyDescent="0.35">
      <c r="A18" s="37">
        <v>15</v>
      </c>
      <c r="B18" s="37">
        <v>35</v>
      </c>
      <c r="C18" s="31" t="s">
        <v>425</v>
      </c>
      <c r="D18" s="31" t="s">
        <v>747</v>
      </c>
      <c r="E18" s="31" t="s">
        <v>774</v>
      </c>
      <c r="F18" s="31" t="s">
        <v>774</v>
      </c>
      <c r="G18" s="31" t="s">
        <v>774</v>
      </c>
      <c r="H18" s="31" t="s">
        <v>773</v>
      </c>
      <c r="I18" s="31" t="s">
        <v>774</v>
      </c>
    </row>
    <row r="19" spans="1:9" ht="22.5" customHeight="1" x14ac:dyDescent="0.35">
      <c r="A19" s="37">
        <v>16</v>
      </c>
      <c r="B19" s="37">
        <v>43</v>
      </c>
      <c r="C19" s="31" t="s">
        <v>489</v>
      </c>
      <c r="D19" s="31" t="s">
        <v>747</v>
      </c>
      <c r="E19" s="31" t="s">
        <v>774</v>
      </c>
      <c r="F19" s="31" t="s">
        <v>774</v>
      </c>
      <c r="G19" s="31" t="s">
        <v>774</v>
      </c>
      <c r="H19" s="31" t="s">
        <v>773</v>
      </c>
      <c r="I19" s="31" t="s">
        <v>774</v>
      </c>
    </row>
    <row r="20" spans="1:9" ht="22.5" customHeight="1" x14ac:dyDescent="0.35">
      <c r="A20" s="37">
        <v>17</v>
      </c>
      <c r="B20" s="37">
        <v>44</v>
      </c>
      <c r="C20" s="31" t="s">
        <v>494</v>
      </c>
      <c r="D20" s="31" t="s">
        <v>747</v>
      </c>
      <c r="E20" s="31" t="s">
        <v>774</v>
      </c>
      <c r="F20" s="31" t="s">
        <v>774</v>
      </c>
      <c r="G20" s="31" t="s">
        <v>774</v>
      </c>
      <c r="H20" s="31" t="s">
        <v>773</v>
      </c>
      <c r="I20" s="31" t="s">
        <v>774</v>
      </c>
    </row>
    <row r="21" spans="1:9" ht="22.5" customHeight="1" x14ac:dyDescent="0.35">
      <c r="A21" s="37">
        <v>18</v>
      </c>
      <c r="B21" s="37">
        <v>45</v>
      </c>
      <c r="C21" s="31" t="s">
        <v>501</v>
      </c>
      <c r="D21" s="31" t="s">
        <v>747</v>
      </c>
      <c r="E21" s="31" t="s">
        <v>774</v>
      </c>
      <c r="F21" s="31" t="s">
        <v>774</v>
      </c>
      <c r="G21" s="31" t="s">
        <v>774</v>
      </c>
      <c r="H21" s="31" t="s">
        <v>773</v>
      </c>
      <c r="I21" s="31" t="s">
        <v>774</v>
      </c>
    </row>
    <row r="22" spans="1:9" ht="22.5" customHeight="1" x14ac:dyDescent="0.35">
      <c r="A22" s="37">
        <v>19</v>
      </c>
      <c r="B22" s="37">
        <v>47</v>
      </c>
      <c r="C22" s="31" t="s">
        <v>533</v>
      </c>
      <c r="D22" s="31" t="s">
        <v>747</v>
      </c>
      <c r="E22" s="31" t="s">
        <v>774</v>
      </c>
      <c r="F22" s="31" t="s">
        <v>774</v>
      </c>
      <c r="G22" s="31" t="s">
        <v>774</v>
      </c>
      <c r="H22" s="31" t="s">
        <v>773</v>
      </c>
      <c r="I22" s="31" t="s">
        <v>774</v>
      </c>
    </row>
    <row r="23" spans="1:9" x14ac:dyDescent="0.35">
      <c r="A23" s="44" t="s">
        <v>776</v>
      </c>
      <c r="B23" s="44"/>
      <c r="C23" s="44"/>
      <c r="D23" s="44"/>
      <c r="E23" s="44"/>
      <c r="F23" s="44"/>
      <c r="G23" s="44"/>
      <c r="H23" s="44"/>
      <c r="I23" s="44"/>
    </row>
    <row r="24" spans="1:9" x14ac:dyDescent="0.35">
      <c r="A24" s="44" t="s">
        <v>797</v>
      </c>
      <c r="B24" s="44"/>
      <c r="C24" s="35"/>
      <c r="D24" s="35"/>
      <c r="E24" s="49" t="s">
        <v>792</v>
      </c>
      <c r="F24" s="49"/>
      <c r="G24" s="49"/>
      <c r="H24" s="49"/>
      <c r="I24" s="49"/>
    </row>
    <row r="25" spans="1:9" s="34" customFormat="1" x14ac:dyDescent="0.35">
      <c r="A25" s="30" t="s">
        <v>751</v>
      </c>
      <c r="B25" s="30" t="s">
        <v>775</v>
      </c>
      <c r="C25" s="30" t="s">
        <v>753</v>
      </c>
      <c r="D25" s="30" t="s">
        <v>754</v>
      </c>
      <c r="E25" s="30" t="s">
        <v>761</v>
      </c>
      <c r="F25" s="30" t="s">
        <v>762</v>
      </c>
      <c r="G25" s="30" t="s">
        <v>763</v>
      </c>
      <c r="H25" s="30" t="s">
        <v>764</v>
      </c>
      <c r="I25" s="30" t="s">
        <v>765</v>
      </c>
    </row>
    <row r="26" spans="1:9" x14ac:dyDescent="0.35">
      <c r="A26" s="37">
        <v>20</v>
      </c>
      <c r="B26" s="37">
        <v>56</v>
      </c>
      <c r="C26" s="31" t="s">
        <v>607</v>
      </c>
      <c r="D26" s="31" t="s">
        <v>747</v>
      </c>
      <c r="E26" s="31" t="s">
        <v>774</v>
      </c>
      <c r="F26" s="31" t="s">
        <v>774</v>
      </c>
      <c r="G26" s="31" t="s">
        <v>774</v>
      </c>
      <c r="H26" s="31" t="s">
        <v>773</v>
      </c>
      <c r="I26" s="31" t="s">
        <v>774</v>
      </c>
    </row>
    <row r="27" spans="1:9" x14ac:dyDescent="0.35">
      <c r="A27" s="37">
        <v>21</v>
      </c>
      <c r="B27" s="37">
        <v>2</v>
      </c>
      <c r="C27" s="31" t="s">
        <v>3</v>
      </c>
      <c r="D27" s="31" t="s">
        <v>744</v>
      </c>
      <c r="E27" s="31" t="s">
        <v>774</v>
      </c>
      <c r="F27" s="31" t="s">
        <v>774</v>
      </c>
      <c r="G27" s="31" t="s">
        <v>774</v>
      </c>
      <c r="H27" s="31" t="s">
        <v>773</v>
      </c>
      <c r="I27" s="31" t="s">
        <v>774</v>
      </c>
    </row>
    <row r="28" spans="1:9" x14ac:dyDescent="0.35">
      <c r="A28" s="37">
        <v>22</v>
      </c>
      <c r="B28" s="37">
        <v>8</v>
      </c>
      <c r="C28" s="31" t="s">
        <v>57</v>
      </c>
      <c r="D28" s="31" t="s">
        <v>744</v>
      </c>
      <c r="E28" s="31" t="s">
        <v>774</v>
      </c>
      <c r="F28" s="31" t="s">
        <v>774</v>
      </c>
      <c r="G28" s="31" t="s">
        <v>774</v>
      </c>
      <c r="H28" s="31" t="s">
        <v>773</v>
      </c>
      <c r="I28" s="31" t="s">
        <v>774</v>
      </c>
    </row>
    <row r="29" spans="1:9" x14ac:dyDescent="0.35">
      <c r="A29" s="37">
        <v>23</v>
      </c>
      <c r="B29" s="37">
        <v>15</v>
      </c>
      <c r="C29" s="31" t="s">
        <v>146</v>
      </c>
      <c r="D29" s="31" t="s">
        <v>744</v>
      </c>
      <c r="E29" s="31" t="s">
        <v>774</v>
      </c>
      <c r="F29" s="31" t="s">
        <v>774</v>
      </c>
      <c r="G29" s="31" t="s">
        <v>774</v>
      </c>
      <c r="H29" s="31" t="s">
        <v>773</v>
      </c>
      <c r="I29" s="31" t="s">
        <v>774</v>
      </c>
    </row>
    <row r="30" spans="1:9" x14ac:dyDescent="0.35">
      <c r="A30" s="37">
        <v>24</v>
      </c>
      <c r="B30" s="37">
        <v>34</v>
      </c>
      <c r="C30" s="31" t="s">
        <v>292</v>
      </c>
      <c r="D30" s="31" t="s">
        <v>744</v>
      </c>
      <c r="E30" s="31" t="s">
        <v>774</v>
      </c>
      <c r="F30" s="31" t="s">
        <v>774</v>
      </c>
      <c r="G30" s="31" t="s">
        <v>774</v>
      </c>
      <c r="H30" s="31" t="s">
        <v>773</v>
      </c>
      <c r="I30" s="31" t="s">
        <v>774</v>
      </c>
    </row>
    <row r="31" spans="1:9" x14ac:dyDescent="0.35">
      <c r="A31" s="37">
        <v>25</v>
      </c>
      <c r="B31" s="37">
        <v>39</v>
      </c>
      <c r="C31" s="31" t="s">
        <v>313</v>
      </c>
      <c r="D31" s="31" t="s">
        <v>744</v>
      </c>
      <c r="E31" s="31" t="s">
        <v>774</v>
      </c>
      <c r="F31" s="31" t="s">
        <v>774</v>
      </c>
      <c r="G31" s="31" t="s">
        <v>774</v>
      </c>
      <c r="H31" s="31" t="s">
        <v>773</v>
      </c>
      <c r="I31" s="31" t="s">
        <v>774</v>
      </c>
    </row>
    <row r="32" spans="1:9" x14ac:dyDescent="0.35">
      <c r="A32" s="37">
        <v>26</v>
      </c>
      <c r="B32" s="37">
        <v>43</v>
      </c>
      <c r="C32" s="31" t="s">
        <v>769</v>
      </c>
      <c r="D32" s="31" t="s">
        <v>744</v>
      </c>
      <c r="E32" s="31" t="s">
        <v>774</v>
      </c>
      <c r="F32" s="31" t="s">
        <v>774</v>
      </c>
      <c r="G32" s="31" t="s">
        <v>774</v>
      </c>
      <c r="H32" s="31" t="s">
        <v>773</v>
      </c>
      <c r="I32" s="31" t="s">
        <v>774</v>
      </c>
    </row>
    <row r="33" spans="1:9" x14ac:dyDescent="0.35">
      <c r="A33" s="37">
        <v>27</v>
      </c>
      <c r="B33" s="37">
        <v>60</v>
      </c>
      <c r="C33" s="31" t="s">
        <v>490</v>
      </c>
      <c r="D33" s="31" t="s">
        <v>744</v>
      </c>
      <c r="E33" s="31" t="s">
        <v>774</v>
      </c>
      <c r="F33" s="31" t="s">
        <v>774</v>
      </c>
      <c r="G33" s="31" t="s">
        <v>774</v>
      </c>
      <c r="H33" s="31" t="s">
        <v>773</v>
      </c>
      <c r="I33" s="31" t="s">
        <v>774</v>
      </c>
    </row>
    <row r="34" spans="1:9" x14ac:dyDescent="0.35">
      <c r="A34" s="37">
        <v>28</v>
      </c>
      <c r="B34" s="37">
        <v>66</v>
      </c>
      <c r="C34" s="31" t="s">
        <v>500</v>
      </c>
      <c r="D34" s="31" t="s">
        <v>744</v>
      </c>
      <c r="E34" s="31" t="s">
        <v>774</v>
      </c>
      <c r="F34" s="31" t="s">
        <v>774</v>
      </c>
      <c r="G34" s="31" t="s">
        <v>774</v>
      </c>
      <c r="H34" s="31" t="s">
        <v>773</v>
      </c>
      <c r="I34" s="31" t="s">
        <v>774</v>
      </c>
    </row>
    <row r="35" spans="1:9" x14ac:dyDescent="0.35">
      <c r="A35" s="37">
        <v>29</v>
      </c>
      <c r="B35" s="37">
        <v>88</v>
      </c>
      <c r="C35" s="31" t="s">
        <v>627</v>
      </c>
      <c r="D35" s="31" t="s">
        <v>744</v>
      </c>
      <c r="E35" s="31" t="s">
        <v>774</v>
      </c>
      <c r="F35" s="31" t="s">
        <v>774</v>
      </c>
      <c r="G35" s="31" t="s">
        <v>774</v>
      </c>
      <c r="H35" s="31" t="s">
        <v>773</v>
      </c>
      <c r="I35" s="31" t="s">
        <v>774</v>
      </c>
    </row>
    <row r="36" spans="1:9" x14ac:dyDescent="0.35">
      <c r="A36" s="37">
        <v>30</v>
      </c>
      <c r="B36" s="37">
        <v>89</v>
      </c>
      <c r="C36" s="31" t="s">
        <v>628</v>
      </c>
      <c r="D36" s="31" t="s">
        <v>744</v>
      </c>
      <c r="E36" s="31" t="s">
        <v>774</v>
      </c>
      <c r="F36" s="31" t="s">
        <v>774</v>
      </c>
      <c r="G36" s="31" t="s">
        <v>774</v>
      </c>
      <c r="H36" s="31" t="s">
        <v>773</v>
      </c>
      <c r="I36" s="31" t="s">
        <v>774</v>
      </c>
    </row>
    <row r="37" spans="1:9" x14ac:dyDescent="0.35">
      <c r="A37" s="37">
        <v>31</v>
      </c>
      <c r="B37" s="37">
        <v>98</v>
      </c>
      <c r="C37" s="31" t="s">
        <v>701</v>
      </c>
      <c r="D37" s="31" t="s">
        <v>744</v>
      </c>
      <c r="E37" s="31" t="s">
        <v>774</v>
      </c>
      <c r="F37" s="31" t="s">
        <v>774</v>
      </c>
      <c r="G37" s="31" t="s">
        <v>774</v>
      </c>
      <c r="H37" s="31" t="s">
        <v>773</v>
      </c>
      <c r="I37" s="31" t="s">
        <v>774</v>
      </c>
    </row>
    <row r="38" spans="1:9" x14ac:dyDescent="0.35">
      <c r="A38" s="37">
        <v>32</v>
      </c>
      <c r="B38" s="37">
        <v>99</v>
      </c>
      <c r="C38" s="31" t="s">
        <v>706</v>
      </c>
      <c r="D38" s="31" t="s">
        <v>744</v>
      </c>
      <c r="E38" s="31" t="s">
        <v>774</v>
      </c>
      <c r="F38" s="31" t="s">
        <v>774</v>
      </c>
      <c r="G38" s="31" t="s">
        <v>774</v>
      </c>
      <c r="H38" s="31" t="s">
        <v>773</v>
      </c>
      <c r="I38" s="31" t="s">
        <v>774</v>
      </c>
    </row>
    <row r="39" spans="1:9" x14ac:dyDescent="0.35">
      <c r="A39" s="37">
        <v>33</v>
      </c>
      <c r="B39" s="37">
        <v>102</v>
      </c>
      <c r="C39" s="31" t="s">
        <v>717</v>
      </c>
      <c r="D39" s="31" t="s">
        <v>744</v>
      </c>
      <c r="E39" s="31" t="s">
        <v>774</v>
      </c>
      <c r="F39" s="31" t="s">
        <v>774</v>
      </c>
      <c r="G39" s="31" t="s">
        <v>774</v>
      </c>
      <c r="H39" s="31" t="s">
        <v>773</v>
      </c>
      <c r="I39" s="31" t="s">
        <v>774</v>
      </c>
    </row>
    <row r="44" spans="1:9" x14ac:dyDescent="0.35">
      <c r="A44" s="44" t="s">
        <v>776</v>
      </c>
      <c r="B44" s="44"/>
      <c r="C44" s="44"/>
      <c r="D44" s="44"/>
      <c r="E44" s="44"/>
      <c r="F44" s="44"/>
      <c r="G44" s="44"/>
      <c r="H44" s="44"/>
      <c r="I44" s="44"/>
    </row>
    <row r="45" spans="1:9" x14ac:dyDescent="0.35">
      <c r="A45" s="44" t="s">
        <v>798</v>
      </c>
      <c r="B45" s="44"/>
      <c r="C45" s="35"/>
      <c r="D45" s="35"/>
      <c r="E45" s="49" t="s">
        <v>794</v>
      </c>
      <c r="F45" s="49"/>
      <c r="G45" s="49"/>
      <c r="H45" s="49"/>
      <c r="I45" s="49"/>
    </row>
    <row r="46" spans="1:9" s="34" customFormat="1" x14ac:dyDescent="0.35">
      <c r="A46" s="30" t="s">
        <v>751</v>
      </c>
      <c r="B46" s="30" t="s">
        <v>775</v>
      </c>
      <c r="C46" s="30" t="s">
        <v>753</v>
      </c>
      <c r="D46" s="30" t="s">
        <v>754</v>
      </c>
      <c r="E46" s="30" t="s">
        <v>761</v>
      </c>
      <c r="F46" s="30" t="s">
        <v>762</v>
      </c>
      <c r="G46" s="30" t="s">
        <v>763</v>
      </c>
      <c r="H46" s="30" t="s">
        <v>764</v>
      </c>
      <c r="I46" s="30" t="s">
        <v>765</v>
      </c>
    </row>
    <row r="47" spans="1:9" x14ac:dyDescent="0.35">
      <c r="A47" s="37">
        <v>1</v>
      </c>
      <c r="B47" s="37">
        <v>21</v>
      </c>
      <c r="C47" s="31" t="s">
        <v>239</v>
      </c>
      <c r="D47" s="31" t="s">
        <v>743</v>
      </c>
      <c r="E47" s="31" t="s">
        <v>774</v>
      </c>
      <c r="F47" s="31" t="s">
        <v>774</v>
      </c>
      <c r="G47" s="31" t="s">
        <v>774</v>
      </c>
      <c r="H47" s="31" t="s">
        <v>773</v>
      </c>
      <c r="I47" s="31" t="s">
        <v>774</v>
      </c>
    </row>
    <row r="48" spans="1:9" x14ac:dyDescent="0.35">
      <c r="A48" s="37">
        <v>2</v>
      </c>
      <c r="B48" s="37">
        <v>31</v>
      </c>
      <c r="C48" s="31" t="s">
        <v>318</v>
      </c>
      <c r="D48" s="31" t="s">
        <v>743</v>
      </c>
      <c r="E48" s="31" t="s">
        <v>774</v>
      </c>
      <c r="F48" s="31" t="s">
        <v>774</v>
      </c>
      <c r="G48" s="31" t="s">
        <v>774</v>
      </c>
      <c r="H48" s="31" t="s">
        <v>773</v>
      </c>
      <c r="I48" s="31" t="s">
        <v>774</v>
      </c>
    </row>
    <row r="49" spans="1:9" x14ac:dyDescent="0.35">
      <c r="A49" s="37">
        <v>3</v>
      </c>
      <c r="B49" s="37">
        <v>56</v>
      </c>
      <c r="C49" s="31" t="s">
        <v>484</v>
      </c>
      <c r="D49" s="31" t="s">
        <v>743</v>
      </c>
      <c r="E49" s="31" t="s">
        <v>774</v>
      </c>
      <c r="F49" s="31" t="s">
        <v>774</v>
      </c>
      <c r="G49" s="31" t="s">
        <v>774</v>
      </c>
      <c r="H49" s="31" t="s">
        <v>773</v>
      </c>
      <c r="I49" s="31" t="s">
        <v>774</v>
      </c>
    </row>
    <row r="50" spans="1:9" x14ac:dyDescent="0.35">
      <c r="A50" s="37">
        <v>4</v>
      </c>
      <c r="B50" s="37">
        <v>62</v>
      </c>
      <c r="C50" s="31" t="s">
        <v>540</v>
      </c>
      <c r="D50" s="31" t="s">
        <v>743</v>
      </c>
      <c r="E50" s="31" t="s">
        <v>774</v>
      </c>
      <c r="F50" s="31" t="s">
        <v>774</v>
      </c>
      <c r="G50" s="31" t="s">
        <v>774</v>
      </c>
      <c r="H50" s="31" t="s">
        <v>773</v>
      </c>
      <c r="I50" s="31" t="s">
        <v>774</v>
      </c>
    </row>
    <row r="51" spans="1:9" x14ac:dyDescent="0.35">
      <c r="A51" s="37">
        <v>5</v>
      </c>
      <c r="B51" s="37">
        <v>28</v>
      </c>
      <c r="C51" s="31" t="s">
        <v>294</v>
      </c>
      <c r="D51" s="31" t="s">
        <v>743</v>
      </c>
      <c r="E51" s="31" t="s">
        <v>774</v>
      </c>
      <c r="F51" s="31" t="s">
        <v>774</v>
      </c>
      <c r="G51" s="31" t="s">
        <v>774</v>
      </c>
      <c r="H51" s="31" t="s">
        <v>773</v>
      </c>
      <c r="I51" s="31" t="s">
        <v>773</v>
      </c>
    </row>
    <row r="52" spans="1:9" x14ac:dyDescent="0.35">
      <c r="A52" s="37">
        <v>6</v>
      </c>
      <c r="B52" s="37">
        <v>19</v>
      </c>
      <c r="C52" s="31" t="s">
        <v>58</v>
      </c>
      <c r="D52" s="31" t="s">
        <v>746</v>
      </c>
      <c r="E52" s="31" t="s">
        <v>774</v>
      </c>
      <c r="F52" s="31" t="s">
        <v>774</v>
      </c>
      <c r="G52" s="31" t="s">
        <v>774</v>
      </c>
      <c r="H52" s="31" t="s">
        <v>773</v>
      </c>
      <c r="I52" s="31" t="s">
        <v>774</v>
      </c>
    </row>
    <row r="53" spans="1:9" x14ac:dyDescent="0.35">
      <c r="A53" s="37">
        <v>7</v>
      </c>
      <c r="B53" s="37">
        <v>20</v>
      </c>
      <c r="C53" s="31" t="s">
        <v>60</v>
      </c>
      <c r="D53" s="31" t="s">
        <v>746</v>
      </c>
      <c r="E53" s="31" t="s">
        <v>774</v>
      </c>
      <c r="F53" s="31" t="s">
        <v>774</v>
      </c>
      <c r="G53" s="31" t="s">
        <v>774</v>
      </c>
      <c r="H53" s="31" t="s">
        <v>773</v>
      </c>
      <c r="I53" s="31" t="s">
        <v>774</v>
      </c>
    </row>
    <row r="54" spans="1:9" x14ac:dyDescent="0.35">
      <c r="A54" s="37">
        <v>8</v>
      </c>
      <c r="B54" s="37">
        <v>28</v>
      </c>
      <c r="C54" s="31" t="s">
        <v>75</v>
      </c>
      <c r="D54" s="31" t="s">
        <v>746</v>
      </c>
      <c r="E54" s="31" t="s">
        <v>774</v>
      </c>
      <c r="F54" s="31" t="s">
        <v>774</v>
      </c>
      <c r="G54" s="31" t="s">
        <v>774</v>
      </c>
      <c r="H54" s="31" t="s">
        <v>773</v>
      </c>
      <c r="I54" s="31" t="s">
        <v>774</v>
      </c>
    </row>
    <row r="55" spans="1:9" x14ac:dyDescent="0.35">
      <c r="A55" s="37">
        <v>9</v>
      </c>
      <c r="B55" s="37">
        <v>29</v>
      </c>
      <c r="C55" s="31" t="s">
        <v>76</v>
      </c>
      <c r="D55" s="31" t="s">
        <v>746</v>
      </c>
      <c r="E55" s="31" t="s">
        <v>774</v>
      </c>
      <c r="F55" s="31" t="s">
        <v>774</v>
      </c>
      <c r="G55" s="31" t="s">
        <v>774</v>
      </c>
      <c r="H55" s="31" t="s">
        <v>773</v>
      </c>
      <c r="I55" s="31" t="s">
        <v>774</v>
      </c>
    </row>
    <row r="56" spans="1:9" x14ac:dyDescent="0.35">
      <c r="A56" s="37">
        <v>10</v>
      </c>
      <c r="B56" s="37">
        <v>49</v>
      </c>
      <c r="C56" s="31" t="s">
        <v>145</v>
      </c>
      <c r="D56" s="31" t="s">
        <v>746</v>
      </c>
      <c r="E56" s="31" t="s">
        <v>774</v>
      </c>
      <c r="F56" s="31" t="s">
        <v>774</v>
      </c>
      <c r="G56" s="31" t="s">
        <v>774</v>
      </c>
      <c r="H56" s="31" t="s">
        <v>773</v>
      </c>
      <c r="I56" s="31" t="s">
        <v>774</v>
      </c>
    </row>
    <row r="57" spans="1:9" x14ac:dyDescent="0.35">
      <c r="A57" s="37">
        <v>11</v>
      </c>
      <c r="B57" s="37">
        <v>50</v>
      </c>
      <c r="C57" s="31" t="s">
        <v>155</v>
      </c>
      <c r="D57" s="31" t="s">
        <v>746</v>
      </c>
      <c r="E57" s="31" t="s">
        <v>774</v>
      </c>
      <c r="F57" s="31" t="s">
        <v>774</v>
      </c>
      <c r="G57" s="31" t="s">
        <v>774</v>
      </c>
      <c r="H57" s="31" t="s">
        <v>773</v>
      </c>
      <c r="I57" s="31" t="s">
        <v>774</v>
      </c>
    </row>
    <row r="58" spans="1:9" x14ac:dyDescent="0.35">
      <c r="A58" s="37">
        <v>12</v>
      </c>
      <c r="B58" s="37">
        <v>77</v>
      </c>
      <c r="C58" s="31" t="s">
        <v>270</v>
      </c>
      <c r="D58" s="31" t="s">
        <v>746</v>
      </c>
      <c r="E58" s="31" t="s">
        <v>774</v>
      </c>
      <c r="F58" s="31" t="s">
        <v>774</v>
      </c>
      <c r="G58" s="31" t="s">
        <v>774</v>
      </c>
      <c r="H58" s="31" t="s">
        <v>773</v>
      </c>
      <c r="I58" s="31" t="s">
        <v>774</v>
      </c>
    </row>
    <row r="59" spans="1:9" x14ac:dyDescent="0.35">
      <c r="A59" s="37">
        <v>13</v>
      </c>
      <c r="B59" s="37">
        <v>100</v>
      </c>
      <c r="C59" s="31" t="s">
        <v>350</v>
      </c>
      <c r="D59" s="31" t="s">
        <v>746</v>
      </c>
      <c r="E59" s="31" t="s">
        <v>774</v>
      </c>
      <c r="F59" s="31" t="s">
        <v>774</v>
      </c>
      <c r="G59" s="31" t="s">
        <v>774</v>
      </c>
      <c r="H59" s="31" t="s">
        <v>773</v>
      </c>
      <c r="I59" s="31" t="s">
        <v>774</v>
      </c>
    </row>
    <row r="60" spans="1:9" x14ac:dyDescent="0.35">
      <c r="A60" s="37">
        <v>14</v>
      </c>
      <c r="B60" s="37">
        <v>120</v>
      </c>
      <c r="C60" s="31" t="s">
        <v>433</v>
      </c>
      <c r="D60" s="31" t="s">
        <v>746</v>
      </c>
      <c r="E60" s="31" t="s">
        <v>774</v>
      </c>
      <c r="F60" s="31" t="s">
        <v>774</v>
      </c>
      <c r="G60" s="31" t="s">
        <v>774</v>
      </c>
      <c r="H60" s="31" t="s">
        <v>773</v>
      </c>
      <c r="I60" s="31" t="s">
        <v>774</v>
      </c>
    </row>
    <row r="61" spans="1:9" x14ac:dyDescent="0.35">
      <c r="A61" s="37">
        <v>15</v>
      </c>
      <c r="B61" s="37">
        <v>125</v>
      </c>
      <c r="C61" s="31" t="s">
        <v>467</v>
      </c>
      <c r="D61" s="31" t="s">
        <v>746</v>
      </c>
      <c r="E61" s="31" t="s">
        <v>774</v>
      </c>
      <c r="F61" s="31" t="s">
        <v>774</v>
      </c>
      <c r="G61" s="31" t="s">
        <v>774</v>
      </c>
      <c r="H61" s="31" t="s">
        <v>773</v>
      </c>
      <c r="I61" s="31" t="s">
        <v>774</v>
      </c>
    </row>
    <row r="62" spans="1:9" x14ac:dyDescent="0.35">
      <c r="A62" s="37">
        <v>16</v>
      </c>
      <c r="B62" s="37">
        <v>135</v>
      </c>
      <c r="C62" s="31" t="s">
        <v>522</v>
      </c>
      <c r="D62" s="31" t="s">
        <v>746</v>
      </c>
      <c r="E62" s="31" t="s">
        <v>774</v>
      </c>
      <c r="F62" s="31" t="s">
        <v>774</v>
      </c>
      <c r="G62" s="31" t="s">
        <v>774</v>
      </c>
      <c r="H62" s="31" t="s">
        <v>773</v>
      </c>
      <c r="I62" s="31" t="s">
        <v>774</v>
      </c>
    </row>
    <row r="63" spans="1:9" x14ac:dyDescent="0.35">
      <c r="A63" s="37">
        <v>17</v>
      </c>
      <c r="B63" s="37">
        <v>137</v>
      </c>
      <c r="C63" s="31" t="s">
        <v>525</v>
      </c>
      <c r="D63" s="31" t="s">
        <v>746</v>
      </c>
      <c r="E63" s="31" t="s">
        <v>774</v>
      </c>
      <c r="F63" s="31" t="s">
        <v>774</v>
      </c>
      <c r="G63" s="31" t="s">
        <v>774</v>
      </c>
      <c r="H63" s="31" t="s">
        <v>773</v>
      </c>
      <c r="I63" s="31" t="s">
        <v>774</v>
      </c>
    </row>
    <row r="64" spans="1:9" x14ac:dyDescent="0.35">
      <c r="A64" s="37">
        <v>18</v>
      </c>
      <c r="B64" s="37">
        <v>141</v>
      </c>
      <c r="C64" s="31" t="s">
        <v>553</v>
      </c>
      <c r="D64" s="31" t="s">
        <v>746</v>
      </c>
      <c r="E64" s="31" t="s">
        <v>774</v>
      </c>
      <c r="F64" s="31" t="s">
        <v>774</v>
      </c>
      <c r="G64" s="31" t="s">
        <v>774</v>
      </c>
      <c r="H64" s="31" t="s">
        <v>773</v>
      </c>
      <c r="I64" s="31" t="s">
        <v>774</v>
      </c>
    </row>
    <row r="65" spans="1:9" x14ac:dyDescent="0.35">
      <c r="A65" s="44" t="s">
        <v>776</v>
      </c>
      <c r="B65" s="44"/>
      <c r="C65" s="44"/>
      <c r="D65" s="44"/>
      <c r="E65" s="44"/>
      <c r="F65" s="44"/>
      <c r="G65" s="44"/>
      <c r="H65" s="44"/>
      <c r="I65" s="44"/>
    </row>
    <row r="66" spans="1:9" x14ac:dyDescent="0.35">
      <c r="A66" s="44" t="s">
        <v>798</v>
      </c>
      <c r="B66" s="44"/>
      <c r="C66" s="35"/>
      <c r="D66" s="35"/>
      <c r="E66" s="49" t="s">
        <v>794</v>
      </c>
      <c r="F66" s="49"/>
      <c r="G66" s="49"/>
      <c r="H66" s="49"/>
      <c r="I66" s="49"/>
    </row>
    <row r="67" spans="1:9" s="34" customFormat="1" x14ac:dyDescent="0.35">
      <c r="A67" s="30" t="s">
        <v>751</v>
      </c>
      <c r="B67" s="30" t="s">
        <v>775</v>
      </c>
      <c r="C67" s="30" t="s">
        <v>753</v>
      </c>
      <c r="D67" s="30" t="s">
        <v>754</v>
      </c>
      <c r="E67" s="30" t="s">
        <v>761</v>
      </c>
      <c r="F67" s="30" t="s">
        <v>762</v>
      </c>
      <c r="G67" s="30" t="s">
        <v>763</v>
      </c>
      <c r="H67" s="30" t="s">
        <v>764</v>
      </c>
      <c r="I67" s="30" t="s">
        <v>765</v>
      </c>
    </row>
    <row r="68" spans="1:9" x14ac:dyDescent="0.35">
      <c r="A68" s="37">
        <v>19</v>
      </c>
      <c r="B68" s="37">
        <v>147</v>
      </c>
      <c r="C68" s="31" t="s">
        <v>591</v>
      </c>
      <c r="D68" s="31" t="s">
        <v>746</v>
      </c>
      <c r="E68" s="31" t="s">
        <v>774</v>
      </c>
      <c r="F68" s="31" t="s">
        <v>774</v>
      </c>
      <c r="G68" s="31" t="s">
        <v>774</v>
      </c>
      <c r="H68" s="31" t="s">
        <v>773</v>
      </c>
      <c r="I68" s="31" t="s">
        <v>774</v>
      </c>
    </row>
    <row r="69" spans="1:9" x14ac:dyDescent="0.35">
      <c r="A69" s="37">
        <v>20</v>
      </c>
      <c r="B69" s="37">
        <v>167</v>
      </c>
      <c r="C69" s="31" t="s">
        <v>644</v>
      </c>
      <c r="D69" s="31" t="s">
        <v>746</v>
      </c>
      <c r="E69" s="31" t="s">
        <v>774</v>
      </c>
      <c r="F69" s="31" t="s">
        <v>774</v>
      </c>
      <c r="G69" s="31" t="s">
        <v>774</v>
      </c>
      <c r="H69" s="31" t="s">
        <v>773</v>
      </c>
      <c r="I69" s="31" t="s">
        <v>774</v>
      </c>
    </row>
    <row r="70" spans="1:9" x14ac:dyDescent="0.35">
      <c r="A70" s="37">
        <v>21</v>
      </c>
      <c r="B70" s="37">
        <v>177</v>
      </c>
      <c r="C70" s="31" t="s">
        <v>680</v>
      </c>
      <c r="D70" s="31" t="s">
        <v>746</v>
      </c>
      <c r="E70" s="31" t="s">
        <v>774</v>
      </c>
      <c r="F70" s="31" t="s">
        <v>774</v>
      </c>
      <c r="G70" s="31" t="s">
        <v>774</v>
      </c>
      <c r="H70" s="31" t="s">
        <v>773</v>
      </c>
      <c r="I70" s="31" t="s">
        <v>774</v>
      </c>
    </row>
    <row r="71" spans="1:9" x14ac:dyDescent="0.35">
      <c r="A71" s="37">
        <v>22</v>
      </c>
      <c r="B71" s="37">
        <v>188</v>
      </c>
      <c r="C71" s="31" t="s">
        <v>716</v>
      </c>
      <c r="D71" s="31" t="s">
        <v>746</v>
      </c>
      <c r="E71" s="31" t="s">
        <v>774</v>
      </c>
      <c r="F71" s="31" t="s">
        <v>774</v>
      </c>
      <c r="G71" s="31" t="s">
        <v>774</v>
      </c>
      <c r="H71" s="31" t="s">
        <v>773</v>
      </c>
      <c r="I71" s="31" t="s">
        <v>774</v>
      </c>
    </row>
    <row r="72" spans="1:9" x14ac:dyDescent="0.35">
      <c r="A72" s="37">
        <v>23</v>
      </c>
      <c r="B72" s="37">
        <v>20</v>
      </c>
      <c r="C72" s="31" t="s">
        <v>132</v>
      </c>
      <c r="D72" s="31" t="s">
        <v>748</v>
      </c>
      <c r="E72" s="31" t="s">
        <v>774</v>
      </c>
      <c r="F72" s="31" t="s">
        <v>774</v>
      </c>
      <c r="G72" s="31" t="s">
        <v>774</v>
      </c>
      <c r="H72" s="31" t="s">
        <v>773</v>
      </c>
      <c r="I72" s="31" t="s">
        <v>774</v>
      </c>
    </row>
    <row r="73" spans="1:9" x14ac:dyDescent="0.35">
      <c r="A73" s="37">
        <v>24</v>
      </c>
      <c r="B73" s="37">
        <v>25</v>
      </c>
      <c r="C73" s="31" t="s">
        <v>176</v>
      </c>
      <c r="D73" s="31" t="s">
        <v>748</v>
      </c>
      <c r="E73" s="31" t="s">
        <v>774</v>
      </c>
      <c r="F73" s="31" t="s">
        <v>774</v>
      </c>
      <c r="G73" s="31" t="s">
        <v>774</v>
      </c>
      <c r="H73" s="31" t="s">
        <v>773</v>
      </c>
      <c r="I73" s="31" t="s">
        <v>774</v>
      </c>
    </row>
    <row r="74" spans="1:9" x14ac:dyDescent="0.35">
      <c r="A74" s="37">
        <v>25</v>
      </c>
      <c r="B74" s="37">
        <v>63</v>
      </c>
      <c r="C74" s="31" t="s">
        <v>584</v>
      </c>
      <c r="D74" s="31" t="s">
        <v>748</v>
      </c>
      <c r="E74" s="31" t="s">
        <v>774</v>
      </c>
      <c r="F74" s="31" t="s">
        <v>774</v>
      </c>
      <c r="G74" s="31" t="s">
        <v>774</v>
      </c>
      <c r="H74" s="31" t="s">
        <v>773</v>
      </c>
      <c r="I74" s="31" t="s">
        <v>774</v>
      </c>
    </row>
    <row r="75" spans="1:9" x14ac:dyDescent="0.35">
      <c r="A75" s="37">
        <v>26</v>
      </c>
      <c r="B75" s="37">
        <v>65</v>
      </c>
      <c r="C75" s="31" t="s">
        <v>589</v>
      </c>
      <c r="D75" s="31" t="s">
        <v>748</v>
      </c>
      <c r="E75" s="31" t="s">
        <v>774</v>
      </c>
      <c r="F75" s="31" t="s">
        <v>774</v>
      </c>
      <c r="G75" s="31" t="s">
        <v>774</v>
      </c>
      <c r="H75" s="31" t="s">
        <v>773</v>
      </c>
      <c r="I75" s="31" t="s">
        <v>774</v>
      </c>
    </row>
    <row r="76" spans="1:9" x14ac:dyDescent="0.35">
      <c r="A76" s="37">
        <v>27</v>
      </c>
      <c r="B76" s="37">
        <v>80</v>
      </c>
      <c r="C76" s="31" t="s">
        <v>704</v>
      </c>
      <c r="D76" s="31" t="s">
        <v>748</v>
      </c>
      <c r="E76" s="31" t="s">
        <v>774</v>
      </c>
      <c r="F76" s="31" t="s">
        <v>774</v>
      </c>
      <c r="G76" s="31" t="s">
        <v>774</v>
      </c>
      <c r="H76" s="31" t="s">
        <v>773</v>
      </c>
      <c r="I76" s="31" t="s">
        <v>774</v>
      </c>
    </row>
    <row r="77" spans="1:9" x14ac:dyDescent="0.35">
      <c r="A77" s="37">
        <v>28</v>
      </c>
      <c r="B77" s="37">
        <v>8</v>
      </c>
      <c r="C77" s="31" t="s">
        <v>361</v>
      </c>
      <c r="D77" s="31" t="s">
        <v>749</v>
      </c>
      <c r="E77" s="31" t="s">
        <v>774</v>
      </c>
      <c r="F77" s="31" t="s">
        <v>774</v>
      </c>
      <c r="G77" s="31" t="s">
        <v>774</v>
      </c>
      <c r="H77" s="31" t="s">
        <v>773</v>
      </c>
      <c r="I77" s="31" t="s">
        <v>774</v>
      </c>
    </row>
    <row r="78" spans="1:9" x14ac:dyDescent="0.35">
      <c r="A78" s="37">
        <v>29</v>
      </c>
      <c r="B78" s="37">
        <v>5</v>
      </c>
      <c r="C78" s="31" t="s">
        <v>191</v>
      </c>
      <c r="D78" s="31" t="s">
        <v>750</v>
      </c>
      <c r="E78" s="31" t="s">
        <v>774</v>
      </c>
      <c r="F78" s="31" t="s">
        <v>774</v>
      </c>
      <c r="G78" s="31" t="s">
        <v>774</v>
      </c>
      <c r="H78" s="31" t="s">
        <v>773</v>
      </c>
      <c r="I78" s="31" t="s">
        <v>774</v>
      </c>
    </row>
    <row r="79" spans="1:9" x14ac:dyDescent="0.35">
      <c r="A79" s="37">
        <v>30</v>
      </c>
      <c r="B79" s="37">
        <v>14</v>
      </c>
      <c r="C79" s="31" t="s">
        <v>293</v>
      </c>
      <c r="D79" s="31" t="s">
        <v>750</v>
      </c>
      <c r="E79" s="31" t="s">
        <v>774</v>
      </c>
      <c r="F79" s="31" t="s">
        <v>774</v>
      </c>
      <c r="G79" s="31" t="s">
        <v>774</v>
      </c>
      <c r="H79" s="31" t="s">
        <v>773</v>
      </c>
      <c r="I79" s="31" t="s">
        <v>774</v>
      </c>
    </row>
    <row r="80" spans="1:9" x14ac:dyDescent="0.35">
      <c r="A80" s="37">
        <v>31</v>
      </c>
      <c r="B80" s="37">
        <v>15</v>
      </c>
      <c r="C80" s="31" t="s">
        <v>299</v>
      </c>
      <c r="D80" s="31" t="s">
        <v>750</v>
      </c>
      <c r="E80" s="31" t="s">
        <v>774</v>
      </c>
      <c r="F80" s="31" t="s">
        <v>774</v>
      </c>
      <c r="G80" s="31" t="s">
        <v>774</v>
      </c>
      <c r="H80" s="31" t="s">
        <v>773</v>
      </c>
      <c r="I80" s="31" t="s">
        <v>774</v>
      </c>
    </row>
    <row r="81" spans="1:9" x14ac:dyDescent="0.35">
      <c r="A81" s="37">
        <v>32</v>
      </c>
      <c r="B81" s="37">
        <v>21</v>
      </c>
      <c r="C81" s="31" t="s">
        <v>345</v>
      </c>
      <c r="D81" s="31" t="s">
        <v>750</v>
      </c>
      <c r="E81" s="31" t="s">
        <v>774</v>
      </c>
      <c r="F81" s="31" t="s">
        <v>774</v>
      </c>
      <c r="G81" s="31" t="s">
        <v>774</v>
      </c>
      <c r="H81" s="31" t="s">
        <v>773</v>
      </c>
      <c r="I81" s="31" t="s">
        <v>774</v>
      </c>
    </row>
    <row r="82" spans="1:9" x14ac:dyDescent="0.35">
      <c r="A82" s="37">
        <v>33</v>
      </c>
      <c r="B82" s="37">
        <v>25</v>
      </c>
      <c r="C82" s="31" t="s">
        <v>407</v>
      </c>
      <c r="D82" s="31" t="s">
        <v>750</v>
      </c>
      <c r="E82" s="31" t="s">
        <v>774</v>
      </c>
      <c r="F82" s="31" t="s">
        <v>774</v>
      </c>
      <c r="G82" s="31" t="s">
        <v>774</v>
      </c>
      <c r="H82" s="31" t="s">
        <v>773</v>
      </c>
      <c r="I82" s="31" t="s">
        <v>774</v>
      </c>
    </row>
    <row r="83" spans="1:9" x14ac:dyDescent="0.35">
      <c r="A83" s="37">
        <v>34</v>
      </c>
      <c r="B83" s="37">
        <v>34</v>
      </c>
      <c r="C83" s="31" t="s">
        <v>598</v>
      </c>
      <c r="D83" s="31" t="s">
        <v>750</v>
      </c>
      <c r="E83" s="31" t="s">
        <v>774</v>
      </c>
      <c r="F83" s="31" t="s">
        <v>774</v>
      </c>
      <c r="G83" s="31" t="s">
        <v>774</v>
      </c>
      <c r="H83" s="31" t="s">
        <v>773</v>
      </c>
      <c r="I83" s="31" t="s">
        <v>774</v>
      </c>
    </row>
  </sheetData>
  <mergeCells count="12">
    <mergeCell ref="A44:I44"/>
    <mergeCell ref="A45:B45"/>
    <mergeCell ref="E45:I45"/>
    <mergeCell ref="A65:I65"/>
    <mergeCell ref="A66:B66"/>
    <mergeCell ref="E66:I66"/>
    <mergeCell ref="A1:I1"/>
    <mergeCell ref="A2:B2"/>
    <mergeCell ref="E2:I2"/>
    <mergeCell ref="A23:I23"/>
    <mergeCell ref="A24:B24"/>
    <mergeCell ref="E24:I24"/>
  </mergeCells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2</vt:i4>
      </vt:variant>
    </vt:vector>
  </HeadingPairs>
  <TitlesOfParts>
    <vt:vector size="11" baseType="lpstr">
      <vt:lpstr>คะแนนเมือง</vt:lpstr>
      <vt:lpstr>รายชื่อประกาศ เมือง</vt:lpstr>
      <vt:lpstr>ไม่ผ่านคอม</vt:lpstr>
      <vt:lpstr>ปรับ5มาสอบ (2)</vt:lpstr>
      <vt:lpstr>ปรับ 4(4)</vt:lpstr>
      <vt:lpstr>ปรับ ว ท อ(2)</vt:lpstr>
      <vt:lpstr>ปรับ ค ว อ (1)</vt:lpstr>
      <vt:lpstr>ปรับ ว อ(1)</vt:lpstr>
      <vt:lpstr>ปรับ Eng (2)</vt:lpstr>
      <vt:lpstr>คะแนนเมือง!Print_Titles</vt:lpstr>
      <vt:lpstr>'รายชื่อประกาศ เมือง'!Print_Titles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Mr.KKD</cp:lastModifiedBy>
  <cp:lastPrinted>2016-05-13T08:21:44Z</cp:lastPrinted>
  <dcterms:created xsi:type="dcterms:W3CDTF">2016-04-25T06:59:07Z</dcterms:created>
  <dcterms:modified xsi:type="dcterms:W3CDTF">2016-05-19T09:32:02Z</dcterms:modified>
</cp:coreProperties>
</file>