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5480" windowHeight="8505" tabRatio="764" activeTab="3"/>
  </bookViews>
  <sheets>
    <sheet name="บันทึกข้อความ" sheetId="10" r:id="rId1"/>
    <sheet name="schoolpm" sheetId="64" state="hidden" r:id="rId2"/>
    <sheet name="นักเรียน" sheetId="13" r:id="rId3"/>
    <sheet name="ข้อ1-1" sheetId="11" r:id="rId4"/>
    <sheet name="ข้อ1-2" sheetId="43" r:id="rId5"/>
    <sheet name="ข้อ1-3" sheetId="44" r:id="rId6"/>
    <sheet name="ข้อ1-4" sheetId="45" r:id="rId7"/>
    <sheet name="ข้อ2-1" sheetId="46" r:id="rId8"/>
    <sheet name="ข้อ2-2" sheetId="47" r:id="rId9"/>
    <sheet name="ข้อ3-1" sheetId="48" r:id="rId10"/>
    <sheet name="ข้อ4-1" sheetId="49" r:id="rId11"/>
    <sheet name="ข้อ4-2" sheetId="50" r:id="rId12"/>
    <sheet name="ข้อ5-1" sheetId="51" r:id="rId13"/>
    <sheet name="ข้อ5-2" sheetId="52" r:id="rId14"/>
    <sheet name="ข้อ6-1" sheetId="53" r:id="rId15"/>
    <sheet name="ข้อ6-2" sheetId="54" r:id="rId16"/>
    <sheet name="ข้อ7-1" sheetId="55" r:id="rId17"/>
    <sheet name="ข้อ7-2" sheetId="57" r:id="rId18"/>
    <sheet name="ข้อ7-3" sheetId="56" r:id="rId19"/>
    <sheet name="ข้อ8-1" sheetId="58" r:id="rId20"/>
    <sheet name="ข้อ8-2" sheetId="59" r:id="rId21"/>
    <sheet name="สรุป มฐ.2.1" sheetId="41" r:id="rId22"/>
    <sheet name="summ" sheetId="60" r:id="rId23"/>
    <sheet name="ผลประเมินFORปพ.5" sheetId="61" r:id="rId24"/>
    <sheet name="รายงานFOR มฐ2.1" sheetId="63" r:id="rId25"/>
    <sheet name="ผลประเมินFORมฐ.2.1" sheetId="62" r:id="rId26"/>
    <sheet name="list" sheetId="12" state="hidden" r:id="rId27"/>
  </sheets>
  <externalReferences>
    <externalReference r:id="rId28"/>
  </externalReferences>
  <definedNames>
    <definedName name="area7">schoolpm!$A$4:$A$10</definedName>
    <definedName name="edu_years">list!$B$1:$B$13</definedName>
    <definedName name="grad2">[1]เกณฑ์!$J$5:$N$9</definedName>
    <definedName name="grade">list!$A$1:$A$13</definedName>
    <definedName name="grade1">list!$A$2:$A$12</definedName>
    <definedName name="gradeatt">'ข้อ1-1'!$Z$9:$AD$13</definedName>
    <definedName name="gradecurri">'ข้อ1-1'!$Z$17:$AD$20</definedName>
    <definedName name="gradestd">'ข้อ1-1'!$Z$24:$AD$28</definedName>
    <definedName name="_xlnm.Print_Area" localSheetId="22">summ!$B$3:$AQ$53</definedName>
    <definedName name="_xlnm.Print_Area" localSheetId="3">'ข้อ1-1'!$B$3:$U$55</definedName>
    <definedName name="_xlnm.Print_Area" localSheetId="4">'ข้อ1-2'!$B$3:$U$55</definedName>
    <definedName name="_xlnm.Print_Area" localSheetId="5">'ข้อ1-3'!$B$3:$U$55</definedName>
    <definedName name="_xlnm.Print_Area" localSheetId="6">'ข้อ1-4'!$B$3:$U$55</definedName>
    <definedName name="_xlnm.Print_Area" localSheetId="7">'ข้อ2-1'!$B$3:$U$55</definedName>
    <definedName name="_xlnm.Print_Area" localSheetId="8">'ข้อ2-2'!$B$3:$U$55</definedName>
    <definedName name="_xlnm.Print_Area" localSheetId="9">'ข้อ3-1'!$B$3:$U$55</definedName>
    <definedName name="_xlnm.Print_Area" localSheetId="10">'ข้อ4-1'!$B$3:$U$55</definedName>
    <definedName name="_xlnm.Print_Area" localSheetId="11">'ข้อ4-2'!$B$3:$U$55</definedName>
    <definedName name="_xlnm.Print_Area" localSheetId="12">'ข้อ5-1'!$B$3:$Z$55</definedName>
    <definedName name="_xlnm.Print_Area" localSheetId="13">'ข้อ5-2'!$B$3:$U$55</definedName>
    <definedName name="_xlnm.Print_Area" localSheetId="14">'ข้อ6-1'!$B$3:$U$55</definedName>
    <definedName name="_xlnm.Print_Area" localSheetId="15">'ข้อ6-2'!$B$3:$U$55</definedName>
    <definedName name="_xlnm.Print_Area" localSheetId="16">'ข้อ7-1'!$B$3:$U$55</definedName>
    <definedName name="_xlnm.Print_Area" localSheetId="17">'ข้อ7-2'!$B$3:$U$55</definedName>
    <definedName name="_xlnm.Print_Area" localSheetId="18">'ข้อ7-3'!$B$3:$U$55</definedName>
    <definedName name="_xlnm.Print_Area" localSheetId="19">'ข้อ8-1'!$B$3:$U$55</definedName>
    <definedName name="_xlnm.Print_Area" localSheetId="20">'ข้อ8-2'!$B$3:$U$55</definedName>
    <definedName name="_xlnm.Print_Area" localSheetId="2">นักเรียน!$A$1:$R$50</definedName>
    <definedName name="_xlnm.Print_Area" localSheetId="0">บันทึกข้อความ!$D$2:$P$32</definedName>
    <definedName name="_xlnm.Print_Area" localSheetId="23">ผลประเมินFORปพ.5!$B$2:$AB$52</definedName>
    <definedName name="_xlnm.Print_Area" localSheetId="25">ผลประเมินFORมฐ.2.1!$B$3:$L$52</definedName>
    <definedName name="_xlnm.Print_Area" localSheetId="24">'รายงานFOR มฐ2.1'!$B$2:$O$32</definedName>
    <definedName name="_xlnm.Print_Area" localSheetId="21">'สรุป มฐ.2.1'!$B$2:$I$39</definedName>
    <definedName name="_xlnm.Print_Titles" localSheetId="22">summ!$B:$C</definedName>
    <definedName name="_xlnm.Print_Titles" localSheetId="3">'ข้อ1-1'!$B:$C</definedName>
    <definedName name="_xlnm.Print_Titles" localSheetId="4">'ข้อ1-2'!$B:$C</definedName>
    <definedName name="_xlnm.Print_Titles" localSheetId="5">'ข้อ1-3'!$B:$C</definedName>
    <definedName name="_xlnm.Print_Titles" localSheetId="6">'ข้อ1-4'!$B:$C</definedName>
    <definedName name="_xlnm.Print_Titles" localSheetId="7">'ข้อ2-1'!$B:$C</definedName>
    <definedName name="_xlnm.Print_Titles" localSheetId="8">'ข้อ2-2'!$B:$C</definedName>
    <definedName name="_xlnm.Print_Titles" localSheetId="9">'ข้อ3-1'!$B:$C</definedName>
    <definedName name="_xlnm.Print_Titles" localSheetId="10">'ข้อ4-1'!$B:$C</definedName>
    <definedName name="_xlnm.Print_Titles" localSheetId="11">'ข้อ4-2'!$B:$C</definedName>
    <definedName name="_xlnm.Print_Titles" localSheetId="12">'ข้อ5-1'!$B:$C</definedName>
    <definedName name="_xlnm.Print_Titles" localSheetId="13">'ข้อ5-2'!$B:$C</definedName>
    <definedName name="_xlnm.Print_Titles" localSheetId="14">'ข้อ6-1'!$B:$C</definedName>
    <definedName name="_xlnm.Print_Titles" localSheetId="15">'ข้อ6-2'!$B:$C</definedName>
    <definedName name="_xlnm.Print_Titles" localSheetId="16">'ข้อ7-1'!$B:$C</definedName>
    <definedName name="_xlnm.Print_Titles" localSheetId="17">'ข้อ7-2'!$B:$C</definedName>
    <definedName name="_xlnm.Print_Titles" localSheetId="18">'ข้อ7-3'!$B:$C</definedName>
    <definedName name="_xlnm.Print_Titles" localSheetId="19">'ข้อ8-1'!$B:$C</definedName>
    <definedName name="_xlnm.Print_Titles" localSheetId="20">'ข้อ8-2'!$B:$C</definedName>
    <definedName name="_xlnm.Print_Titles" localSheetId="2">นักเรียน!$A:$B</definedName>
    <definedName name="_xlnm.Print_Titles" localSheetId="23">ผลประเมินFORปพ.5!$B:$E</definedName>
    <definedName name="_xlnm.Print_Titles" localSheetId="25">ผลประเมินFORมฐ.2.1!$B:$C</definedName>
    <definedName name="_xlnm.Print_Titles" localSheetId="21">'สรุป มฐ.2.1'!$6:$7</definedName>
    <definedName name="schoolpm">schoolpm!$C$4:$P$62</definedName>
    <definedName name="scor1">list!$C$6</definedName>
    <definedName name="scor2">list!$C$5</definedName>
    <definedName name="scor3">list!$C$4</definedName>
    <definedName name="scor4">list!$C$3</definedName>
    <definedName name="scor5">list!$C$2</definedName>
    <definedName name="กระชอน">schoolpm!$C$4:$C$8</definedName>
    <definedName name="กระเบื้องใหญ่">schoolpm!$C$9:$C$10</definedName>
    <definedName name="ชีวาน">schoolpm!$C$11:$C$14</definedName>
    <definedName name="ดงใหญ่">schoolpm!$C$15:$C$20</definedName>
    <definedName name="ท่าหลวง">schoolpm!$C$21:$C$24</definedName>
    <definedName name="ธารละหลอด">schoolpm!$C$25:$C$26</definedName>
    <definedName name="นิคมสร้างตนเอง">schoolpm!$C$27:$C$34</definedName>
    <definedName name="ในเมือง">schoolpm!$C$35:$C$40</definedName>
    <definedName name="โบสถ์">schoolpm!$C$41:$C$47</definedName>
    <definedName name="พิมาย">schoolpm!$B$4:$B$15</definedName>
    <definedName name="รังกาใหญ่">schoolpm!$C$48:$C$51</definedName>
    <definedName name="สัมฤทธิ์">schoolpm!$C$52:$C$56</definedName>
    <definedName name="หนองระเวียง">schoolpm!$C$57:$C$62</definedName>
  </definedNames>
  <calcPr calcId="124519"/>
</workbook>
</file>

<file path=xl/calcChain.xml><?xml version="1.0" encoding="utf-8"?>
<calcChain xmlns="http://schemas.openxmlformats.org/spreadsheetml/2006/main">
  <c r="D5" i="64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4"/>
  <c r="R11" i="63" l="1"/>
  <c r="R10"/>
  <c r="F28" s="1"/>
  <c r="R9"/>
  <c r="R8"/>
  <c r="R5"/>
  <c r="R4"/>
  <c r="D10" i="10"/>
  <c r="B8" i="63" l="1"/>
  <c r="B10"/>
  <c r="C5"/>
  <c r="B6"/>
  <c r="D3"/>
  <c r="E5" i="10"/>
  <c r="D52" i="62" l="1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C5"/>
  <c r="B4"/>
  <c r="B3"/>
  <c r="D3" i="60"/>
  <c r="D4"/>
  <c r="E15"/>
  <c r="E16"/>
  <c r="E17"/>
  <c r="E18"/>
  <c r="E19"/>
  <c r="E20"/>
  <c r="E21"/>
  <c r="E22"/>
  <c r="E23"/>
  <c r="E24"/>
  <c r="E25"/>
  <c r="E26"/>
  <c r="W26"/>
  <c r="E27"/>
  <c r="K27"/>
  <c r="R27"/>
  <c r="W27"/>
  <c r="AA27"/>
  <c r="E28"/>
  <c r="G28"/>
  <c r="K28"/>
  <c r="L28"/>
  <c r="M28" s="1"/>
  <c r="N28" s="1"/>
  <c r="R28"/>
  <c r="W28"/>
  <c r="Z28"/>
  <c r="AA28"/>
  <c r="AB28" s="1"/>
  <c r="AE28"/>
  <c r="E29"/>
  <c r="G29"/>
  <c r="H29"/>
  <c r="K29"/>
  <c r="L29"/>
  <c r="M29" s="1"/>
  <c r="N29" s="1"/>
  <c r="R29"/>
  <c r="V29"/>
  <c r="W29"/>
  <c r="Z29"/>
  <c r="AA29"/>
  <c r="AE29"/>
  <c r="E30"/>
  <c r="G30"/>
  <c r="H30"/>
  <c r="K30"/>
  <c r="L30"/>
  <c r="O30"/>
  <c r="P30" s="1"/>
  <c r="Q30" s="1"/>
  <c r="R30"/>
  <c r="V30"/>
  <c r="W30"/>
  <c r="Z30"/>
  <c r="AA30"/>
  <c r="AD30"/>
  <c r="AE30"/>
  <c r="E31"/>
  <c r="G31"/>
  <c r="H31"/>
  <c r="K31"/>
  <c r="L31"/>
  <c r="M31" s="1"/>
  <c r="N31" s="1"/>
  <c r="O31"/>
  <c r="P31" s="1"/>
  <c r="Q31" s="1"/>
  <c r="R31"/>
  <c r="V31"/>
  <c r="W31"/>
  <c r="X31" s="1"/>
  <c r="Y31" s="1"/>
  <c r="Z31"/>
  <c r="AA31"/>
  <c r="AB31" s="1"/>
  <c r="AD31"/>
  <c r="AE31"/>
  <c r="E32"/>
  <c r="F32"/>
  <c r="G32"/>
  <c r="H32"/>
  <c r="K32"/>
  <c r="L32"/>
  <c r="O32"/>
  <c r="P32" s="1"/>
  <c r="Q32" s="1"/>
  <c r="R32"/>
  <c r="V32"/>
  <c r="W32"/>
  <c r="Z32"/>
  <c r="AA32"/>
  <c r="AD32"/>
  <c r="AE32"/>
  <c r="E33"/>
  <c r="F33"/>
  <c r="G33"/>
  <c r="H33"/>
  <c r="K33"/>
  <c r="L33"/>
  <c r="O33"/>
  <c r="P33" s="1"/>
  <c r="Q33" s="1"/>
  <c r="R33"/>
  <c r="S33"/>
  <c r="V33"/>
  <c r="W33"/>
  <c r="Z33"/>
  <c r="AA33"/>
  <c r="AD33"/>
  <c r="AE33"/>
  <c r="E34"/>
  <c r="F34"/>
  <c r="G34"/>
  <c r="H34"/>
  <c r="K34"/>
  <c r="L34"/>
  <c r="O34"/>
  <c r="P34" s="1"/>
  <c r="Q34" s="1"/>
  <c r="R34"/>
  <c r="S34"/>
  <c r="T34" s="1"/>
  <c r="U34" s="1"/>
  <c r="V34"/>
  <c r="W34"/>
  <c r="Z34"/>
  <c r="AA34"/>
  <c r="AD34"/>
  <c r="AE34"/>
  <c r="E35"/>
  <c r="F35"/>
  <c r="G35"/>
  <c r="H35"/>
  <c r="K35"/>
  <c r="L35"/>
  <c r="O35"/>
  <c r="P35" s="1"/>
  <c r="Q35" s="1"/>
  <c r="R35"/>
  <c r="S35"/>
  <c r="V35"/>
  <c r="W35"/>
  <c r="Z35"/>
  <c r="AA35"/>
  <c r="AD35"/>
  <c r="AE35"/>
  <c r="AF35"/>
  <c r="E36"/>
  <c r="F36"/>
  <c r="G36"/>
  <c r="H36"/>
  <c r="K36"/>
  <c r="L36"/>
  <c r="O36"/>
  <c r="P36" s="1"/>
  <c r="Q36" s="1"/>
  <c r="R36"/>
  <c r="S36"/>
  <c r="V36"/>
  <c r="W36"/>
  <c r="Z36"/>
  <c r="AA36"/>
  <c r="AD36"/>
  <c r="AE36"/>
  <c r="AF36"/>
  <c r="E37"/>
  <c r="F37"/>
  <c r="G37"/>
  <c r="H37"/>
  <c r="K37"/>
  <c r="L37"/>
  <c r="O37"/>
  <c r="P37" s="1"/>
  <c r="Q37" s="1"/>
  <c r="R37"/>
  <c r="S37"/>
  <c r="V37"/>
  <c r="W37"/>
  <c r="Z37"/>
  <c r="AA37"/>
  <c r="AD37"/>
  <c r="AE37"/>
  <c r="AF37"/>
  <c r="E38"/>
  <c r="F38"/>
  <c r="G38"/>
  <c r="H38"/>
  <c r="K38"/>
  <c r="L38"/>
  <c r="O38"/>
  <c r="P38" s="1"/>
  <c r="Q38" s="1"/>
  <c r="R38"/>
  <c r="S38"/>
  <c r="V38"/>
  <c r="W38"/>
  <c r="Z38"/>
  <c r="AA38"/>
  <c r="AD38"/>
  <c r="AE38"/>
  <c r="AF38"/>
  <c r="E39"/>
  <c r="F39"/>
  <c r="G39"/>
  <c r="H39"/>
  <c r="K39"/>
  <c r="L39"/>
  <c r="O39"/>
  <c r="P39" s="1"/>
  <c r="Q39" s="1"/>
  <c r="R39"/>
  <c r="S39"/>
  <c r="V39"/>
  <c r="W39"/>
  <c r="Z39"/>
  <c r="AA39"/>
  <c r="AD39"/>
  <c r="AE39"/>
  <c r="AF39"/>
  <c r="AI39"/>
  <c r="E40"/>
  <c r="F40"/>
  <c r="G40"/>
  <c r="H40"/>
  <c r="K40"/>
  <c r="L40"/>
  <c r="O40"/>
  <c r="P40" s="1"/>
  <c r="Q40" s="1"/>
  <c r="R40"/>
  <c r="S40"/>
  <c r="V40"/>
  <c r="W40"/>
  <c r="Z40"/>
  <c r="AA40"/>
  <c r="AD40"/>
  <c r="AE40"/>
  <c r="AF40"/>
  <c r="AI40"/>
  <c r="E41"/>
  <c r="F41"/>
  <c r="G41"/>
  <c r="H41"/>
  <c r="K41"/>
  <c r="L41"/>
  <c r="O41"/>
  <c r="P41" s="1"/>
  <c r="Q41" s="1"/>
  <c r="R41"/>
  <c r="S41"/>
  <c r="V41"/>
  <c r="W41"/>
  <c r="Z41"/>
  <c r="AA41"/>
  <c r="AD41"/>
  <c r="AE41"/>
  <c r="AF41"/>
  <c r="AI41"/>
  <c r="E42"/>
  <c r="F42"/>
  <c r="G42"/>
  <c r="H42"/>
  <c r="K42"/>
  <c r="L42"/>
  <c r="O42"/>
  <c r="P42" s="1"/>
  <c r="Q42" s="1"/>
  <c r="R42"/>
  <c r="S42"/>
  <c r="V42"/>
  <c r="W42"/>
  <c r="Z42"/>
  <c r="AA42"/>
  <c r="AD42"/>
  <c r="AE42"/>
  <c r="AF42"/>
  <c r="AI42"/>
  <c r="E43"/>
  <c r="F43"/>
  <c r="G43"/>
  <c r="H43"/>
  <c r="K43"/>
  <c r="L43"/>
  <c r="O43"/>
  <c r="P43" s="1"/>
  <c r="Q43" s="1"/>
  <c r="R43"/>
  <c r="S43"/>
  <c r="V43"/>
  <c r="W43"/>
  <c r="Z43"/>
  <c r="AA43"/>
  <c r="AD43"/>
  <c r="AE43"/>
  <c r="AF43"/>
  <c r="AI43"/>
  <c r="AJ43"/>
  <c r="E44"/>
  <c r="F44"/>
  <c r="G44"/>
  <c r="H44"/>
  <c r="K44"/>
  <c r="L44"/>
  <c r="O44"/>
  <c r="P44" s="1"/>
  <c r="Q44" s="1"/>
  <c r="R44"/>
  <c r="S44"/>
  <c r="V44"/>
  <c r="W44"/>
  <c r="Z44"/>
  <c r="AA44"/>
  <c r="AD44"/>
  <c r="AE44"/>
  <c r="AF44"/>
  <c r="AI44"/>
  <c r="AJ44"/>
  <c r="E45"/>
  <c r="F45"/>
  <c r="G45"/>
  <c r="H45"/>
  <c r="K45"/>
  <c r="L45"/>
  <c r="O45"/>
  <c r="P45" s="1"/>
  <c r="Q45" s="1"/>
  <c r="R45"/>
  <c r="S45"/>
  <c r="V45"/>
  <c r="W45"/>
  <c r="Z45"/>
  <c r="AA45"/>
  <c r="AD45"/>
  <c r="AE45"/>
  <c r="AF45"/>
  <c r="AI45"/>
  <c r="AJ45"/>
  <c r="E46"/>
  <c r="F46"/>
  <c r="G46"/>
  <c r="H46"/>
  <c r="K46"/>
  <c r="L46"/>
  <c r="O46"/>
  <c r="P46" s="1"/>
  <c r="Q46" s="1"/>
  <c r="R46"/>
  <c r="S46"/>
  <c r="V46"/>
  <c r="W46"/>
  <c r="Z46"/>
  <c r="AA46"/>
  <c r="AD46"/>
  <c r="AE46"/>
  <c r="AF46"/>
  <c r="AI46"/>
  <c r="AJ46"/>
  <c r="E47"/>
  <c r="F47"/>
  <c r="G47"/>
  <c r="H47"/>
  <c r="K47"/>
  <c r="L47"/>
  <c r="O47"/>
  <c r="P47" s="1"/>
  <c r="Q47" s="1"/>
  <c r="R47"/>
  <c r="S47"/>
  <c r="V47"/>
  <c r="W47"/>
  <c r="Z47"/>
  <c r="AA47"/>
  <c r="AD47"/>
  <c r="AE47"/>
  <c r="AF47"/>
  <c r="AI47"/>
  <c r="AJ47"/>
  <c r="E48"/>
  <c r="F48"/>
  <c r="G48"/>
  <c r="H48"/>
  <c r="K48"/>
  <c r="L48"/>
  <c r="O48"/>
  <c r="P48" s="1"/>
  <c r="Q48" s="1"/>
  <c r="R48"/>
  <c r="S48"/>
  <c r="V48"/>
  <c r="W48"/>
  <c r="Z48"/>
  <c r="AA48"/>
  <c r="AD48"/>
  <c r="AE48"/>
  <c r="AF48"/>
  <c r="AI48"/>
  <c r="AJ48"/>
  <c r="E49"/>
  <c r="F49"/>
  <c r="G49"/>
  <c r="H49"/>
  <c r="K49"/>
  <c r="L49"/>
  <c r="O49"/>
  <c r="P49" s="1"/>
  <c r="Q49" s="1"/>
  <c r="R49"/>
  <c r="S49"/>
  <c r="V49"/>
  <c r="W49"/>
  <c r="Z49"/>
  <c r="AA49"/>
  <c r="AD49"/>
  <c r="AE49"/>
  <c r="AF49"/>
  <c r="AI49"/>
  <c r="AJ49"/>
  <c r="E50"/>
  <c r="F50"/>
  <c r="G50"/>
  <c r="H50"/>
  <c r="K50"/>
  <c r="L50"/>
  <c r="O50"/>
  <c r="P50" s="1"/>
  <c r="Q50" s="1"/>
  <c r="R50"/>
  <c r="S50"/>
  <c r="V50"/>
  <c r="W50"/>
  <c r="Z50"/>
  <c r="AA50"/>
  <c r="AD50"/>
  <c r="AE50"/>
  <c r="AF50"/>
  <c r="AI50"/>
  <c r="AJ50"/>
  <c r="E51"/>
  <c r="F51"/>
  <c r="G51"/>
  <c r="H51"/>
  <c r="K51"/>
  <c r="L51"/>
  <c r="O51"/>
  <c r="P51" s="1"/>
  <c r="Q51" s="1"/>
  <c r="R51"/>
  <c r="S51"/>
  <c r="V51"/>
  <c r="W51"/>
  <c r="Z51"/>
  <c r="AA51"/>
  <c r="AD51"/>
  <c r="AE51"/>
  <c r="AF51"/>
  <c r="AI51"/>
  <c r="AJ51"/>
  <c r="E52"/>
  <c r="F52"/>
  <c r="G52"/>
  <c r="H52"/>
  <c r="K52"/>
  <c r="L52"/>
  <c r="O52"/>
  <c r="P52" s="1"/>
  <c r="Q52" s="1"/>
  <c r="R52"/>
  <c r="S52"/>
  <c r="V52"/>
  <c r="W52"/>
  <c r="Z52"/>
  <c r="AA52"/>
  <c r="AD52"/>
  <c r="AE52"/>
  <c r="AF52"/>
  <c r="AI52"/>
  <c r="AJ52"/>
  <c r="E53"/>
  <c r="F53"/>
  <c r="G53"/>
  <c r="H53"/>
  <c r="K53"/>
  <c r="L53"/>
  <c r="O53"/>
  <c r="P53" s="1"/>
  <c r="Q53" s="1"/>
  <c r="R53"/>
  <c r="S53"/>
  <c r="V53"/>
  <c r="W53"/>
  <c r="Z53"/>
  <c r="AA53"/>
  <c r="AD53"/>
  <c r="AE53"/>
  <c r="AF53"/>
  <c r="AI53"/>
  <c r="AJ53"/>
  <c r="AJ8"/>
  <c r="W7" i="61"/>
  <c r="AI8" i="60"/>
  <c r="AK8" s="1"/>
  <c r="V7" i="61"/>
  <c r="AF8" i="60"/>
  <c r="U7" i="61"/>
  <c r="AE8" i="60"/>
  <c r="T7" i="61"/>
  <c r="AD8" i="60"/>
  <c r="AG8" s="1"/>
  <c r="S7" i="61"/>
  <c r="AA8" i="60"/>
  <c r="R7" i="61"/>
  <c r="Z8" i="60"/>
  <c r="AB8" s="1"/>
  <c r="Q7" i="61"/>
  <c r="W8" i="60"/>
  <c r="P7" i="61"/>
  <c r="V8" i="60"/>
  <c r="X8" s="1"/>
  <c r="O7" i="61"/>
  <c r="S8" i="60"/>
  <c r="R8"/>
  <c r="O8"/>
  <c r="P8" s="1"/>
  <c r="L7" i="61"/>
  <c r="L8" i="60"/>
  <c r="K8"/>
  <c r="H8"/>
  <c r="G8"/>
  <c r="F8"/>
  <c r="E8"/>
  <c r="I7" i="61"/>
  <c r="T47" i="60" l="1"/>
  <c r="U47" s="1"/>
  <c r="AL46" i="61" s="1"/>
  <c r="T46" i="60"/>
  <c r="U46" s="1"/>
  <c r="T45"/>
  <c r="U45" s="1"/>
  <c r="AL44" i="61" s="1"/>
  <c r="T44" i="60"/>
  <c r="U44" s="1"/>
  <c r="T43"/>
  <c r="U43" s="1"/>
  <c r="AL42" i="61" s="1"/>
  <c r="T41" i="60"/>
  <c r="U41" s="1"/>
  <c r="T39"/>
  <c r="U39" s="1"/>
  <c r="AL38" i="61" s="1"/>
  <c r="G41" i="62"/>
  <c r="AK41" i="61"/>
  <c r="G39" i="62"/>
  <c r="AK39" i="61"/>
  <c r="H33" i="62"/>
  <c r="AL33" i="61"/>
  <c r="G33" i="62"/>
  <c r="AK33" i="61"/>
  <c r="I30" i="62"/>
  <c r="AM30" i="61"/>
  <c r="F30" i="62"/>
  <c r="AJ30" i="61"/>
  <c r="G29" i="62"/>
  <c r="AK29" i="61"/>
  <c r="F28" i="62"/>
  <c r="AJ28" i="61"/>
  <c r="F27" i="62"/>
  <c r="AJ27" i="61"/>
  <c r="I48" i="60"/>
  <c r="J48" s="1"/>
  <c r="I47"/>
  <c r="J47" s="1"/>
  <c r="I46"/>
  <c r="J46" s="1"/>
  <c r="I45"/>
  <c r="J45" s="1"/>
  <c r="I44"/>
  <c r="J44" s="1"/>
  <c r="I43"/>
  <c r="J43" s="1"/>
  <c r="T42"/>
  <c r="U42" s="1"/>
  <c r="I41"/>
  <c r="J41" s="1"/>
  <c r="T40"/>
  <c r="U40" s="1"/>
  <c r="I39"/>
  <c r="J39" s="1"/>
  <c r="I38"/>
  <c r="J38" s="1"/>
  <c r="I37"/>
  <c r="J37" s="1"/>
  <c r="I36"/>
  <c r="J36" s="1"/>
  <c r="I35"/>
  <c r="J35" s="1"/>
  <c r="I33"/>
  <c r="J33" s="1"/>
  <c r="G52" i="62"/>
  <c r="AK52" i="61"/>
  <c r="G51" i="62"/>
  <c r="AK51" i="61"/>
  <c r="G50" i="62"/>
  <c r="AK50" i="61"/>
  <c r="G49" i="62"/>
  <c r="AK49" i="61"/>
  <c r="G48" i="62"/>
  <c r="AK48" i="61"/>
  <c r="G47" i="62"/>
  <c r="AK47" i="61"/>
  <c r="H46" i="62"/>
  <c r="G46"/>
  <c r="AK46" i="61"/>
  <c r="H45" i="62"/>
  <c r="AL45" i="61"/>
  <c r="G45" i="62"/>
  <c r="AK45" i="61"/>
  <c r="G44" i="62"/>
  <c r="AK44" i="61"/>
  <c r="H43" i="62"/>
  <c r="AL43" i="61"/>
  <c r="G43" i="62"/>
  <c r="AK43" i="61"/>
  <c r="H42" i="62"/>
  <c r="G42"/>
  <c r="AK42" i="61"/>
  <c r="H40" i="62"/>
  <c r="AL40" i="61"/>
  <c r="G40" i="62"/>
  <c r="AK40" i="61"/>
  <c r="G38" i="62"/>
  <c r="AK38" i="61"/>
  <c r="G37" i="62"/>
  <c r="AK37" i="61"/>
  <c r="G36" i="62"/>
  <c r="AK36" i="61"/>
  <c r="G35" i="62"/>
  <c r="AK35" i="61"/>
  <c r="G34" i="62"/>
  <c r="AK34" i="61"/>
  <c r="G32" i="62"/>
  <c r="AK32" i="61"/>
  <c r="G31" i="62"/>
  <c r="AK31" i="61"/>
  <c r="G30" i="62"/>
  <c r="AK30" i="61"/>
  <c r="T38" i="60"/>
  <c r="U38" s="1"/>
  <c r="T37"/>
  <c r="U37" s="1"/>
  <c r="T36"/>
  <c r="U36" s="1"/>
  <c r="T35"/>
  <c r="U35" s="1"/>
  <c r="T33"/>
  <c r="U33" s="1"/>
  <c r="I32"/>
  <c r="J32" s="1"/>
  <c r="T49"/>
  <c r="U49" s="1"/>
  <c r="M49"/>
  <c r="N49" s="1"/>
  <c r="T48"/>
  <c r="U48" s="1"/>
  <c r="M48"/>
  <c r="N48" s="1"/>
  <c r="AB47"/>
  <c r="AC47" s="1"/>
  <c r="X47"/>
  <c r="Y47" s="1"/>
  <c r="M47"/>
  <c r="N47" s="1"/>
  <c r="AB46"/>
  <c r="X46"/>
  <c r="Y46" s="1"/>
  <c r="M46"/>
  <c r="N46" s="1"/>
  <c r="AB45"/>
  <c r="AC45" s="1"/>
  <c r="X45"/>
  <c r="Y45" s="1"/>
  <c r="M45"/>
  <c r="N45" s="1"/>
  <c r="AB44"/>
  <c r="X44"/>
  <c r="Y44" s="1"/>
  <c r="M44"/>
  <c r="N44" s="1"/>
  <c r="AB43"/>
  <c r="AC43" s="1"/>
  <c r="X43"/>
  <c r="Y43" s="1"/>
  <c r="M43"/>
  <c r="N43" s="1"/>
  <c r="I42"/>
  <c r="J42" s="1"/>
  <c r="AB41"/>
  <c r="AC41" s="1"/>
  <c r="X41"/>
  <c r="Y41" s="1"/>
  <c r="M41"/>
  <c r="N41" s="1"/>
  <c r="I40"/>
  <c r="J40" s="1"/>
  <c r="AB39"/>
  <c r="AC39" s="1"/>
  <c r="X39"/>
  <c r="Y39" s="1"/>
  <c r="M39"/>
  <c r="N39" s="1"/>
  <c r="AB38"/>
  <c r="X38"/>
  <c r="Y38" s="1"/>
  <c r="M38"/>
  <c r="N38" s="1"/>
  <c r="AB37"/>
  <c r="AC37" s="1"/>
  <c r="X37"/>
  <c r="Y37" s="1"/>
  <c r="M37"/>
  <c r="N37" s="1"/>
  <c r="AB36"/>
  <c r="AC36" s="1"/>
  <c r="X36"/>
  <c r="Y36" s="1"/>
  <c r="M36"/>
  <c r="N36" s="1"/>
  <c r="AB35"/>
  <c r="AC35" s="1"/>
  <c r="X35"/>
  <c r="Y35" s="1"/>
  <c r="M35"/>
  <c r="N35" s="1"/>
  <c r="I34"/>
  <c r="J34" s="1"/>
  <c r="AB33"/>
  <c r="AC33" s="1"/>
  <c r="X33"/>
  <c r="Y33" s="1"/>
  <c r="M33"/>
  <c r="N33" s="1"/>
  <c r="AC46"/>
  <c r="AC44"/>
  <c r="AC38"/>
  <c r="AC31"/>
  <c r="AC28"/>
  <c r="I49"/>
  <c r="J49" s="1"/>
  <c r="AB48"/>
  <c r="X48"/>
  <c r="Y48" s="1"/>
  <c r="AB42"/>
  <c r="X42"/>
  <c r="Y42" s="1"/>
  <c r="M42"/>
  <c r="N42" s="1"/>
  <c r="AB40"/>
  <c r="X40"/>
  <c r="Y40" s="1"/>
  <c r="M40"/>
  <c r="N40" s="1"/>
  <c r="AB34"/>
  <c r="X34"/>
  <c r="Y34" s="1"/>
  <c r="M34"/>
  <c r="N34" s="1"/>
  <c r="AB32"/>
  <c r="X32"/>
  <c r="Y32" s="1"/>
  <c r="M32"/>
  <c r="N32" s="1"/>
  <c r="AB30"/>
  <c r="X30"/>
  <c r="Y30" s="1"/>
  <c r="M30"/>
  <c r="N30" s="1"/>
  <c r="AB29"/>
  <c r="X29"/>
  <c r="Y29" s="1"/>
  <c r="I53"/>
  <c r="J53" s="1"/>
  <c r="T53"/>
  <c r="U53" s="1"/>
  <c r="T50"/>
  <c r="U50" s="1"/>
  <c r="I50"/>
  <c r="J50" s="1"/>
  <c r="AB49"/>
  <c r="X49"/>
  <c r="Y49" s="1"/>
  <c r="M8"/>
  <c r="T8"/>
  <c r="AG53"/>
  <c r="AH53" s="1"/>
  <c r="X53"/>
  <c r="Y53" s="1"/>
  <c r="M53"/>
  <c r="N53" s="1"/>
  <c r="AB52"/>
  <c r="X52"/>
  <c r="Y52" s="1"/>
  <c r="I52"/>
  <c r="J52" s="1"/>
  <c r="AB51"/>
  <c r="X51"/>
  <c r="Y51" s="1"/>
  <c r="I51"/>
  <c r="J51" s="1"/>
  <c r="AB50"/>
  <c r="X50"/>
  <c r="Y50" s="1"/>
  <c r="M50"/>
  <c r="N50" s="1"/>
  <c r="I8"/>
  <c r="AG52"/>
  <c r="AH52" s="1"/>
  <c r="AG51"/>
  <c r="AH51" s="1"/>
  <c r="AG50"/>
  <c r="AH50" s="1"/>
  <c r="AG49"/>
  <c r="AH49" s="1"/>
  <c r="AG48"/>
  <c r="AH48" s="1"/>
  <c r="AG47"/>
  <c r="AH47" s="1"/>
  <c r="AG46"/>
  <c r="AH46" s="1"/>
  <c r="AG45"/>
  <c r="AH45" s="1"/>
  <c r="AG44"/>
  <c r="AH44" s="1"/>
  <c r="AG43"/>
  <c r="AH43" s="1"/>
  <c r="AG42"/>
  <c r="AH42" s="1"/>
  <c r="AG41"/>
  <c r="AH41" s="1"/>
  <c r="AG40"/>
  <c r="AH40" s="1"/>
  <c r="AG39"/>
  <c r="AH39" s="1"/>
  <c r="AG38"/>
  <c r="AH38" s="1"/>
  <c r="AG37"/>
  <c r="AH37" s="1"/>
  <c r="AG36"/>
  <c r="AH36" s="1"/>
  <c r="AG35"/>
  <c r="AH35" s="1"/>
  <c r="AK53"/>
  <c r="AB53"/>
  <c r="AK52"/>
  <c r="T52"/>
  <c r="U52" s="1"/>
  <c r="M52"/>
  <c r="N52" s="1"/>
  <c r="AK51"/>
  <c r="T51"/>
  <c r="U51" s="1"/>
  <c r="M51"/>
  <c r="N51" s="1"/>
  <c r="AK50"/>
  <c r="AK49"/>
  <c r="AK48"/>
  <c r="AK47"/>
  <c r="AK46"/>
  <c r="AK45"/>
  <c r="AK44"/>
  <c r="AK43"/>
  <c r="F3" i="61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8"/>
  <c r="C9" i="60"/>
  <c r="D8" i="61"/>
  <c r="D9" i="60"/>
  <c r="F14" i="61"/>
  <c r="F15"/>
  <c r="F16"/>
  <c r="F17"/>
  <c r="F18"/>
  <c r="F19"/>
  <c r="F20"/>
  <c r="F21"/>
  <c r="F22"/>
  <c r="F23"/>
  <c r="F24"/>
  <c r="F25"/>
  <c r="P25"/>
  <c r="F26"/>
  <c r="J26"/>
  <c r="M26"/>
  <c r="P26"/>
  <c r="R26"/>
  <c r="F27"/>
  <c r="H27"/>
  <c r="J27"/>
  <c r="K27"/>
  <c r="M27"/>
  <c r="P27"/>
  <c r="Q27"/>
  <c r="R27"/>
  <c r="T27"/>
  <c r="F28"/>
  <c r="H28"/>
  <c r="I28"/>
  <c r="J28"/>
  <c r="K28"/>
  <c r="M28"/>
  <c r="O28"/>
  <c r="P28"/>
  <c r="Q28"/>
  <c r="R28"/>
  <c r="T28"/>
  <c r="F29"/>
  <c r="H29"/>
  <c r="I29"/>
  <c r="J29"/>
  <c r="K29"/>
  <c r="L29"/>
  <c r="M29"/>
  <c r="O29"/>
  <c r="P29"/>
  <c r="Q29"/>
  <c r="R29"/>
  <c r="S29"/>
  <c r="T29"/>
  <c r="F30"/>
  <c r="H30"/>
  <c r="I30"/>
  <c r="J30"/>
  <c r="K30"/>
  <c r="L30"/>
  <c r="M30"/>
  <c r="O30"/>
  <c r="P30"/>
  <c r="Q30"/>
  <c r="R30"/>
  <c r="S30"/>
  <c r="T30"/>
  <c r="F31"/>
  <c r="G31"/>
  <c r="H31"/>
  <c r="I31"/>
  <c r="J31"/>
  <c r="K31"/>
  <c r="L31"/>
  <c r="M31"/>
  <c r="O31"/>
  <c r="P31"/>
  <c r="Q31"/>
  <c r="R31"/>
  <c r="S31"/>
  <c r="T31"/>
  <c r="F32"/>
  <c r="G32"/>
  <c r="H32"/>
  <c r="I32"/>
  <c r="J32"/>
  <c r="K32"/>
  <c r="L32"/>
  <c r="M32"/>
  <c r="N32"/>
  <c r="O32"/>
  <c r="P32"/>
  <c r="Q32"/>
  <c r="R32"/>
  <c r="S32"/>
  <c r="T32"/>
  <c r="F33"/>
  <c r="G33"/>
  <c r="H33"/>
  <c r="I33"/>
  <c r="J33"/>
  <c r="K33"/>
  <c r="L33"/>
  <c r="M33"/>
  <c r="N33"/>
  <c r="O33"/>
  <c r="P33"/>
  <c r="Q33"/>
  <c r="R33"/>
  <c r="S33"/>
  <c r="T33"/>
  <c r="F34"/>
  <c r="G34"/>
  <c r="H34"/>
  <c r="I34"/>
  <c r="J34"/>
  <c r="K34"/>
  <c r="L34"/>
  <c r="M34"/>
  <c r="N34"/>
  <c r="O34"/>
  <c r="P34"/>
  <c r="Q34"/>
  <c r="R34"/>
  <c r="S34"/>
  <c r="T34"/>
  <c r="U34"/>
  <c r="F35"/>
  <c r="G35"/>
  <c r="H35"/>
  <c r="I35"/>
  <c r="J35"/>
  <c r="K35"/>
  <c r="L35"/>
  <c r="M35"/>
  <c r="N35"/>
  <c r="O35"/>
  <c r="P35"/>
  <c r="Q35"/>
  <c r="R35"/>
  <c r="S35"/>
  <c r="T35"/>
  <c r="U35"/>
  <c r="F36"/>
  <c r="G36"/>
  <c r="H36"/>
  <c r="I36"/>
  <c r="J36"/>
  <c r="K36"/>
  <c r="L36"/>
  <c r="M36"/>
  <c r="N36"/>
  <c r="O36"/>
  <c r="P36"/>
  <c r="Q36"/>
  <c r="R36"/>
  <c r="S36"/>
  <c r="T36"/>
  <c r="U36"/>
  <c r="F37"/>
  <c r="G37"/>
  <c r="H37"/>
  <c r="I37"/>
  <c r="J37"/>
  <c r="K37"/>
  <c r="L37"/>
  <c r="M37"/>
  <c r="N37"/>
  <c r="O37"/>
  <c r="P37"/>
  <c r="Q37"/>
  <c r="R37"/>
  <c r="S37"/>
  <c r="T37"/>
  <c r="U37"/>
  <c r="F38"/>
  <c r="G38"/>
  <c r="H38"/>
  <c r="I38"/>
  <c r="J38"/>
  <c r="K38"/>
  <c r="L38"/>
  <c r="M38"/>
  <c r="N38"/>
  <c r="O38"/>
  <c r="P38"/>
  <c r="Q38"/>
  <c r="R38"/>
  <c r="S38"/>
  <c r="T38"/>
  <c r="U38"/>
  <c r="V38"/>
  <c r="F39"/>
  <c r="G39"/>
  <c r="H39"/>
  <c r="I39"/>
  <c r="J39"/>
  <c r="K39"/>
  <c r="L39"/>
  <c r="M39"/>
  <c r="N39"/>
  <c r="O39"/>
  <c r="P39"/>
  <c r="Q39"/>
  <c r="R39"/>
  <c r="S39"/>
  <c r="T39"/>
  <c r="U39"/>
  <c r="V39"/>
  <c r="F40"/>
  <c r="G40"/>
  <c r="H40"/>
  <c r="I40"/>
  <c r="J40"/>
  <c r="K40"/>
  <c r="L40"/>
  <c r="M40"/>
  <c r="N40"/>
  <c r="O40"/>
  <c r="P40"/>
  <c r="Q40"/>
  <c r="R40"/>
  <c r="S40"/>
  <c r="T40"/>
  <c r="U40"/>
  <c r="V40"/>
  <c r="F41"/>
  <c r="G41"/>
  <c r="H41"/>
  <c r="I41"/>
  <c r="J41"/>
  <c r="K41"/>
  <c r="L41"/>
  <c r="M41"/>
  <c r="N41"/>
  <c r="O41"/>
  <c r="P41"/>
  <c r="Q41"/>
  <c r="R41"/>
  <c r="S41"/>
  <c r="T41"/>
  <c r="U41"/>
  <c r="V41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F51"/>
  <c r="G51"/>
  <c r="X51" s="1"/>
  <c r="AS52" i="60" s="1"/>
  <c r="AT52" s="1"/>
  <c r="AM52" s="1"/>
  <c r="H51" i="61"/>
  <c r="I51"/>
  <c r="J51"/>
  <c r="K51"/>
  <c r="L51"/>
  <c r="M51"/>
  <c r="N51"/>
  <c r="O51"/>
  <c r="P51"/>
  <c r="Q51"/>
  <c r="R51"/>
  <c r="S51"/>
  <c r="T51"/>
  <c r="U51"/>
  <c r="V51"/>
  <c r="W51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N7"/>
  <c r="M7"/>
  <c r="K7"/>
  <c r="J7"/>
  <c r="H7"/>
  <c r="G7"/>
  <c r="F7"/>
  <c r="F2"/>
  <c r="X43"/>
  <c r="AS44" i="60" s="1"/>
  <c r="AT44" s="1"/>
  <c r="AM44" s="1"/>
  <c r="X4" i="61"/>
  <c r="H38" i="62" l="1"/>
  <c r="H44"/>
  <c r="X47" i="61"/>
  <c r="AS48" i="60" s="1"/>
  <c r="AT48" s="1"/>
  <c r="AM48" s="1"/>
  <c r="AO44"/>
  <c r="AN44"/>
  <c r="AO52"/>
  <c r="AN52"/>
  <c r="J35" i="62"/>
  <c r="AN35" i="61"/>
  <c r="M47" i="62"/>
  <c r="H50"/>
  <c r="AL50" i="61"/>
  <c r="F51" i="62"/>
  <c r="AJ51" i="61"/>
  <c r="K35" i="62"/>
  <c r="AO35" i="61"/>
  <c r="K37" i="62"/>
  <c r="AO37" i="61"/>
  <c r="K39" i="62"/>
  <c r="AO39" i="61"/>
  <c r="K41" i="62"/>
  <c r="AO41" i="61"/>
  <c r="K43" i="62"/>
  <c r="AO43" i="61"/>
  <c r="K45" i="62"/>
  <c r="AO45" i="61"/>
  <c r="K47" i="62"/>
  <c r="AO47" i="61"/>
  <c r="K49" i="62"/>
  <c r="AO49" i="61"/>
  <c r="K51" i="62"/>
  <c r="AO51" i="61"/>
  <c r="F49" i="62"/>
  <c r="AJ49" i="61"/>
  <c r="I50" i="62"/>
  <c r="AM50" i="61"/>
  <c r="E51" i="62"/>
  <c r="AI51" i="61"/>
  <c r="I52" i="62"/>
  <c r="AM52" i="61"/>
  <c r="I48" i="62"/>
  <c r="AM48" i="61"/>
  <c r="E49" i="62"/>
  <c r="AI49" i="61"/>
  <c r="H52" i="62"/>
  <c r="AL52" i="61"/>
  <c r="I28" i="62"/>
  <c r="AM28" i="61"/>
  <c r="F29" i="62"/>
  <c r="AJ29" i="61"/>
  <c r="I31" i="62"/>
  <c r="AM31" i="61"/>
  <c r="F33" i="62"/>
  <c r="AJ33" i="61"/>
  <c r="I39" i="62"/>
  <c r="AM39" i="61"/>
  <c r="F41" i="62"/>
  <c r="AJ41" i="61"/>
  <c r="J27" i="62"/>
  <c r="AN27" i="61"/>
  <c r="AN32"/>
  <c r="J32" i="62"/>
  <c r="J37"/>
  <c r="AN37" i="61"/>
  <c r="AN40"/>
  <c r="J40" i="62"/>
  <c r="J43"/>
  <c r="AN43" i="61"/>
  <c r="J45" i="62"/>
  <c r="AN45" i="61"/>
  <c r="F32" i="62"/>
  <c r="AJ32" i="61"/>
  <c r="F34" i="62"/>
  <c r="AJ34" i="61"/>
  <c r="I35" i="62"/>
  <c r="AM35" i="61"/>
  <c r="F36" i="62"/>
  <c r="AJ36" i="61"/>
  <c r="I37" i="62"/>
  <c r="AM37" i="61"/>
  <c r="F38" i="62"/>
  <c r="AJ38" i="61"/>
  <c r="F40" i="62"/>
  <c r="AJ40" i="61"/>
  <c r="F42" i="62"/>
  <c r="AJ42" i="61"/>
  <c r="I43" i="62"/>
  <c r="AM43" i="61"/>
  <c r="F44" i="62"/>
  <c r="AJ44" i="61"/>
  <c r="I45" i="62"/>
  <c r="AM45" i="61"/>
  <c r="F46" i="62"/>
  <c r="AJ46" i="61"/>
  <c r="H47" i="62"/>
  <c r="AL47" i="61"/>
  <c r="H48" i="62"/>
  <c r="AL48" i="61"/>
  <c r="H34" i="62"/>
  <c r="AL34" i="61"/>
  <c r="H36" i="62"/>
  <c r="AL36" i="61"/>
  <c r="E32" i="62"/>
  <c r="AI32" i="61"/>
  <c r="E35" i="62"/>
  <c r="AI35" i="61"/>
  <c r="E37" i="62"/>
  <c r="AI37" i="61"/>
  <c r="H39" i="62"/>
  <c r="AL39" i="61"/>
  <c r="H41" i="62"/>
  <c r="AL41" i="61"/>
  <c r="E43" i="62"/>
  <c r="AI43" i="61"/>
  <c r="E45" i="62"/>
  <c r="AI45" i="61"/>
  <c r="E47" i="62"/>
  <c r="AI47" i="61"/>
  <c r="AQ44" i="60"/>
  <c r="M43" i="62"/>
  <c r="AQ52" i="60"/>
  <c r="M51" i="62"/>
  <c r="F50"/>
  <c r="AJ50" i="61"/>
  <c r="H51" i="62"/>
  <c r="AL51" i="61"/>
  <c r="K34" i="62"/>
  <c r="AO34" i="61"/>
  <c r="K36" i="62"/>
  <c r="AO36" i="61"/>
  <c r="K38" i="62"/>
  <c r="AO38" i="61"/>
  <c r="K40" i="62"/>
  <c r="AO40" i="61"/>
  <c r="K42" i="62"/>
  <c r="AO42" i="61"/>
  <c r="K44" i="62"/>
  <c r="AO44" i="61"/>
  <c r="K46" i="62"/>
  <c r="AO46" i="61"/>
  <c r="K48" i="62"/>
  <c r="AO48" i="61"/>
  <c r="K50" i="62"/>
  <c r="AO50" i="61"/>
  <c r="I49" i="62"/>
  <c r="AM49" i="61"/>
  <c r="E50" i="62"/>
  <c r="AI50" i="61"/>
  <c r="I51" i="62"/>
  <c r="AM51" i="61"/>
  <c r="F52" i="62"/>
  <c r="AJ52" i="61"/>
  <c r="K52" i="62"/>
  <c r="AO52" i="61"/>
  <c r="H49" i="62"/>
  <c r="AL49" i="61"/>
  <c r="E52" i="62"/>
  <c r="AI52" i="61"/>
  <c r="I29" i="62"/>
  <c r="AM29" i="61"/>
  <c r="F31" i="62"/>
  <c r="AJ31" i="61"/>
  <c r="I33" i="62"/>
  <c r="AM33" i="61"/>
  <c r="F39" i="62"/>
  <c r="AJ39" i="61"/>
  <c r="I41" i="62"/>
  <c r="AM41" i="61"/>
  <c r="I47" i="62"/>
  <c r="AM47" i="61"/>
  <c r="E48" i="62"/>
  <c r="AI48" i="61"/>
  <c r="AN30"/>
  <c r="J30" i="62"/>
  <c r="AN34" i="61"/>
  <c r="J34" i="62"/>
  <c r="AN36" i="61"/>
  <c r="J36" i="62"/>
  <c r="AN38" i="61"/>
  <c r="J38" i="62"/>
  <c r="AN42" i="61"/>
  <c r="J42" i="62"/>
  <c r="AN44" i="61"/>
  <c r="J44" i="62"/>
  <c r="AN46" i="61"/>
  <c r="J46" i="62"/>
  <c r="I32"/>
  <c r="AM32" i="61"/>
  <c r="E33" i="62"/>
  <c r="AI33" i="61"/>
  <c r="I34" i="62"/>
  <c r="AM34" i="61"/>
  <c r="F35" i="62"/>
  <c r="AJ35" i="61"/>
  <c r="I36" i="62"/>
  <c r="AM36" i="61"/>
  <c r="F37" i="62"/>
  <c r="AJ37" i="61"/>
  <c r="I38" i="62"/>
  <c r="AM38" i="61"/>
  <c r="E39" i="62"/>
  <c r="AI39" i="61"/>
  <c r="I40" i="62"/>
  <c r="AM40" i="61"/>
  <c r="E41" i="62"/>
  <c r="AI41" i="61"/>
  <c r="I42" i="62"/>
  <c r="AM42" i="61"/>
  <c r="F43" i="62"/>
  <c r="AJ43" i="61"/>
  <c r="I44" i="62"/>
  <c r="AM44" i="61"/>
  <c r="F45" i="62"/>
  <c r="AJ45" i="61"/>
  <c r="I46" i="62"/>
  <c r="AM46" i="61"/>
  <c r="F47" i="62"/>
  <c r="AJ47" i="61"/>
  <c r="F48" i="62"/>
  <c r="AJ48" i="61"/>
  <c r="E31" i="62"/>
  <c r="AI31" i="61"/>
  <c r="H32" i="62"/>
  <c r="AL32" i="61"/>
  <c r="H35" i="62"/>
  <c r="AL35" i="61"/>
  <c r="H37" i="62"/>
  <c r="AL37" i="61"/>
  <c r="E34" i="62"/>
  <c r="AI34" i="61"/>
  <c r="E36" i="62"/>
  <c r="AI36" i="61"/>
  <c r="E38" i="62"/>
  <c r="AI38" i="61"/>
  <c r="E40" i="62"/>
  <c r="AI40" i="61"/>
  <c r="E42" i="62"/>
  <c r="AI42" i="61"/>
  <c r="E44" i="62"/>
  <c r="AI44" i="61"/>
  <c r="E46" i="62"/>
  <c r="AI46" i="61"/>
  <c r="X49"/>
  <c r="Y49" s="1"/>
  <c r="X45"/>
  <c r="Y45" s="1"/>
  <c r="AS50" i="60"/>
  <c r="AT50" s="1"/>
  <c r="AM50" s="1"/>
  <c r="AS46"/>
  <c r="AT46" s="1"/>
  <c r="AM46" s="1"/>
  <c r="AL43"/>
  <c r="AL45"/>
  <c r="AL47"/>
  <c r="AL49"/>
  <c r="AL51"/>
  <c r="AC53"/>
  <c r="AC51"/>
  <c r="AC49"/>
  <c r="AC29"/>
  <c r="AC32"/>
  <c r="AC40"/>
  <c r="Y51" i="61"/>
  <c r="AA51" s="1"/>
  <c r="Y47"/>
  <c r="AA47" s="1"/>
  <c r="Y43"/>
  <c r="AA43" s="1"/>
  <c r="AP44" i="60"/>
  <c r="AP48"/>
  <c r="AP52"/>
  <c r="AL44"/>
  <c r="AL46"/>
  <c r="AL48"/>
  <c r="AL50"/>
  <c r="AL52"/>
  <c r="AL53"/>
  <c r="AC50"/>
  <c r="AC52"/>
  <c r="AC30"/>
  <c r="AC34"/>
  <c r="AC42"/>
  <c r="AC48"/>
  <c r="Z51" i="61"/>
  <c r="Z47"/>
  <c r="X52"/>
  <c r="X50"/>
  <c r="X48"/>
  <c r="X46"/>
  <c r="X44"/>
  <c r="X42"/>
  <c r="X7"/>
  <c r="AS8" i="60" s="1"/>
  <c r="AN48" l="1"/>
  <c r="AQ48"/>
  <c r="AO48"/>
  <c r="M49" i="62"/>
  <c r="AO50" i="60"/>
  <c r="AN50"/>
  <c r="M45" i="62"/>
  <c r="AO46" i="60"/>
  <c r="AN46"/>
  <c r="J41" i="62"/>
  <c r="AN41" i="61"/>
  <c r="J29" i="62"/>
  <c r="AN29" i="61"/>
  <c r="J49" i="62"/>
  <c r="AN49" i="61"/>
  <c r="L51" i="62"/>
  <c r="AP51" i="61"/>
  <c r="L47" i="62"/>
  <c r="AP47" i="61"/>
  <c r="L43" i="62"/>
  <c r="AP43" i="61"/>
  <c r="J31" i="62"/>
  <c r="AN31" i="61"/>
  <c r="AN48"/>
  <c r="J48" i="62"/>
  <c r="AN52" i="61"/>
  <c r="J52" i="62"/>
  <c r="L48"/>
  <c r="AP48" i="61"/>
  <c r="L44" i="62"/>
  <c r="AP44" i="61"/>
  <c r="J47" i="62"/>
  <c r="AN47" i="61"/>
  <c r="J33" i="62"/>
  <c r="AN33" i="61"/>
  <c r="J51" i="62"/>
  <c r="AN51" i="61"/>
  <c r="L52" i="62"/>
  <c r="AP52" i="61"/>
  <c r="L49" i="62"/>
  <c r="AP49" i="61"/>
  <c r="L45" i="62"/>
  <c r="AP45" i="61"/>
  <c r="J39" i="62"/>
  <c r="AN39" i="61"/>
  <c r="AN28"/>
  <c r="J28" i="62"/>
  <c r="AN50" i="61"/>
  <c r="J50" i="62"/>
  <c r="L50"/>
  <c r="AP50" i="61"/>
  <c r="L46" i="62"/>
  <c r="AP46" i="61"/>
  <c r="L42" i="62"/>
  <c r="AP42" i="61"/>
  <c r="AA45"/>
  <c r="Z45"/>
  <c r="Z43"/>
  <c r="AA49"/>
  <c r="Z49"/>
  <c r="AS43" i="60"/>
  <c r="AT43" s="1"/>
  <c r="AM43" s="1"/>
  <c r="Y42" i="61"/>
  <c r="AS47" i="60"/>
  <c r="AT47" s="1"/>
  <c r="AM47" s="1"/>
  <c r="Y46" i="61"/>
  <c r="AS51" i="60"/>
  <c r="AT51" s="1"/>
  <c r="AM51" s="1"/>
  <c r="Y50" i="61"/>
  <c r="AQ46" i="60"/>
  <c r="AP46"/>
  <c r="AQ50"/>
  <c r="AP50"/>
  <c r="AS45"/>
  <c r="AT45" s="1"/>
  <c r="AM45" s="1"/>
  <c r="Y44" i="61"/>
  <c r="AS49" i="60"/>
  <c r="AT49" s="1"/>
  <c r="AM49" s="1"/>
  <c r="Y48" i="61"/>
  <c r="AS53" i="60"/>
  <c r="AT53" s="1"/>
  <c r="AM53" s="1"/>
  <c r="Y52" i="61"/>
  <c r="T42" i="59"/>
  <c r="U42"/>
  <c r="T43"/>
  <c r="U43"/>
  <c r="T44"/>
  <c r="U44"/>
  <c r="T45"/>
  <c r="U45"/>
  <c r="T46"/>
  <c r="U46"/>
  <c r="T47"/>
  <c r="U47"/>
  <c r="T48"/>
  <c r="U48"/>
  <c r="T49"/>
  <c r="U49"/>
  <c r="T50"/>
  <c r="U50"/>
  <c r="T51"/>
  <c r="U51"/>
  <c r="T52"/>
  <c r="U52"/>
  <c r="T38" i="58"/>
  <c r="U38"/>
  <c r="T39"/>
  <c r="U39"/>
  <c r="T40"/>
  <c r="U40"/>
  <c r="T41"/>
  <c r="U41"/>
  <c r="T42"/>
  <c r="U42"/>
  <c r="T43"/>
  <c r="U43"/>
  <c r="T44"/>
  <c r="U44"/>
  <c r="T45"/>
  <c r="U45"/>
  <c r="T46"/>
  <c r="U46"/>
  <c r="T47"/>
  <c r="U47"/>
  <c r="T48"/>
  <c r="U48"/>
  <c r="T49"/>
  <c r="U49"/>
  <c r="T50"/>
  <c r="U50"/>
  <c r="T51"/>
  <c r="U51"/>
  <c r="T52"/>
  <c r="U52"/>
  <c r="T34" i="56"/>
  <c r="U34"/>
  <c r="T35"/>
  <c r="U35"/>
  <c r="T36"/>
  <c r="U36"/>
  <c r="T37"/>
  <c r="U37"/>
  <c r="T38"/>
  <c r="U38"/>
  <c r="T39"/>
  <c r="U39"/>
  <c r="T40"/>
  <c r="U40"/>
  <c r="T41"/>
  <c r="U41"/>
  <c r="T42"/>
  <c r="U42"/>
  <c r="T43"/>
  <c r="U43"/>
  <c r="T44"/>
  <c r="U44"/>
  <c r="T45"/>
  <c r="U45"/>
  <c r="T46"/>
  <c r="U46"/>
  <c r="T47"/>
  <c r="U47"/>
  <c r="T48"/>
  <c r="U48"/>
  <c r="T49"/>
  <c r="U49"/>
  <c r="T50"/>
  <c r="U50"/>
  <c r="T51"/>
  <c r="U51"/>
  <c r="T52"/>
  <c r="U52"/>
  <c r="T27" i="57"/>
  <c r="U27"/>
  <c r="T28"/>
  <c r="U28"/>
  <c r="T29"/>
  <c r="U29"/>
  <c r="T30"/>
  <c r="U30"/>
  <c r="T31"/>
  <c r="U31"/>
  <c r="T32"/>
  <c r="U32"/>
  <c r="T33"/>
  <c r="U33"/>
  <c r="T34"/>
  <c r="U34"/>
  <c r="T35"/>
  <c r="U35"/>
  <c r="T36"/>
  <c r="U36"/>
  <c r="T37"/>
  <c r="U37"/>
  <c r="T38"/>
  <c r="U38"/>
  <c r="T39"/>
  <c r="U39"/>
  <c r="T40"/>
  <c r="U40"/>
  <c r="T41"/>
  <c r="U41"/>
  <c r="T42"/>
  <c r="U42"/>
  <c r="T43"/>
  <c r="U43"/>
  <c r="T44"/>
  <c r="U44"/>
  <c r="T45"/>
  <c r="U45"/>
  <c r="T46"/>
  <c r="U46"/>
  <c r="T47"/>
  <c r="U47"/>
  <c r="T48"/>
  <c r="U48"/>
  <c r="T49"/>
  <c r="U49"/>
  <c r="T50"/>
  <c r="U50"/>
  <c r="T51"/>
  <c r="U51"/>
  <c r="T52"/>
  <c r="U52"/>
  <c r="T29" i="55"/>
  <c r="U29"/>
  <c r="T30"/>
  <c r="U30"/>
  <c r="T31"/>
  <c r="U31"/>
  <c r="T32"/>
  <c r="U32"/>
  <c r="T33"/>
  <c r="U33"/>
  <c r="T34"/>
  <c r="U34"/>
  <c r="T35"/>
  <c r="U35"/>
  <c r="T36"/>
  <c r="U36"/>
  <c r="T37"/>
  <c r="U37"/>
  <c r="T38"/>
  <c r="U38"/>
  <c r="T39"/>
  <c r="U39"/>
  <c r="T40"/>
  <c r="U40"/>
  <c r="T41"/>
  <c r="U41"/>
  <c r="T42"/>
  <c r="U42"/>
  <c r="T43"/>
  <c r="U43"/>
  <c r="T44"/>
  <c r="U44"/>
  <c r="T45"/>
  <c r="U45"/>
  <c r="T46"/>
  <c r="U46"/>
  <c r="T47"/>
  <c r="U47"/>
  <c r="T48"/>
  <c r="U48"/>
  <c r="T49"/>
  <c r="U49"/>
  <c r="T50"/>
  <c r="U50"/>
  <c r="T51"/>
  <c r="U51"/>
  <c r="T52"/>
  <c r="U52"/>
  <c r="T26" i="54"/>
  <c r="U26"/>
  <c r="T27"/>
  <c r="U27"/>
  <c r="T28"/>
  <c r="U28"/>
  <c r="T29"/>
  <c r="U29"/>
  <c r="T30"/>
  <c r="U30"/>
  <c r="T31"/>
  <c r="U31"/>
  <c r="T32"/>
  <c r="U32"/>
  <c r="T33"/>
  <c r="U33"/>
  <c r="T34"/>
  <c r="U34"/>
  <c r="T35"/>
  <c r="U35"/>
  <c r="T36"/>
  <c r="U36"/>
  <c r="T37"/>
  <c r="U37"/>
  <c r="T38"/>
  <c r="U38"/>
  <c r="T39"/>
  <c r="U39"/>
  <c r="T40"/>
  <c r="U40"/>
  <c r="T41"/>
  <c r="U41"/>
  <c r="T42"/>
  <c r="U42"/>
  <c r="T43"/>
  <c r="U43"/>
  <c r="T44"/>
  <c r="U44"/>
  <c r="T45"/>
  <c r="U45"/>
  <c r="T46"/>
  <c r="U46"/>
  <c r="T47"/>
  <c r="U47"/>
  <c r="T48"/>
  <c r="U48"/>
  <c r="T49"/>
  <c r="U49"/>
  <c r="T50"/>
  <c r="U50"/>
  <c r="T51"/>
  <c r="U51"/>
  <c r="T52"/>
  <c r="U52"/>
  <c r="T27" i="53"/>
  <c r="U27"/>
  <c r="T28"/>
  <c r="U28"/>
  <c r="T29"/>
  <c r="U29"/>
  <c r="T30"/>
  <c r="U30"/>
  <c r="T31"/>
  <c r="U31"/>
  <c r="T32"/>
  <c r="U32"/>
  <c r="T33"/>
  <c r="U33"/>
  <c r="T34"/>
  <c r="U34"/>
  <c r="T35"/>
  <c r="U35"/>
  <c r="T36"/>
  <c r="U36"/>
  <c r="T37"/>
  <c r="U37"/>
  <c r="T38"/>
  <c r="U38"/>
  <c r="T39"/>
  <c r="U39"/>
  <c r="T40"/>
  <c r="U40"/>
  <c r="T41"/>
  <c r="U41"/>
  <c r="T42"/>
  <c r="U42"/>
  <c r="T43"/>
  <c r="U43"/>
  <c r="T44"/>
  <c r="U44"/>
  <c r="T45"/>
  <c r="U45"/>
  <c r="T46"/>
  <c r="U46"/>
  <c r="T47"/>
  <c r="U47"/>
  <c r="T48"/>
  <c r="U48"/>
  <c r="T49"/>
  <c r="U49"/>
  <c r="T50"/>
  <c r="U50"/>
  <c r="T51"/>
  <c r="U51"/>
  <c r="T52"/>
  <c r="U52"/>
  <c r="T25" i="52"/>
  <c r="U25"/>
  <c r="T26"/>
  <c r="U26"/>
  <c r="T27"/>
  <c r="U27"/>
  <c r="T28"/>
  <c r="U28"/>
  <c r="T29"/>
  <c r="U29"/>
  <c r="T30"/>
  <c r="U30"/>
  <c r="T31"/>
  <c r="U31"/>
  <c r="T32"/>
  <c r="U32"/>
  <c r="T33"/>
  <c r="U33"/>
  <c r="T34"/>
  <c r="U34"/>
  <c r="T35"/>
  <c r="U35"/>
  <c r="T36"/>
  <c r="U36"/>
  <c r="T37"/>
  <c r="U37"/>
  <c r="T38"/>
  <c r="U38"/>
  <c r="T39"/>
  <c r="U39"/>
  <c r="T40"/>
  <c r="U40"/>
  <c r="T41"/>
  <c r="U41"/>
  <c r="T42"/>
  <c r="U42"/>
  <c r="T43"/>
  <c r="U43"/>
  <c r="T44"/>
  <c r="U44"/>
  <c r="T45"/>
  <c r="U45"/>
  <c r="T46"/>
  <c r="U46"/>
  <c r="T47"/>
  <c r="U47"/>
  <c r="T48"/>
  <c r="U48"/>
  <c r="T49"/>
  <c r="U49"/>
  <c r="T50"/>
  <c r="U50"/>
  <c r="T51"/>
  <c r="U51"/>
  <c r="T52"/>
  <c r="U52"/>
  <c r="Y28" i="51"/>
  <c r="Z28"/>
  <c r="Y29"/>
  <c r="Z29"/>
  <c r="Y30"/>
  <c r="Z30"/>
  <c r="Y31"/>
  <c r="Z31"/>
  <c r="Y32"/>
  <c r="Z32"/>
  <c r="Y33"/>
  <c r="Z33"/>
  <c r="Y34"/>
  <c r="Z34"/>
  <c r="Y35"/>
  <c r="Z35"/>
  <c r="Y36"/>
  <c r="Z36"/>
  <c r="Y37"/>
  <c r="Z37"/>
  <c r="Y38"/>
  <c r="Z38"/>
  <c r="Y39"/>
  <c r="Z39"/>
  <c r="Y40"/>
  <c r="Z40"/>
  <c r="Y41"/>
  <c r="Z41"/>
  <c r="Y42"/>
  <c r="Z42"/>
  <c r="Y43"/>
  <c r="Z43"/>
  <c r="Y44"/>
  <c r="Z44"/>
  <c r="Y45"/>
  <c r="Z45"/>
  <c r="Y46"/>
  <c r="Z46"/>
  <c r="Y47"/>
  <c r="Z47"/>
  <c r="Y48"/>
  <c r="Z48"/>
  <c r="Y49"/>
  <c r="Z49"/>
  <c r="Y50"/>
  <c r="Z50"/>
  <c r="Y51"/>
  <c r="Z51"/>
  <c r="Y52"/>
  <c r="Z52"/>
  <c r="T32" i="50"/>
  <c r="U32"/>
  <c r="T33"/>
  <c r="U33"/>
  <c r="T34"/>
  <c r="U34"/>
  <c r="T35"/>
  <c r="U35"/>
  <c r="T36"/>
  <c r="U36"/>
  <c r="T37"/>
  <c r="U37"/>
  <c r="T38"/>
  <c r="U38"/>
  <c r="T39"/>
  <c r="U39"/>
  <c r="T40"/>
  <c r="U40"/>
  <c r="T41"/>
  <c r="U41"/>
  <c r="T42"/>
  <c r="U42"/>
  <c r="T43"/>
  <c r="U43"/>
  <c r="T44"/>
  <c r="U44"/>
  <c r="T45"/>
  <c r="U45"/>
  <c r="T46"/>
  <c r="U46"/>
  <c r="T47"/>
  <c r="U47"/>
  <c r="T48"/>
  <c r="U48"/>
  <c r="T49"/>
  <c r="U49"/>
  <c r="T50"/>
  <c r="U50"/>
  <c r="T51"/>
  <c r="U51"/>
  <c r="T52"/>
  <c r="U52"/>
  <c r="T26" i="49"/>
  <c r="U26"/>
  <c r="T27"/>
  <c r="U27"/>
  <c r="T28"/>
  <c r="U28"/>
  <c r="T29"/>
  <c r="U29"/>
  <c r="T30"/>
  <c r="U30"/>
  <c r="T31"/>
  <c r="U31"/>
  <c r="T32"/>
  <c r="U32"/>
  <c r="T33"/>
  <c r="U33"/>
  <c r="T34"/>
  <c r="U34"/>
  <c r="T35"/>
  <c r="U35"/>
  <c r="T36"/>
  <c r="U36"/>
  <c r="T37"/>
  <c r="U37"/>
  <c r="T38"/>
  <c r="U38"/>
  <c r="T39"/>
  <c r="U39"/>
  <c r="T40"/>
  <c r="U40"/>
  <c r="T41"/>
  <c r="U41"/>
  <c r="T42"/>
  <c r="U42"/>
  <c r="T43"/>
  <c r="U43"/>
  <c r="T44"/>
  <c r="U44"/>
  <c r="T45"/>
  <c r="U45"/>
  <c r="T46"/>
  <c r="U46"/>
  <c r="T47"/>
  <c r="U47"/>
  <c r="T48"/>
  <c r="U48"/>
  <c r="T49"/>
  <c r="U49"/>
  <c r="T50"/>
  <c r="U50"/>
  <c r="T51"/>
  <c r="U51"/>
  <c r="T52"/>
  <c r="U52"/>
  <c r="T29" i="48"/>
  <c r="U29"/>
  <c r="T30"/>
  <c r="U30"/>
  <c r="T31"/>
  <c r="U31"/>
  <c r="T32"/>
  <c r="U32"/>
  <c r="T33"/>
  <c r="U33"/>
  <c r="T34"/>
  <c r="U34"/>
  <c r="T35"/>
  <c r="U35"/>
  <c r="T36"/>
  <c r="U36"/>
  <c r="T37"/>
  <c r="U37"/>
  <c r="T38"/>
  <c r="U38"/>
  <c r="T39"/>
  <c r="U39"/>
  <c r="T40"/>
  <c r="U40"/>
  <c r="T41"/>
  <c r="U41"/>
  <c r="T42"/>
  <c r="U42"/>
  <c r="T43"/>
  <c r="U43"/>
  <c r="T44"/>
  <c r="U44"/>
  <c r="T45"/>
  <c r="U45"/>
  <c r="T46"/>
  <c r="U46"/>
  <c r="T47"/>
  <c r="U47"/>
  <c r="T48"/>
  <c r="U48"/>
  <c r="T49"/>
  <c r="U49"/>
  <c r="T50"/>
  <c r="U50"/>
  <c r="T51"/>
  <c r="U51"/>
  <c r="T52"/>
  <c r="U52"/>
  <c r="T27" i="47"/>
  <c r="U27"/>
  <c r="T28"/>
  <c r="U28"/>
  <c r="T29"/>
  <c r="U29"/>
  <c r="T30"/>
  <c r="U30"/>
  <c r="T31"/>
  <c r="U31"/>
  <c r="T32"/>
  <c r="U32"/>
  <c r="T33"/>
  <c r="U33"/>
  <c r="T34"/>
  <c r="U34"/>
  <c r="T35"/>
  <c r="U35"/>
  <c r="T36"/>
  <c r="U36"/>
  <c r="T37"/>
  <c r="U37"/>
  <c r="T38"/>
  <c r="U38"/>
  <c r="T39"/>
  <c r="U39"/>
  <c r="T40"/>
  <c r="U40"/>
  <c r="T41"/>
  <c r="U41"/>
  <c r="T42"/>
  <c r="U42"/>
  <c r="T43"/>
  <c r="U43"/>
  <c r="T44"/>
  <c r="U44"/>
  <c r="T45"/>
  <c r="U45"/>
  <c r="T46"/>
  <c r="U46"/>
  <c r="T47"/>
  <c r="U47"/>
  <c r="T48"/>
  <c r="U48"/>
  <c r="T49"/>
  <c r="U49"/>
  <c r="T50"/>
  <c r="U50"/>
  <c r="T51"/>
  <c r="U51"/>
  <c r="T52"/>
  <c r="U52"/>
  <c r="T26" i="46"/>
  <c r="U26"/>
  <c r="T27"/>
  <c r="U27"/>
  <c r="T28"/>
  <c r="U28"/>
  <c r="T29"/>
  <c r="U29"/>
  <c r="T30"/>
  <c r="U30"/>
  <c r="T31"/>
  <c r="U31"/>
  <c r="T32"/>
  <c r="U32"/>
  <c r="T33"/>
  <c r="U33"/>
  <c r="T34"/>
  <c r="U34"/>
  <c r="T35"/>
  <c r="U35"/>
  <c r="T36"/>
  <c r="U36"/>
  <c r="T37"/>
  <c r="U37"/>
  <c r="T38"/>
  <c r="U38"/>
  <c r="T39"/>
  <c r="U39"/>
  <c r="T40"/>
  <c r="U40"/>
  <c r="T41"/>
  <c r="U41"/>
  <c r="T42"/>
  <c r="U42"/>
  <c r="T43"/>
  <c r="U43"/>
  <c r="T44"/>
  <c r="U44"/>
  <c r="T45"/>
  <c r="U45"/>
  <c r="T46"/>
  <c r="U46"/>
  <c r="T47"/>
  <c r="U47"/>
  <c r="T48"/>
  <c r="U48"/>
  <c r="T49"/>
  <c r="U49"/>
  <c r="T50"/>
  <c r="U50"/>
  <c r="T51"/>
  <c r="U51"/>
  <c r="T52"/>
  <c r="U52"/>
  <c r="T28" i="45"/>
  <c r="U28"/>
  <c r="T29"/>
  <c r="U29"/>
  <c r="T30"/>
  <c r="U30"/>
  <c r="T31"/>
  <c r="U31"/>
  <c r="T32"/>
  <c r="U32"/>
  <c r="T33"/>
  <c r="U33"/>
  <c r="T34"/>
  <c r="U34"/>
  <c r="T35"/>
  <c r="U35"/>
  <c r="T36"/>
  <c r="U36"/>
  <c r="T37"/>
  <c r="U37"/>
  <c r="T38"/>
  <c r="U38"/>
  <c r="T39"/>
  <c r="U39"/>
  <c r="T40"/>
  <c r="U40"/>
  <c r="T41"/>
  <c r="U41"/>
  <c r="T42"/>
  <c r="U42"/>
  <c r="T43"/>
  <c r="U43"/>
  <c r="T44"/>
  <c r="U44"/>
  <c r="T45"/>
  <c r="U45"/>
  <c r="T46"/>
  <c r="U46"/>
  <c r="T47"/>
  <c r="U47"/>
  <c r="T48"/>
  <c r="U48"/>
  <c r="T49"/>
  <c r="U49"/>
  <c r="T50"/>
  <c r="U50"/>
  <c r="T51"/>
  <c r="U51"/>
  <c r="T52"/>
  <c r="U52"/>
  <c r="T27" i="44"/>
  <c r="U27"/>
  <c r="T28"/>
  <c r="U28"/>
  <c r="T29"/>
  <c r="U29"/>
  <c r="T30"/>
  <c r="U30"/>
  <c r="T31"/>
  <c r="U31"/>
  <c r="T32"/>
  <c r="U32"/>
  <c r="T33"/>
  <c r="U33"/>
  <c r="T34"/>
  <c r="U34"/>
  <c r="T35"/>
  <c r="U35"/>
  <c r="T36"/>
  <c r="U36"/>
  <c r="T37"/>
  <c r="U37"/>
  <c r="T38"/>
  <c r="U38"/>
  <c r="T39"/>
  <c r="U39"/>
  <c r="T40"/>
  <c r="U40"/>
  <c r="T41"/>
  <c r="U41"/>
  <c r="T42"/>
  <c r="U42"/>
  <c r="T43"/>
  <c r="U43"/>
  <c r="T44"/>
  <c r="U44"/>
  <c r="T45"/>
  <c r="U45"/>
  <c r="T46"/>
  <c r="U46"/>
  <c r="T47"/>
  <c r="U47"/>
  <c r="T48"/>
  <c r="U48"/>
  <c r="T49"/>
  <c r="U49"/>
  <c r="T50"/>
  <c r="U50"/>
  <c r="T51"/>
  <c r="U51"/>
  <c r="T52"/>
  <c r="U52"/>
  <c r="T31" i="43"/>
  <c r="U31"/>
  <c r="T32"/>
  <c r="U32"/>
  <c r="T33"/>
  <c r="U33"/>
  <c r="T34"/>
  <c r="U34"/>
  <c r="T35"/>
  <c r="U35"/>
  <c r="T36"/>
  <c r="U36"/>
  <c r="T37"/>
  <c r="U37"/>
  <c r="T38"/>
  <c r="U38"/>
  <c r="T39"/>
  <c r="U39"/>
  <c r="T40"/>
  <c r="U40"/>
  <c r="T41"/>
  <c r="U41"/>
  <c r="T42"/>
  <c r="U42"/>
  <c r="T43"/>
  <c r="U43"/>
  <c r="T44"/>
  <c r="U44"/>
  <c r="T45"/>
  <c r="U45"/>
  <c r="T46"/>
  <c r="U46"/>
  <c r="T47"/>
  <c r="U47"/>
  <c r="T48"/>
  <c r="U48"/>
  <c r="T49"/>
  <c r="U49"/>
  <c r="T50"/>
  <c r="U50"/>
  <c r="T51"/>
  <c r="U51"/>
  <c r="T52"/>
  <c r="U52"/>
  <c r="M52" i="62" l="1"/>
  <c r="AO53" i="60"/>
  <c r="AN53"/>
  <c r="M48" i="62"/>
  <c r="AO49" i="60"/>
  <c r="AN49"/>
  <c r="M44" i="62"/>
  <c r="AO45" i="60"/>
  <c r="AN45"/>
  <c r="M50" i="62"/>
  <c r="AO51" i="60"/>
  <c r="AN51"/>
  <c r="M46" i="62"/>
  <c r="AO47" i="60"/>
  <c r="AN47"/>
  <c r="M42" i="62"/>
  <c r="AO43" i="60"/>
  <c r="AN43"/>
  <c r="AP53"/>
  <c r="AQ53"/>
  <c r="AQ49"/>
  <c r="AP49"/>
  <c r="AQ45"/>
  <c r="AP45"/>
  <c r="AP51"/>
  <c r="AQ51"/>
  <c r="AQ47"/>
  <c r="AP47"/>
  <c r="AQ43"/>
  <c r="AP43"/>
  <c r="AA52" i="61"/>
  <c r="Z52"/>
  <c r="AA48"/>
  <c r="Z48"/>
  <c r="AA44"/>
  <c r="Z44"/>
  <c r="AA50"/>
  <c r="Z50"/>
  <c r="AA46"/>
  <c r="Z46"/>
  <c r="AA42"/>
  <c r="Z42"/>
  <c r="D53" i="60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C6"/>
  <c r="F31" i="41"/>
  <c r="F27"/>
  <c r="F24"/>
  <c r="F21"/>
  <c r="F18"/>
  <c r="F13"/>
  <c r="F8"/>
  <c r="W52" i="59" l="1"/>
  <c r="X52" s="1"/>
  <c r="D52"/>
  <c r="C52"/>
  <c r="W51"/>
  <c r="X51" s="1"/>
  <c r="D51"/>
  <c r="C51"/>
  <c r="X50"/>
  <c r="W50"/>
  <c r="D50"/>
  <c r="C50"/>
  <c r="W49"/>
  <c r="X49" s="1"/>
  <c r="D49"/>
  <c r="C49"/>
  <c r="W48"/>
  <c r="X48" s="1"/>
  <c r="D48"/>
  <c r="C48"/>
  <c r="W47"/>
  <c r="X47" s="1"/>
  <c r="D47"/>
  <c r="C47"/>
  <c r="W46"/>
  <c r="X46" s="1"/>
  <c r="D46"/>
  <c r="C46"/>
  <c r="W45"/>
  <c r="X45" s="1"/>
  <c r="D45"/>
  <c r="C45"/>
  <c r="X44"/>
  <c r="W44"/>
  <c r="D44"/>
  <c r="C44"/>
  <c r="W43"/>
  <c r="X43" s="1"/>
  <c r="D43"/>
  <c r="C43"/>
  <c r="W42"/>
  <c r="X42" s="1"/>
  <c r="D42"/>
  <c r="C42"/>
  <c r="W41"/>
  <c r="D41"/>
  <c r="C41"/>
  <c r="W40"/>
  <c r="D40"/>
  <c r="C40"/>
  <c r="W39"/>
  <c r="D39"/>
  <c r="C39"/>
  <c r="W38"/>
  <c r="D38"/>
  <c r="C38"/>
  <c r="W37"/>
  <c r="D37"/>
  <c r="C37"/>
  <c r="W36"/>
  <c r="D36"/>
  <c r="C36"/>
  <c r="W35"/>
  <c r="D35"/>
  <c r="C35"/>
  <c r="W34"/>
  <c r="D34"/>
  <c r="C34"/>
  <c r="W33"/>
  <c r="D33"/>
  <c r="C33"/>
  <c r="W32"/>
  <c r="D32"/>
  <c r="C32"/>
  <c r="W31"/>
  <c r="D31"/>
  <c r="C31"/>
  <c r="W30"/>
  <c r="D30"/>
  <c r="C30"/>
  <c r="W29"/>
  <c r="D29"/>
  <c r="C29"/>
  <c r="W28"/>
  <c r="D28"/>
  <c r="C28"/>
  <c r="W27"/>
  <c r="D27"/>
  <c r="C27"/>
  <c r="W26"/>
  <c r="D26"/>
  <c r="C26"/>
  <c r="W25"/>
  <c r="D25"/>
  <c r="C25"/>
  <c r="W24"/>
  <c r="D24"/>
  <c r="C24"/>
  <c r="W23"/>
  <c r="D23"/>
  <c r="C23"/>
  <c r="W22"/>
  <c r="D22"/>
  <c r="C22"/>
  <c r="W21"/>
  <c r="D21"/>
  <c r="C21"/>
  <c r="W20"/>
  <c r="D20"/>
  <c r="C20"/>
  <c r="W19"/>
  <c r="D19"/>
  <c r="C19"/>
  <c r="W18"/>
  <c r="D18"/>
  <c r="C18"/>
  <c r="W17"/>
  <c r="D17"/>
  <c r="C17"/>
  <c r="W16"/>
  <c r="D16"/>
  <c r="C16"/>
  <c r="W15"/>
  <c r="D15"/>
  <c r="C15"/>
  <c r="W14"/>
  <c r="D14"/>
  <c r="C14"/>
  <c r="W13"/>
  <c r="D13"/>
  <c r="C13"/>
  <c r="W12"/>
  <c r="D12"/>
  <c r="C12"/>
  <c r="W11"/>
  <c r="D11"/>
  <c r="C11"/>
  <c r="W10"/>
  <c r="D10"/>
  <c r="C10"/>
  <c r="W9"/>
  <c r="D9"/>
  <c r="C9"/>
  <c r="W8"/>
  <c r="D8"/>
  <c r="C8"/>
  <c r="C6"/>
  <c r="C3"/>
  <c r="W52" i="58"/>
  <c r="X52" s="1"/>
  <c r="D52"/>
  <c r="C52"/>
  <c r="X51"/>
  <c r="W51"/>
  <c r="D51"/>
  <c r="C51"/>
  <c r="X50"/>
  <c r="W50"/>
  <c r="D50"/>
  <c r="C50"/>
  <c r="W49"/>
  <c r="X49" s="1"/>
  <c r="D49"/>
  <c r="C49"/>
  <c r="W48"/>
  <c r="X48" s="1"/>
  <c r="D48"/>
  <c r="C48"/>
  <c r="W47"/>
  <c r="X47" s="1"/>
  <c r="D47"/>
  <c r="C47"/>
  <c r="W46"/>
  <c r="X46" s="1"/>
  <c r="D46"/>
  <c r="C46"/>
  <c r="W45"/>
  <c r="X45" s="1"/>
  <c r="D45"/>
  <c r="C45"/>
  <c r="W44"/>
  <c r="X44" s="1"/>
  <c r="D44"/>
  <c r="C44"/>
  <c r="W43"/>
  <c r="X43" s="1"/>
  <c r="D43"/>
  <c r="C43"/>
  <c r="W42"/>
  <c r="X42" s="1"/>
  <c r="D42"/>
  <c r="C42"/>
  <c r="W41"/>
  <c r="X41" s="1"/>
  <c r="D41"/>
  <c r="C41"/>
  <c r="W40"/>
  <c r="X40" s="1"/>
  <c r="D40"/>
  <c r="C40"/>
  <c r="X39"/>
  <c r="W39"/>
  <c r="D39"/>
  <c r="C39"/>
  <c r="W38"/>
  <c r="X38" s="1"/>
  <c r="D38"/>
  <c r="C38"/>
  <c r="W37"/>
  <c r="D37"/>
  <c r="C37"/>
  <c r="W36"/>
  <c r="D36"/>
  <c r="C36"/>
  <c r="W35"/>
  <c r="D35"/>
  <c r="C35"/>
  <c r="W34"/>
  <c r="D34"/>
  <c r="C34"/>
  <c r="W33"/>
  <c r="D33"/>
  <c r="C33"/>
  <c r="W32"/>
  <c r="D32"/>
  <c r="C32"/>
  <c r="W31"/>
  <c r="D31"/>
  <c r="C31"/>
  <c r="W30"/>
  <c r="D30"/>
  <c r="C30"/>
  <c r="W29"/>
  <c r="D29"/>
  <c r="C29"/>
  <c r="W28"/>
  <c r="D28"/>
  <c r="C28"/>
  <c r="W27"/>
  <c r="D27"/>
  <c r="C27"/>
  <c r="W26"/>
  <c r="D26"/>
  <c r="C26"/>
  <c r="W25"/>
  <c r="D25"/>
  <c r="C25"/>
  <c r="W24"/>
  <c r="D24"/>
  <c r="C24"/>
  <c r="W23"/>
  <c r="D23"/>
  <c r="C23"/>
  <c r="W22"/>
  <c r="D22"/>
  <c r="C22"/>
  <c r="W21"/>
  <c r="D21"/>
  <c r="C21"/>
  <c r="W20"/>
  <c r="D20"/>
  <c r="C20"/>
  <c r="W19"/>
  <c r="D19"/>
  <c r="C19"/>
  <c r="W18"/>
  <c r="D18"/>
  <c r="C18"/>
  <c r="W17"/>
  <c r="D17"/>
  <c r="C17"/>
  <c r="W16"/>
  <c r="D16"/>
  <c r="C16"/>
  <c r="W15"/>
  <c r="D15"/>
  <c r="C15"/>
  <c r="W14"/>
  <c r="D14"/>
  <c r="C14"/>
  <c r="W13"/>
  <c r="D13"/>
  <c r="C13"/>
  <c r="W12"/>
  <c r="D12"/>
  <c r="C12"/>
  <c r="W11"/>
  <c r="D11"/>
  <c r="C11"/>
  <c r="W10"/>
  <c r="D10"/>
  <c r="C10"/>
  <c r="W9"/>
  <c r="D9"/>
  <c r="C9"/>
  <c r="W8"/>
  <c r="D8"/>
  <c r="C8"/>
  <c r="C6"/>
  <c r="C3"/>
  <c r="W52" i="57"/>
  <c r="X52" s="1"/>
  <c r="D52"/>
  <c r="C52"/>
  <c r="W51"/>
  <c r="X51" s="1"/>
  <c r="D51"/>
  <c r="C51"/>
  <c r="X50"/>
  <c r="W50"/>
  <c r="D50"/>
  <c r="C50"/>
  <c r="W49"/>
  <c r="X49" s="1"/>
  <c r="D49"/>
  <c r="C49"/>
  <c r="X48"/>
  <c r="W48"/>
  <c r="D48"/>
  <c r="C48"/>
  <c r="W47"/>
  <c r="X47" s="1"/>
  <c r="D47"/>
  <c r="C47"/>
  <c r="W46"/>
  <c r="X46" s="1"/>
  <c r="D46"/>
  <c r="C46"/>
  <c r="W45"/>
  <c r="X45" s="1"/>
  <c r="D45"/>
  <c r="C45"/>
  <c r="W44"/>
  <c r="X44" s="1"/>
  <c r="D44"/>
  <c r="C44"/>
  <c r="W43"/>
  <c r="X43" s="1"/>
  <c r="D43"/>
  <c r="C43"/>
  <c r="W42"/>
  <c r="X42" s="1"/>
  <c r="D42"/>
  <c r="C42"/>
  <c r="W41"/>
  <c r="X41" s="1"/>
  <c r="D41"/>
  <c r="C41"/>
  <c r="W40"/>
  <c r="X40" s="1"/>
  <c r="D40"/>
  <c r="C40"/>
  <c r="W39"/>
  <c r="X39" s="1"/>
  <c r="D39"/>
  <c r="C39"/>
  <c r="W38"/>
  <c r="X38" s="1"/>
  <c r="D38"/>
  <c r="C38"/>
  <c r="W37"/>
  <c r="X37" s="1"/>
  <c r="D37"/>
  <c r="C37"/>
  <c r="W36"/>
  <c r="X36" s="1"/>
  <c r="D36"/>
  <c r="C36"/>
  <c r="W35"/>
  <c r="X35" s="1"/>
  <c r="D35"/>
  <c r="C35"/>
  <c r="W34"/>
  <c r="X34" s="1"/>
  <c r="D34"/>
  <c r="C34"/>
  <c r="W33"/>
  <c r="X33" s="1"/>
  <c r="D33"/>
  <c r="C33"/>
  <c r="W32"/>
  <c r="X32" s="1"/>
  <c r="D32"/>
  <c r="C32"/>
  <c r="W31"/>
  <c r="X31" s="1"/>
  <c r="D31"/>
  <c r="C31"/>
  <c r="W30"/>
  <c r="X30" s="1"/>
  <c r="D30"/>
  <c r="C30"/>
  <c r="W29"/>
  <c r="X29" s="1"/>
  <c r="D29"/>
  <c r="C29"/>
  <c r="W28"/>
  <c r="X28" s="1"/>
  <c r="D28"/>
  <c r="C28"/>
  <c r="W27"/>
  <c r="X27" s="1"/>
  <c r="D27"/>
  <c r="C27"/>
  <c r="W26"/>
  <c r="D26"/>
  <c r="C26"/>
  <c r="W25"/>
  <c r="X25" s="1"/>
  <c r="D25"/>
  <c r="C25"/>
  <c r="W24"/>
  <c r="D24"/>
  <c r="C24"/>
  <c r="W23"/>
  <c r="D23"/>
  <c r="C23"/>
  <c r="W22"/>
  <c r="D22"/>
  <c r="C22"/>
  <c r="W21"/>
  <c r="D21"/>
  <c r="C21"/>
  <c r="W20"/>
  <c r="D20"/>
  <c r="C20"/>
  <c r="W19"/>
  <c r="D19"/>
  <c r="C19"/>
  <c r="W18"/>
  <c r="D18"/>
  <c r="C18"/>
  <c r="W17"/>
  <c r="D17"/>
  <c r="C17"/>
  <c r="W16"/>
  <c r="D16"/>
  <c r="C16"/>
  <c r="W15"/>
  <c r="D15"/>
  <c r="C15"/>
  <c r="W14"/>
  <c r="D14"/>
  <c r="C14"/>
  <c r="W13"/>
  <c r="D13"/>
  <c r="C13"/>
  <c r="W12"/>
  <c r="D12"/>
  <c r="C12"/>
  <c r="W11"/>
  <c r="D11"/>
  <c r="C11"/>
  <c r="W10"/>
  <c r="D10"/>
  <c r="C10"/>
  <c r="W9"/>
  <c r="D9"/>
  <c r="C9"/>
  <c r="W8"/>
  <c r="D8"/>
  <c r="C8"/>
  <c r="C6"/>
  <c r="C3"/>
  <c r="W52" i="56"/>
  <c r="X52" s="1"/>
  <c r="D52"/>
  <c r="C52"/>
  <c r="W51"/>
  <c r="X51" s="1"/>
  <c r="D51"/>
  <c r="C51"/>
  <c r="W50"/>
  <c r="X50" s="1"/>
  <c r="D50"/>
  <c r="C50"/>
  <c r="W49"/>
  <c r="X49" s="1"/>
  <c r="D49"/>
  <c r="C49"/>
  <c r="W48"/>
  <c r="X48" s="1"/>
  <c r="D48"/>
  <c r="C48"/>
  <c r="W47"/>
  <c r="X47" s="1"/>
  <c r="D47"/>
  <c r="C47"/>
  <c r="W46"/>
  <c r="X46" s="1"/>
  <c r="D46"/>
  <c r="C46"/>
  <c r="W45"/>
  <c r="X45" s="1"/>
  <c r="D45"/>
  <c r="C45"/>
  <c r="W44"/>
  <c r="X44" s="1"/>
  <c r="D44"/>
  <c r="C44"/>
  <c r="W43"/>
  <c r="X43" s="1"/>
  <c r="D43"/>
  <c r="C43"/>
  <c r="W42"/>
  <c r="X42" s="1"/>
  <c r="D42"/>
  <c r="C42"/>
  <c r="W41"/>
  <c r="X41" s="1"/>
  <c r="D41"/>
  <c r="C41"/>
  <c r="W40"/>
  <c r="X40" s="1"/>
  <c r="D40"/>
  <c r="C40"/>
  <c r="W39"/>
  <c r="X39" s="1"/>
  <c r="D39"/>
  <c r="C39"/>
  <c r="W38"/>
  <c r="X38" s="1"/>
  <c r="D38"/>
  <c r="C38"/>
  <c r="W37"/>
  <c r="X37" s="1"/>
  <c r="D37"/>
  <c r="C37"/>
  <c r="W36"/>
  <c r="X36" s="1"/>
  <c r="D36"/>
  <c r="C36"/>
  <c r="W35"/>
  <c r="X35" s="1"/>
  <c r="D35"/>
  <c r="C35"/>
  <c r="W34"/>
  <c r="X34" s="1"/>
  <c r="D34"/>
  <c r="C34"/>
  <c r="W33"/>
  <c r="D33"/>
  <c r="C33"/>
  <c r="W32"/>
  <c r="D32"/>
  <c r="C32"/>
  <c r="W31"/>
  <c r="D31"/>
  <c r="C31"/>
  <c r="W30"/>
  <c r="D30"/>
  <c r="C30"/>
  <c r="W29"/>
  <c r="D29"/>
  <c r="C29"/>
  <c r="W28"/>
  <c r="D28"/>
  <c r="C28"/>
  <c r="W27"/>
  <c r="X27" s="1"/>
  <c r="D27"/>
  <c r="C27"/>
  <c r="W26"/>
  <c r="X26" s="1"/>
  <c r="D26"/>
  <c r="C26"/>
  <c r="W25"/>
  <c r="D25"/>
  <c r="C25"/>
  <c r="W24"/>
  <c r="D24"/>
  <c r="C24"/>
  <c r="W23"/>
  <c r="D23"/>
  <c r="C23"/>
  <c r="W22"/>
  <c r="D22"/>
  <c r="C22"/>
  <c r="W21"/>
  <c r="D21"/>
  <c r="C21"/>
  <c r="W20"/>
  <c r="D20"/>
  <c r="C20"/>
  <c r="W19"/>
  <c r="D19"/>
  <c r="C19"/>
  <c r="W18"/>
  <c r="D18"/>
  <c r="C18"/>
  <c r="W17"/>
  <c r="D17"/>
  <c r="C17"/>
  <c r="W16"/>
  <c r="D16"/>
  <c r="C16"/>
  <c r="W15"/>
  <c r="D15"/>
  <c r="C15"/>
  <c r="W14"/>
  <c r="D14"/>
  <c r="C14"/>
  <c r="W13"/>
  <c r="D13"/>
  <c r="C13"/>
  <c r="W12"/>
  <c r="D12"/>
  <c r="C12"/>
  <c r="W11"/>
  <c r="D11"/>
  <c r="C11"/>
  <c r="W10"/>
  <c r="D10"/>
  <c r="C10"/>
  <c r="W9"/>
  <c r="D9"/>
  <c r="C9"/>
  <c r="W8"/>
  <c r="D8"/>
  <c r="C8"/>
  <c r="C6"/>
  <c r="C3"/>
  <c r="W52" i="55"/>
  <c r="X52" s="1"/>
  <c r="D52"/>
  <c r="C52"/>
  <c r="W51"/>
  <c r="X51" s="1"/>
  <c r="D51"/>
  <c r="C51"/>
  <c r="X50"/>
  <c r="W50"/>
  <c r="D50"/>
  <c r="C50"/>
  <c r="X49"/>
  <c r="W49"/>
  <c r="D49"/>
  <c r="C49"/>
  <c r="W48"/>
  <c r="X48" s="1"/>
  <c r="D48"/>
  <c r="C48"/>
  <c r="W47"/>
  <c r="X47" s="1"/>
  <c r="D47"/>
  <c r="C47"/>
  <c r="W46"/>
  <c r="X46" s="1"/>
  <c r="D46"/>
  <c r="C46"/>
  <c r="W45"/>
  <c r="X45" s="1"/>
  <c r="D45"/>
  <c r="C45"/>
  <c r="W44"/>
  <c r="X44" s="1"/>
  <c r="D44"/>
  <c r="C44"/>
  <c r="W43"/>
  <c r="X43" s="1"/>
  <c r="D43"/>
  <c r="C43"/>
  <c r="W42"/>
  <c r="X42" s="1"/>
  <c r="D42"/>
  <c r="C42"/>
  <c r="W41"/>
  <c r="X41" s="1"/>
  <c r="D41"/>
  <c r="C41"/>
  <c r="W40"/>
  <c r="X40" s="1"/>
  <c r="D40"/>
  <c r="C40"/>
  <c r="W39"/>
  <c r="X39" s="1"/>
  <c r="D39"/>
  <c r="C39"/>
  <c r="W38"/>
  <c r="X38" s="1"/>
  <c r="D38"/>
  <c r="C38"/>
  <c r="W37"/>
  <c r="X37" s="1"/>
  <c r="D37"/>
  <c r="C37"/>
  <c r="W36"/>
  <c r="X36" s="1"/>
  <c r="D36"/>
  <c r="C36"/>
  <c r="W35"/>
  <c r="X35" s="1"/>
  <c r="D35"/>
  <c r="C35"/>
  <c r="W34"/>
  <c r="X34" s="1"/>
  <c r="D34"/>
  <c r="C34"/>
  <c r="W33"/>
  <c r="X33" s="1"/>
  <c r="D33"/>
  <c r="C33"/>
  <c r="W32"/>
  <c r="X32" s="1"/>
  <c r="D32"/>
  <c r="C32"/>
  <c r="W31"/>
  <c r="X31" s="1"/>
  <c r="D31"/>
  <c r="C31"/>
  <c r="W30"/>
  <c r="X30" s="1"/>
  <c r="D30"/>
  <c r="C30"/>
  <c r="W29"/>
  <c r="X29" s="1"/>
  <c r="D29"/>
  <c r="C29"/>
  <c r="W28"/>
  <c r="D28"/>
  <c r="C28"/>
  <c r="W27"/>
  <c r="D27"/>
  <c r="C27"/>
  <c r="W26"/>
  <c r="D26"/>
  <c r="C26"/>
  <c r="W25"/>
  <c r="D25"/>
  <c r="C25"/>
  <c r="W24"/>
  <c r="D24"/>
  <c r="C24"/>
  <c r="W23"/>
  <c r="D23"/>
  <c r="C23"/>
  <c r="W22"/>
  <c r="D22"/>
  <c r="C22"/>
  <c r="W21"/>
  <c r="D21"/>
  <c r="C21"/>
  <c r="W20"/>
  <c r="D20"/>
  <c r="C20"/>
  <c r="W19"/>
  <c r="D19"/>
  <c r="C19"/>
  <c r="W18"/>
  <c r="D18"/>
  <c r="C18"/>
  <c r="W17"/>
  <c r="D17"/>
  <c r="C17"/>
  <c r="W16"/>
  <c r="D16"/>
  <c r="C16"/>
  <c r="W15"/>
  <c r="D15"/>
  <c r="C15"/>
  <c r="W14"/>
  <c r="D14"/>
  <c r="C14"/>
  <c r="W13"/>
  <c r="D13"/>
  <c r="C13"/>
  <c r="W12"/>
  <c r="D12"/>
  <c r="C12"/>
  <c r="W11"/>
  <c r="D11"/>
  <c r="C11"/>
  <c r="W10"/>
  <c r="D10"/>
  <c r="C10"/>
  <c r="W9"/>
  <c r="D9"/>
  <c r="C9"/>
  <c r="W8"/>
  <c r="D8"/>
  <c r="C8"/>
  <c r="C6"/>
  <c r="C3"/>
  <c r="W52" i="54"/>
  <c r="X52" s="1"/>
  <c r="D52"/>
  <c r="C52"/>
  <c r="W51"/>
  <c r="X51" s="1"/>
  <c r="D51"/>
  <c r="C51"/>
  <c r="W50"/>
  <c r="X50" s="1"/>
  <c r="D50"/>
  <c r="C50"/>
  <c r="W49"/>
  <c r="X49" s="1"/>
  <c r="D49"/>
  <c r="C49"/>
  <c r="W48"/>
  <c r="X48" s="1"/>
  <c r="D48"/>
  <c r="C48"/>
  <c r="X47"/>
  <c r="W47"/>
  <c r="D47"/>
  <c r="C47"/>
  <c r="X46"/>
  <c r="W46"/>
  <c r="D46"/>
  <c r="C46"/>
  <c r="X45"/>
  <c r="W45"/>
  <c r="D45"/>
  <c r="C45"/>
  <c r="X44"/>
  <c r="W44"/>
  <c r="D44"/>
  <c r="C44"/>
  <c r="W43"/>
  <c r="X43" s="1"/>
  <c r="D43"/>
  <c r="C43"/>
  <c r="W42"/>
  <c r="X42" s="1"/>
  <c r="D42"/>
  <c r="C42"/>
  <c r="W41"/>
  <c r="X41" s="1"/>
  <c r="D41"/>
  <c r="C41"/>
  <c r="W40"/>
  <c r="X40" s="1"/>
  <c r="D40"/>
  <c r="C40"/>
  <c r="W39"/>
  <c r="X39" s="1"/>
  <c r="D39"/>
  <c r="C39"/>
  <c r="W38"/>
  <c r="X38" s="1"/>
  <c r="D38"/>
  <c r="C38"/>
  <c r="W37"/>
  <c r="X37" s="1"/>
  <c r="D37"/>
  <c r="C37"/>
  <c r="W36"/>
  <c r="X36" s="1"/>
  <c r="D36"/>
  <c r="C36"/>
  <c r="W35"/>
  <c r="X35" s="1"/>
  <c r="D35"/>
  <c r="C35"/>
  <c r="W34"/>
  <c r="X34" s="1"/>
  <c r="D34"/>
  <c r="C34"/>
  <c r="W33"/>
  <c r="X33" s="1"/>
  <c r="D33"/>
  <c r="C33"/>
  <c r="W32"/>
  <c r="X32" s="1"/>
  <c r="D32"/>
  <c r="C32"/>
  <c r="W31"/>
  <c r="X31" s="1"/>
  <c r="D31"/>
  <c r="C31"/>
  <c r="W30"/>
  <c r="X30" s="1"/>
  <c r="D30"/>
  <c r="C30"/>
  <c r="W29"/>
  <c r="X29" s="1"/>
  <c r="D29"/>
  <c r="C29"/>
  <c r="W28"/>
  <c r="X28" s="1"/>
  <c r="D28"/>
  <c r="C28"/>
  <c r="W27"/>
  <c r="X27" s="1"/>
  <c r="D27"/>
  <c r="C27"/>
  <c r="W26"/>
  <c r="X26" s="1"/>
  <c r="D26"/>
  <c r="C26"/>
  <c r="W25"/>
  <c r="D25"/>
  <c r="C25"/>
  <c r="W24"/>
  <c r="D24"/>
  <c r="C24"/>
  <c r="W23"/>
  <c r="D23"/>
  <c r="C23"/>
  <c r="W22"/>
  <c r="D22"/>
  <c r="C22"/>
  <c r="W21"/>
  <c r="D21"/>
  <c r="C21"/>
  <c r="W20"/>
  <c r="D20"/>
  <c r="C20"/>
  <c r="W19"/>
  <c r="D19"/>
  <c r="C19"/>
  <c r="W18"/>
  <c r="D18"/>
  <c r="C18"/>
  <c r="W17"/>
  <c r="D17"/>
  <c r="C17"/>
  <c r="W16"/>
  <c r="D16"/>
  <c r="C16"/>
  <c r="W15"/>
  <c r="D15"/>
  <c r="C15"/>
  <c r="W14"/>
  <c r="D14"/>
  <c r="C14"/>
  <c r="W13"/>
  <c r="D13"/>
  <c r="C13"/>
  <c r="W12"/>
  <c r="D12"/>
  <c r="C12"/>
  <c r="W11"/>
  <c r="D11"/>
  <c r="C11"/>
  <c r="W10"/>
  <c r="D10"/>
  <c r="C10"/>
  <c r="W9"/>
  <c r="D9"/>
  <c r="C9"/>
  <c r="W8"/>
  <c r="D8"/>
  <c r="C8"/>
  <c r="C6"/>
  <c r="C3"/>
  <c r="W52" i="53"/>
  <c r="X52" s="1"/>
  <c r="D52"/>
  <c r="C52"/>
  <c r="W51"/>
  <c r="X51" s="1"/>
  <c r="D51"/>
  <c r="C51"/>
  <c r="W50"/>
  <c r="X50" s="1"/>
  <c r="D50"/>
  <c r="C50"/>
  <c r="X49"/>
  <c r="W49"/>
  <c r="D49"/>
  <c r="C49"/>
  <c r="X48"/>
  <c r="W48"/>
  <c r="D48"/>
  <c r="C48"/>
  <c r="W47"/>
  <c r="X47" s="1"/>
  <c r="D47"/>
  <c r="C47"/>
  <c r="W46"/>
  <c r="X46" s="1"/>
  <c r="D46"/>
  <c r="C46"/>
  <c r="X45"/>
  <c r="W45"/>
  <c r="D45"/>
  <c r="C45"/>
  <c r="W44"/>
  <c r="X44" s="1"/>
  <c r="D44"/>
  <c r="C44"/>
  <c r="W43"/>
  <c r="X43" s="1"/>
  <c r="D43"/>
  <c r="C43"/>
  <c r="W42"/>
  <c r="X42" s="1"/>
  <c r="D42"/>
  <c r="C42"/>
  <c r="W41"/>
  <c r="X41" s="1"/>
  <c r="D41"/>
  <c r="C41"/>
  <c r="W40"/>
  <c r="X40" s="1"/>
  <c r="D40"/>
  <c r="C40"/>
  <c r="W39"/>
  <c r="X39" s="1"/>
  <c r="D39"/>
  <c r="C39"/>
  <c r="W38"/>
  <c r="X38" s="1"/>
  <c r="D38"/>
  <c r="C38"/>
  <c r="W37"/>
  <c r="X37" s="1"/>
  <c r="D37"/>
  <c r="C37"/>
  <c r="W36"/>
  <c r="X36" s="1"/>
  <c r="D36"/>
  <c r="C36"/>
  <c r="W35"/>
  <c r="X35" s="1"/>
  <c r="D35"/>
  <c r="C35"/>
  <c r="W34"/>
  <c r="X34" s="1"/>
  <c r="D34"/>
  <c r="C34"/>
  <c r="W33"/>
  <c r="X33" s="1"/>
  <c r="D33"/>
  <c r="C33"/>
  <c r="W32"/>
  <c r="X32" s="1"/>
  <c r="D32"/>
  <c r="C32"/>
  <c r="W31"/>
  <c r="X31" s="1"/>
  <c r="D31"/>
  <c r="C31"/>
  <c r="W30"/>
  <c r="X30" s="1"/>
  <c r="D30"/>
  <c r="C30"/>
  <c r="W29"/>
  <c r="X29" s="1"/>
  <c r="D29"/>
  <c r="C29"/>
  <c r="W28"/>
  <c r="X28" s="1"/>
  <c r="D28"/>
  <c r="C28"/>
  <c r="W27"/>
  <c r="X27" s="1"/>
  <c r="D27"/>
  <c r="C27"/>
  <c r="W26"/>
  <c r="D26"/>
  <c r="C26"/>
  <c r="W25"/>
  <c r="D25"/>
  <c r="C25"/>
  <c r="W24"/>
  <c r="D24"/>
  <c r="C24"/>
  <c r="W23"/>
  <c r="D23"/>
  <c r="C23"/>
  <c r="W22"/>
  <c r="D22"/>
  <c r="C22"/>
  <c r="W21"/>
  <c r="D21"/>
  <c r="C21"/>
  <c r="W20"/>
  <c r="D20"/>
  <c r="C20"/>
  <c r="W19"/>
  <c r="D19"/>
  <c r="C19"/>
  <c r="W18"/>
  <c r="D18"/>
  <c r="C18"/>
  <c r="W17"/>
  <c r="D17"/>
  <c r="C17"/>
  <c r="W16"/>
  <c r="D16"/>
  <c r="C16"/>
  <c r="W15"/>
  <c r="D15"/>
  <c r="C15"/>
  <c r="W14"/>
  <c r="D14"/>
  <c r="C14"/>
  <c r="W13"/>
  <c r="D13"/>
  <c r="C13"/>
  <c r="W12"/>
  <c r="D12"/>
  <c r="C12"/>
  <c r="W11"/>
  <c r="D11"/>
  <c r="C11"/>
  <c r="W10"/>
  <c r="D10"/>
  <c r="C10"/>
  <c r="W9"/>
  <c r="D9"/>
  <c r="C9"/>
  <c r="W8"/>
  <c r="D8"/>
  <c r="C8"/>
  <c r="C6"/>
  <c r="C3"/>
  <c r="W52" i="52"/>
  <c r="X52" s="1"/>
  <c r="D52"/>
  <c r="C52"/>
  <c r="W51"/>
  <c r="X51" s="1"/>
  <c r="D51"/>
  <c r="C51"/>
  <c r="W50"/>
  <c r="X50" s="1"/>
  <c r="D50"/>
  <c r="C50"/>
  <c r="W49"/>
  <c r="X49" s="1"/>
  <c r="D49"/>
  <c r="C49"/>
  <c r="W48"/>
  <c r="X48" s="1"/>
  <c r="D48"/>
  <c r="C48"/>
  <c r="X47"/>
  <c r="W47"/>
  <c r="D47"/>
  <c r="C47"/>
  <c r="X46"/>
  <c r="W46"/>
  <c r="D46"/>
  <c r="C46"/>
  <c r="X45"/>
  <c r="W45"/>
  <c r="D45"/>
  <c r="C45"/>
  <c r="W44"/>
  <c r="X44" s="1"/>
  <c r="D44"/>
  <c r="C44"/>
  <c r="W43"/>
  <c r="X43" s="1"/>
  <c r="D43"/>
  <c r="C43"/>
  <c r="W42"/>
  <c r="X42" s="1"/>
  <c r="D42"/>
  <c r="C42"/>
  <c r="W41"/>
  <c r="X41" s="1"/>
  <c r="D41"/>
  <c r="C41"/>
  <c r="W40"/>
  <c r="X40" s="1"/>
  <c r="D40"/>
  <c r="C40"/>
  <c r="W39"/>
  <c r="X39" s="1"/>
  <c r="D39"/>
  <c r="C39"/>
  <c r="W38"/>
  <c r="X38" s="1"/>
  <c r="D38"/>
  <c r="C38"/>
  <c r="W37"/>
  <c r="X37" s="1"/>
  <c r="D37"/>
  <c r="C37"/>
  <c r="W36"/>
  <c r="X36" s="1"/>
  <c r="D36"/>
  <c r="C36"/>
  <c r="W35"/>
  <c r="X35" s="1"/>
  <c r="D35"/>
  <c r="C35"/>
  <c r="W34"/>
  <c r="X34" s="1"/>
  <c r="D34"/>
  <c r="C34"/>
  <c r="X33"/>
  <c r="W33"/>
  <c r="D33"/>
  <c r="C33"/>
  <c r="W32"/>
  <c r="X32" s="1"/>
  <c r="D32"/>
  <c r="C32"/>
  <c r="W31"/>
  <c r="X31" s="1"/>
  <c r="D31"/>
  <c r="C31"/>
  <c r="W30"/>
  <c r="X30" s="1"/>
  <c r="D30"/>
  <c r="C30"/>
  <c r="W29"/>
  <c r="X29" s="1"/>
  <c r="D29"/>
  <c r="C29"/>
  <c r="W28"/>
  <c r="X28" s="1"/>
  <c r="D28"/>
  <c r="C28"/>
  <c r="W27"/>
  <c r="X27" s="1"/>
  <c r="D27"/>
  <c r="C27"/>
  <c r="W26"/>
  <c r="X26" s="1"/>
  <c r="D26"/>
  <c r="C26"/>
  <c r="W25"/>
  <c r="X25" s="1"/>
  <c r="D25"/>
  <c r="C25"/>
  <c r="W24"/>
  <c r="D24"/>
  <c r="C24"/>
  <c r="W23"/>
  <c r="D23"/>
  <c r="C23"/>
  <c r="W22"/>
  <c r="D22"/>
  <c r="C22"/>
  <c r="W21"/>
  <c r="D21"/>
  <c r="C21"/>
  <c r="W20"/>
  <c r="D20"/>
  <c r="C20"/>
  <c r="W19"/>
  <c r="D19"/>
  <c r="C19"/>
  <c r="W18"/>
  <c r="D18"/>
  <c r="C18"/>
  <c r="W17"/>
  <c r="X17" s="1"/>
  <c r="D17"/>
  <c r="C17"/>
  <c r="W16"/>
  <c r="D16"/>
  <c r="C16"/>
  <c r="W15"/>
  <c r="D15"/>
  <c r="C15"/>
  <c r="W14"/>
  <c r="D14"/>
  <c r="C14"/>
  <c r="W13"/>
  <c r="D13"/>
  <c r="C13"/>
  <c r="W12"/>
  <c r="D12"/>
  <c r="C12"/>
  <c r="W11"/>
  <c r="D11"/>
  <c r="C11"/>
  <c r="W10"/>
  <c r="D10"/>
  <c r="C10"/>
  <c r="W9"/>
  <c r="D9"/>
  <c r="C9"/>
  <c r="W8"/>
  <c r="D8"/>
  <c r="C8"/>
  <c r="C6"/>
  <c r="C3"/>
  <c r="AB52" i="51"/>
  <c r="AC52" s="1"/>
  <c r="D52"/>
  <c r="C52"/>
  <c r="AB51"/>
  <c r="AC51" s="1"/>
  <c r="D51"/>
  <c r="C51"/>
  <c r="AB50"/>
  <c r="AC50" s="1"/>
  <c r="D50"/>
  <c r="C50"/>
  <c r="AB49"/>
  <c r="AC49" s="1"/>
  <c r="D49"/>
  <c r="C49"/>
  <c r="AB48"/>
  <c r="AC48" s="1"/>
  <c r="D48"/>
  <c r="C48"/>
  <c r="AB47"/>
  <c r="AC47" s="1"/>
  <c r="D47"/>
  <c r="C47"/>
  <c r="AB46"/>
  <c r="AC46" s="1"/>
  <c r="D46"/>
  <c r="C46"/>
  <c r="AB45"/>
  <c r="AC45" s="1"/>
  <c r="D45"/>
  <c r="C45"/>
  <c r="AB44"/>
  <c r="AC44" s="1"/>
  <c r="D44"/>
  <c r="C44"/>
  <c r="AB43"/>
  <c r="AC43" s="1"/>
  <c r="D43"/>
  <c r="C43"/>
  <c r="AB42"/>
  <c r="AC42" s="1"/>
  <c r="D42"/>
  <c r="C42"/>
  <c r="AB41"/>
  <c r="AC41" s="1"/>
  <c r="D41"/>
  <c r="C41"/>
  <c r="AB40"/>
  <c r="AC40" s="1"/>
  <c r="D40"/>
  <c r="C40"/>
  <c r="AB39"/>
  <c r="AC39" s="1"/>
  <c r="D39"/>
  <c r="C39"/>
  <c r="AB38"/>
  <c r="AC38" s="1"/>
  <c r="D38"/>
  <c r="C38"/>
  <c r="AB37"/>
  <c r="AC37" s="1"/>
  <c r="D37"/>
  <c r="C37"/>
  <c r="AB36"/>
  <c r="AC36" s="1"/>
  <c r="D36"/>
  <c r="C36"/>
  <c r="AB35"/>
  <c r="AC35" s="1"/>
  <c r="D35"/>
  <c r="C35"/>
  <c r="AB34"/>
  <c r="AC34" s="1"/>
  <c r="D34"/>
  <c r="C34"/>
  <c r="AB33"/>
  <c r="AC33" s="1"/>
  <c r="D33"/>
  <c r="C33"/>
  <c r="AB32"/>
  <c r="AC32" s="1"/>
  <c r="D32"/>
  <c r="C32"/>
  <c r="AB31"/>
  <c r="AC31" s="1"/>
  <c r="D31"/>
  <c r="C31"/>
  <c r="AB30"/>
  <c r="AC30" s="1"/>
  <c r="D30"/>
  <c r="C30"/>
  <c r="AB29"/>
  <c r="AC29" s="1"/>
  <c r="D29"/>
  <c r="C29"/>
  <c r="AB28"/>
  <c r="AC28" s="1"/>
  <c r="D28"/>
  <c r="C28"/>
  <c r="AB27"/>
  <c r="D27"/>
  <c r="C27"/>
  <c r="AB26"/>
  <c r="D26"/>
  <c r="C26"/>
  <c r="AB25"/>
  <c r="D25"/>
  <c r="C25"/>
  <c r="AB24"/>
  <c r="D24"/>
  <c r="C24"/>
  <c r="AB23"/>
  <c r="D23"/>
  <c r="C23"/>
  <c r="AB22"/>
  <c r="D22"/>
  <c r="C22"/>
  <c r="AB21"/>
  <c r="D21"/>
  <c r="C21"/>
  <c r="AB20"/>
  <c r="D20"/>
  <c r="C20"/>
  <c r="AB19"/>
  <c r="D19"/>
  <c r="C19"/>
  <c r="AB18"/>
  <c r="D18"/>
  <c r="C18"/>
  <c r="AB17"/>
  <c r="D17"/>
  <c r="C17"/>
  <c r="AB16"/>
  <c r="D16"/>
  <c r="C16"/>
  <c r="AB15"/>
  <c r="D15"/>
  <c r="C15"/>
  <c r="AB14"/>
  <c r="D14"/>
  <c r="C14"/>
  <c r="AB13"/>
  <c r="D13"/>
  <c r="C13"/>
  <c r="AB12"/>
  <c r="D12"/>
  <c r="C12"/>
  <c r="AB11"/>
  <c r="D11"/>
  <c r="C11"/>
  <c r="AB10"/>
  <c r="D10"/>
  <c r="C10"/>
  <c r="AB9"/>
  <c r="D9"/>
  <c r="C9"/>
  <c r="AB8"/>
  <c r="D8"/>
  <c r="C8"/>
  <c r="C6"/>
  <c r="C3"/>
  <c r="X52" i="50"/>
  <c r="W52"/>
  <c r="D52"/>
  <c r="C52"/>
  <c r="X51"/>
  <c r="W51"/>
  <c r="D51"/>
  <c r="C51"/>
  <c r="X50"/>
  <c r="W50"/>
  <c r="D50"/>
  <c r="C50"/>
  <c r="X49"/>
  <c r="W49"/>
  <c r="D49"/>
  <c r="C49"/>
  <c r="X48"/>
  <c r="W48"/>
  <c r="D48"/>
  <c r="C48"/>
  <c r="X47"/>
  <c r="W47"/>
  <c r="D47"/>
  <c r="C47"/>
  <c r="X46"/>
  <c r="W46"/>
  <c r="D46"/>
  <c r="C46"/>
  <c r="X45"/>
  <c r="W45"/>
  <c r="D45"/>
  <c r="C45"/>
  <c r="X44"/>
  <c r="W44"/>
  <c r="D44"/>
  <c r="C44"/>
  <c r="X43"/>
  <c r="W43"/>
  <c r="D43"/>
  <c r="C43"/>
  <c r="X42"/>
  <c r="W42"/>
  <c r="D42"/>
  <c r="C42"/>
  <c r="X41"/>
  <c r="W41"/>
  <c r="D41"/>
  <c r="C41"/>
  <c r="X40"/>
  <c r="W40"/>
  <c r="D40"/>
  <c r="C40"/>
  <c r="X39"/>
  <c r="W39"/>
  <c r="D39"/>
  <c r="C39"/>
  <c r="X38"/>
  <c r="W38"/>
  <c r="D38"/>
  <c r="C38"/>
  <c r="X37"/>
  <c r="W37"/>
  <c r="D37"/>
  <c r="C37"/>
  <c r="X36"/>
  <c r="W36"/>
  <c r="D36"/>
  <c r="C36"/>
  <c r="X35"/>
  <c r="W35"/>
  <c r="D35"/>
  <c r="C35"/>
  <c r="X34"/>
  <c r="W34"/>
  <c r="D34"/>
  <c r="C34"/>
  <c r="X33"/>
  <c r="W33"/>
  <c r="D33"/>
  <c r="C33"/>
  <c r="X32"/>
  <c r="W32"/>
  <c r="D32"/>
  <c r="C32"/>
  <c r="W31"/>
  <c r="D31"/>
  <c r="C31"/>
  <c r="W30"/>
  <c r="D30"/>
  <c r="C30"/>
  <c r="W29"/>
  <c r="D29"/>
  <c r="C29"/>
  <c r="W28"/>
  <c r="D28"/>
  <c r="C28"/>
  <c r="W27"/>
  <c r="D27"/>
  <c r="C27"/>
  <c r="W26"/>
  <c r="D26"/>
  <c r="C26"/>
  <c r="W25"/>
  <c r="D25"/>
  <c r="C25"/>
  <c r="W24"/>
  <c r="D24"/>
  <c r="C24"/>
  <c r="W23"/>
  <c r="D23"/>
  <c r="C23"/>
  <c r="W22"/>
  <c r="D22"/>
  <c r="C22"/>
  <c r="W21"/>
  <c r="D21"/>
  <c r="C21"/>
  <c r="W20"/>
  <c r="D20"/>
  <c r="C20"/>
  <c r="W19"/>
  <c r="D19"/>
  <c r="C19"/>
  <c r="W18"/>
  <c r="D18"/>
  <c r="C18"/>
  <c r="W17"/>
  <c r="D17"/>
  <c r="C17"/>
  <c r="W16"/>
  <c r="D16"/>
  <c r="C16"/>
  <c r="W15"/>
  <c r="D15"/>
  <c r="C15"/>
  <c r="W14"/>
  <c r="D14"/>
  <c r="C14"/>
  <c r="W13"/>
  <c r="D13"/>
  <c r="C13"/>
  <c r="W12"/>
  <c r="D12"/>
  <c r="C12"/>
  <c r="W11"/>
  <c r="D11"/>
  <c r="C11"/>
  <c r="W10"/>
  <c r="D10"/>
  <c r="C10"/>
  <c r="W9"/>
  <c r="D9"/>
  <c r="C9"/>
  <c r="W8"/>
  <c r="D8"/>
  <c r="C8"/>
  <c r="C6"/>
  <c r="C3"/>
  <c r="W52" i="49"/>
  <c r="X52" s="1"/>
  <c r="D52"/>
  <c r="C52"/>
  <c r="W51"/>
  <c r="X51" s="1"/>
  <c r="D51"/>
  <c r="C51"/>
  <c r="W50"/>
  <c r="X50" s="1"/>
  <c r="D50"/>
  <c r="C50"/>
  <c r="W49"/>
  <c r="X49" s="1"/>
  <c r="D49"/>
  <c r="C49"/>
  <c r="W48"/>
  <c r="X48" s="1"/>
  <c r="D48"/>
  <c r="C48"/>
  <c r="X47"/>
  <c r="W47"/>
  <c r="D47"/>
  <c r="C47"/>
  <c r="W46"/>
  <c r="X46" s="1"/>
  <c r="D46"/>
  <c r="C46"/>
  <c r="W45"/>
  <c r="X45" s="1"/>
  <c r="D45"/>
  <c r="C45"/>
  <c r="W44"/>
  <c r="X44" s="1"/>
  <c r="D44"/>
  <c r="C44"/>
  <c r="W43"/>
  <c r="X43" s="1"/>
  <c r="D43"/>
  <c r="C43"/>
  <c r="W42"/>
  <c r="X42" s="1"/>
  <c r="D42"/>
  <c r="C42"/>
  <c r="W41"/>
  <c r="X41" s="1"/>
  <c r="D41"/>
  <c r="C41"/>
  <c r="W40"/>
  <c r="X40" s="1"/>
  <c r="D40"/>
  <c r="C40"/>
  <c r="W39"/>
  <c r="X39" s="1"/>
  <c r="D39"/>
  <c r="C39"/>
  <c r="W38"/>
  <c r="X38" s="1"/>
  <c r="D38"/>
  <c r="C38"/>
  <c r="W37"/>
  <c r="X37" s="1"/>
  <c r="D37"/>
  <c r="C37"/>
  <c r="W36"/>
  <c r="X36" s="1"/>
  <c r="D36"/>
  <c r="C36"/>
  <c r="W35"/>
  <c r="X35" s="1"/>
  <c r="D35"/>
  <c r="C35"/>
  <c r="W34"/>
  <c r="X34" s="1"/>
  <c r="D34"/>
  <c r="C34"/>
  <c r="W33"/>
  <c r="X33" s="1"/>
  <c r="D33"/>
  <c r="C33"/>
  <c r="W32"/>
  <c r="X32" s="1"/>
  <c r="D32"/>
  <c r="C32"/>
  <c r="W31"/>
  <c r="X31" s="1"/>
  <c r="D31"/>
  <c r="C31"/>
  <c r="W30"/>
  <c r="X30" s="1"/>
  <c r="D30"/>
  <c r="C30"/>
  <c r="W29"/>
  <c r="X29" s="1"/>
  <c r="D29"/>
  <c r="C29"/>
  <c r="W28"/>
  <c r="X28" s="1"/>
  <c r="D28"/>
  <c r="C28"/>
  <c r="W27"/>
  <c r="X27" s="1"/>
  <c r="D27"/>
  <c r="C27"/>
  <c r="W26"/>
  <c r="X26" s="1"/>
  <c r="D26"/>
  <c r="C26"/>
  <c r="W25"/>
  <c r="D25"/>
  <c r="C25"/>
  <c r="W24"/>
  <c r="D24"/>
  <c r="C24"/>
  <c r="W23"/>
  <c r="D23"/>
  <c r="C23"/>
  <c r="W22"/>
  <c r="D22"/>
  <c r="C22"/>
  <c r="W21"/>
  <c r="D21"/>
  <c r="C21"/>
  <c r="W20"/>
  <c r="D20"/>
  <c r="C20"/>
  <c r="W19"/>
  <c r="D19"/>
  <c r="C19"/>
  <c r="W18"/>
  <c r="D18"/>
  <c r="C18"/>
  <c r="W17"/>
  <c r="D17"/>
  <c r="C17"/>
  <c r="W16"/>
  <c r="D16"/>
  <c r="C16"/>
  <c r="W15"/>
  <c r="D15"/>
  <c r="C15"/>
  <c r="W14"/>
  <c r="D14"/>
  <c r="C14"/>
  <c r="W13"/>
  <c r="D13"/>
  <c r="C13"/>
  <c r="W12"/>
  <c r="D12"/>
  <c r="C12"/>
  <c r="W11"/>
  <c r="D11"/>
  <c r="C11"/>
  <c r="W10"/>
  <c r="D10"/>
  <c r="C10"/>
  <c r="W9"/>
  <c r="D9"/>
  <c r="C9"/>
  <c r="W8"/>
  <c r="D8"/>
  <c r="C8"/>
  <c r="C6"/>
  <c r="C3"/>
  <c r="W52" i="48"/>
  <c r="X52" s="1"/>
  <c r="D52"/>
  <c r="C52"/>
  <c r="X51"/>
  <c r="W51"/>
  <c r="D51"/>
  <c r="C51"/>
  <c r="X50"/>
  <c r="W50"/>
  <c r="D50"/>
  <c r="C50"/>
  <c r="X49"/>
  <c r="W49"/>
  <c r="D49"/>
  <c r="C49"/>
  <c r="W48"/>
  <c r="X48" s="1"/>
  <c r="D48"/>
  <c r="C48"/>
  <c r="W47"/>
  <c r="X47" s="1"/>
  <c r="D47"/>
  <c r="C47"/>
  <c r="W46"/>
  <c r="X46" s="1"/>
  <c r="D46"/>
  <c r="C46"/>
  <c r="W45"/>
  <c r="X45" s="1"/>
  <c r="D45"/>
  <c r="C45"/>
  <c r="W44"/>
  <c r="X44" s="1"/>
  <c r="D44"/>
  <c r="C44"/>
  <c r="W43"/>
  <c r="X43" s="1"/>
  <c r="D43"/>
  <c r="C43"/>
  <c r="W42"/>
  <c r="X42" s="1"/>
  <c r="D42"/>
  <c r="C42"/>
  <c r="W41"/>
  <c r="X41" s="1"/>
  <c r="D41"/>
  <c r="C41"/>
  <c r="W40"/>
  <c r="X40" s="1"/>
  <c r="D40"/>
  <c r="C40"/>
  <c r="W39"/>
  <c r="X39" s="1"/>
  <c r="D39"/>
  <c r="C39"/>
  <c r="W38"/>
  <c r="X38" s="1"/>
  <c r="D38"/>
  <c r="C38"/>
  <c r="W37"/>
  <c r="X37" s="1"/>
  <c r="D37"/>
  <c r="C37"/>
  <c r="W36"/>
  <c r="X36" s="1"/>
  <c r="D36"/>
  <c r="C36"/>
  <c r="W35"/>
  <c r="X35" s="1"/>
  <c r="D35"/>
  <c r="C35"/>
  <c r="W34"/>
  <c r="X34" s="1"/>
  <c r="D34"/>
  <c r="C34"/>
  <c r="X33"/>
  <c r="W33"/>
  <c r="D33"/>
  <c r="C33"/>
  <c r="W32"/>
  <c r="X32" s="1"/>
  <c r="D32"/>
  <c r="C32"/>
  <c r="W31"/>
  <c r="X31" s="1"/>
  <c r="D31"/>
  <c r="C31"/>
  <c r="W30"/>
  <c r="X30" s="1"/>
  <c r="D30"/>
  <c r="C30"/>
  <c r="W29"/>
  <c r="X29" s="1"/>
  <c r="D29"/>
  <c r="C29"/>
  <c r="W28"/>
  <c r="D28"/>
  <c r="C28"/>
  <c r="W27"/>
  <c r="D27"/>
  <c r="C27"/>
  <c r="W26"/>
  <c r="D26"/>
  <c r="C26"/>
  <c r="W25"/>
  <c r="D25"/>
  <c r="C25"/>
  <c r="W24"/>
  <c r="D24"/>
  <c r="C24"/>
  <c r="W23"/>
  <c r="D23"/>
  <c r="C23"/>
  <c r="W22"/>
  <c r="D22"/>
  <c r="C22"/>
  <c r="W21"/>
  <c r="D21"/>
  <c r="C21"/>
  <c r="W20"/>
  <c r="D20"/>
  <c r="C20"/>
  <c r="W19"/>
  <c r="D19"/>
  <c r="C19"/>
  <c r="W18"/>
  <c r="D18"/>
  <c r="C18"/>
  <c r="W17"/>
  <c r="D17"/>
  <c r="C17"/>
  <c r="W16"/>
  <c r="D16"/>
  <c r="C16"/>
  <c r="W15"/>
  <c r="D15"/>
  <c r="C15"/>
  <c r="W14"/>
  <c r="D14"/>
  <c r="C14"/>
  <c r="W13"/>
  <c r="D13"/>
  <c r="C13"/>
  <c r="W12"/>
  <c r="D12"/>
  <c r="C12"/>
  <c r="W11"/>
  <c r="D11"/>
  <c r="C11"/>
  <c r="W10"/>
  <c r="D10"/>
  <c r="C10"/>
  <c r="W9"/>
  <c r="D9"/>
  <c r="C9"/>
  <c r="W8"/>
  <c r="D8"/>
  <c r="C8"/>
  <c r="C6"/>
  <c r="C3"/>
  <c r="W52" i="47"/>
  <c r="X52" s="1"/>
  <c r="D52"/>
  <c r="C52"/>
  <c r="X51"/>
  <c r="W51"/>
  <c r="D51"/>
  <c r="C51"/>
  <c r="X50"/>
  <c r="W50"/>
  <c r="D50"/>
  <c r="C50"/>
  <c r="W49"/>
  <c r="X49" s="1"/>
  <c r="D49"/>
  <c r="C49"/>
  <c r="W48"/>
  <c r="X48" s="1"/>
  <c r="D48"/>
  <c r="C48"/>
  <c r="W47"/>
  <c r="X47" s="1"/>
  <c r="D47"/>
  <c r="C47"/>
  <c r="X46"/>
  <c r="W46"/>
  <c r="D46"/>
  <c r="C46"/>
  <c r="W45"/>
  <c r="X45" s="1"/>
  <c r="D45"/>
  <c r="C45"/>
  <c r="W44"/>
  <c r="X44" s="1"/>
  <c r="D44"/>
  <c r="C44"/>
  <c r="W43"/>
  <c r="X43" s="1"/>
  <c r="D43"/>
  <c r="C43"/>
  <c r="W42"/>
  <c r="X42" s="1"/>
  <c r="D42"/>
  <c r="C42"/>
  <c r="W41"/>
  <c r="X41" s="1"/>
  <c r="D41"/>
  <c r="C41"/>
  <c r="X40"/>
  <c r="W40"/>
  <c r="D40"/>
  <c r="C40"/>
  <c r="W39"/>
  <c r="X39" s="1"/>
  <c r="D39"/>
  <c r="C39"/>
  <c r="W38"/>
  <c r="X38" s="1"/>
  <c r="D38"/>
  <c r="C38"/>
  <c r="W37"/>
  <c r="X37" s="1"/>
  <c r="D37"/>
  <c r="C37"/>
  <c r="W36"/>
  <c r="X36" s="1"/>
  <c r="D36"/>
  <c r="C36"/>
  <c r="X35"/>
  <c r="W35"/>
  <c r="D35"/>
  <c r="C35"/>
  <c r="X34"/>
  <c r="W34"/>
  <c r="D34"/>
  <c r="C34"/>
  <c r="W33"/>
  <c r="X33" s="1"/>
  <c r="D33"/>
  <c r="C33"/>
  <c r="W32"/>
  <c r="X32" s="1"/>
  <c r="D32"/>
  <c r="C32"/>
  <c r="W31"/>
  <c r="X31" s="1"/>
  <c r="D31"/>
  <c r="C31"/>
  <c r="W30"/>
  <c r="X30" s="1"/>
  <c r="D30"/>
  <c r="C30"/>
  <c r="X29"/>
  <c r="W29"/>
  <c r="D29"/>
  <c r="C29"/>
  <c r="W28"/>
  <c r="X28" s="1"/>
  <c r="D28"/>
  <c r="C28"/>
  <c r="W27"/>
  <c r="X27" s="1"/>
  <c r="D27"/>
  <c r="C27"/>
  <c r="W26"/>
  <c r="D26"/>
  <c r="C26"/>
  <c r="W25"/>
  <c r="D25"/>
  <c r="C25"/>
  <c r="X24"/>
  <c r="W24"/>
  <c r="D24"/>
  <c r="C24"/>
  <c r="W23"/>
  <c r="D23"/>
  <c r="C23"/>
  <c r="W22"/>
  <c r="D22"/>
  <c r="C22"/>
  <c r="W21"/>
  <c r="D21"/>
  <c r="C21"/>
  <c r="W20"/>
  <c r="D20"/>
  <c r="C20"/>
  <c r="W19"/>
  <c r="D19"/>
  <c r="C19"/>
  <c r="W18"/>
  <c r="D18"/>
  <c r="C18"/>
  <c r="W17"/>
  <c r="D17"/>
  <c r="C17"/>
  <c r="W16"/>
  <c r="D16"/>
  <c r="C16"/>
  <c r="W15"/>
  <c r="D15"/>
  <c r="C15"/>
  <c r="W14"/>
  <c r="D14"/>
  <c r="C14"/>
  <c r="W13"/>
  <c r="D13"/>
  <c r="C13"/>
  <c r="W12"/>
  <c r="D12"/>
  <c r="C12"/>
  <c r="W11"/>
  <c r="D11"/>
  <c r="C11"/>
  <c r="W10"/>
  <c r="D10"/>
  <c r="C10"/>
  <c r="W9"/>
  <c r="D9"/>
  <c r="C9"/>
  <c r="W8"/>
  <c r="D8"/>
  <c r="C8"/>
  <c r="C6"/>
  <c r="C3"/>
  <c r="W52" i="46"/>
  <c r="X52" s="1"/>
  <c r="D52"/>
  <c r="C52"/>
  <c r="W51"/>
  <c r="X51" s="1"/>
  <c r="D51"/>
  <c r="C51"/>
  <c r="W50"/>
  <c r="X50" s="1"/>
  <c r="D50"/>
  <c r="C50"/>
  <c r="W49"/>
  <c r="X49" s="1"/>
  <c r="D49"/>
  <c r="C49"/>
  <c r="W48"/>
  <c r="X48" s="1"/>
  <c r="D48"/>
  <c r="C48"/>
  <c r="W47"/>
  <c r="X47" s="1"/>
  <c r="D47"/>
  <c r="C47"/>
  <c r="W46"/>
  <c r="X46" s="1"/>
  <c r="D46"/>
  <c r="C46"/>
  <c r="W45"/>
  <c r="X45" s="1"/>
  <c r="D45"/>
  <c r="C45"/>
  <c r="W44"/>
  <c r="X44" s="1"/>
  <c r="D44"/>
  <c r="C44"/>
  <c r="W43"/>
  <c r="X43" s="1"/>
  <c r="D43"/>
  <c r="C43"/>
  <c r="W42"/>
  <c r="X42" s="1"/>
  <c r="D42"/>
  <c r="C42"/>
  <c r="W41"/>
  <c r="X41" s="1"/>
  <c r="D41"/>
  <c r="C41"/>
  <c r="W40"/>
  <c r="X40" s="1"/>
  <c r="D40"/>
  <c r="C40"/>
  <c r="W39"/>
  <c r="X39" s="1"/>
  <c r="D39"/>
  <c r="C39"/>
  <c r="W38"/>
  <c r="X38" s="1"/>
  <c r="D38"/>
  <c r="C38"/>
  <c r="W37"/>
  <c r="X37" s="1"/>
  <c r="D37"/>
  <c r="C37"/>
  <c r="W36"/>
  <c r="X36" s="1"/>
  <c r="D36"/>
  <c r="C36"/>
  <c r="W35"/>
  <c r="X35" s="1"/>
  <c r="D35"/>
  <c r="C35"/>
  <c r="W34"/>
  <c r="X34" s="1"/>
  <c r="D34"/>
  <c r="C34"/>
  <c r="W33"/>
  <c r="X33" s="1"/>
  <c r="D33"/>
  <c r="C33"/>
  <c r="W32"/>
  <c r="X32" s="1"/>
  <c r="D32"/>
  <c r="C32"/>
  <c r="W31"/>
  <c r="X31" s="1"/>
  <c r="D31"/>
  <c r="C31"/>
  <c r="W30"/>
  <c r="X30" s="1"/>
  <c r="D30"/>
  <c r="C30"/>
  <c r="W29"/>
  <c r="X29" s="1"/>
  <c r="D29"/>
  <c r="C29"/>
  <c r="W28"/>
  <c r="X28" s="1"/>
  <c r="D28"/>
  <c r="C28"/>
  <c r="W27"/>
  <c r="X27" s="1"/>
  <c r="D27"/>
  <c r="C27"/>
  <c r="W26"/>
  <c r="X26" s="1"/>
  <c r="D26"/>
  <c r="C26"/>
  <c r="W25"/>
  <c r="D25"/>
  <c r="C25"/>
  <c r="W24"/>
  <c r="D24"/>
  <c r="C24"/>
  <c r="W23"/>
  <c r="D23"/>
  <c r="C23"/>
  <c r="W22"/>
  <c r="D22"/>
  <c r="C22"/>
  <c r="W21"/>
  <c r="D21"/>
  <c r="C21"/>
  <c r="W20"/>
  <c r="D20"/>
  <c r="C20"/>
  <c r="W19"/>
  <c r="D19"/>
  <c r="C19"/>
  <c r="W18"/>
  <c r="D18"/>
  <c r="C18"/>
  <c r="W17"/>
  <c r="D17"/>
  <c r="C17"/>
  <c r="W16"/>
  <c r="D16"/>
  <c r="C16"/>
  <c r="W15"/>
  <c r="D15"/>
  <c r="C15"/>
  <c r="W14"/>
  <c r="D14"/>
  <c r="C14"/>
  <c r="W13"/>
  <c r="D13"/>
  <c r="C13"/>
  <c r="W12"/>
  <c r="D12"/>
  <c r="C12"/>
  <c r="W11"/>
  <c r="D11"/>
  <c r="C11"/>
  <c r="W10"/>
  <c r="D10"/>
  <c r="C10"/>
  <c r="W9"/>
  <c r="D9"/>
  <c r="C9"/>
  <c r="W8"/>
  <c r="D8"/>
  <c r="C8"/>
  <c r="C6"/>
  <c r="C3"/>
  <c r="W52" i="45"/>
  <c r="X52" s="1"/>
  <c r="D52"/>
  <c r="C52"/>
  <c r="W51"/>
  <c r="X51" s="1"/>
  <c r="D51"/>
  <c r="C51"/>
  <c r="W50"/>
  <c r="X50" s="1"/>
  <c r="D50"/>
  <c r="C50"/>
  <c r="W49"/>
  <c r="X49" s="1"/>
  <c r="D49"/>
  <c r="C49"/>
  <c r="W48"/>
  <c r="X48" s="1"/>
  <c r="D48"/>
  <c r="C48"/>
  <c r="W47"/>
  <c r="X47" s="1"/>
  <c r="D47"/>
  <c r="C47"/>
  <c r="W46"/>
  <c r="X46" s="1"/>
  <c r="D46"/>
  <c r="C46"/>
  <c r="W45"/>
  <c r="X45" s="1"/>
  <c r="D45"/>
  <c r="C45"/>
  <c r="W44"/>
  <c r="X44" s="1"/>
  <c r="D44"/>
  <c r="C44"/>
  <c r="W43"/>
  <c r="X43" s="1"/>
  <c r="D43"/>
  <c r="C43"/>
  <c r="W42"/>
  <c r="X42" s="1"/>
  <c r="D42"/>
  <c r="C42"/>
  <c r="W41"/>
  <c r="X41" s="1"/>
  <c r="D41"/>
  <c r="C41"/>
  <c r="W40"/>
  <c r="X40" s="1"/>
  <c r="D40"/>
  <c r="C40"/>
  <c r="W39"/>
  <c r="X39" s="1"/>
  <c r="D39"/>
  <c r="C39"/>
  <c r="W38"/>
  <c r="X38" s="1"/>
  <c r="D38"/>
  <c r="C38"/>
  <c r="W37"/>
  <c r="X37" s="1"/>
  <c r="D37"/>
  <c r="C37"/>
  <c r="W36"/>
  <c r="X36" s="1"/>
  <c r="D36"/>
  <c r="C36"/>
  <c r="W35"/>
  <c r="X35" s="1"/>
  <c r="D35"/>
  <c r="C35"/>
  <c r="W34"/>
  <c r="X34" s="1"/>
  <c r="D34"/>
  <c r="C34"/>
  <c r="W33"/>
  <c r="X33" s="1"/>
  <c r="D33"/>
  <c r="C33"/>
  <c r="W32"/>
  <c r="X32" s="1"/>
  <c r="D32"/>
  <c r="C32"/>
  <c r="W31"/>
  <c r="X31" s="1"/>
  <c r="D31"/>
  <c r="C31"/>
  <c r="W30"/>
  <c r="X30" s="1"/>
  <c r="D30"/>
  <c r="C30"/>
  <c r="X29"/>
  <c r="W29"/>
  <c r="D29"/>
  <c r="C29"/>
  <c r="X28"/>
  <c r="W28"/>
  <c r="D28"/>
  <c r="C28"/>
  <c r="W27"/>
  <c r="D27"/>
  <c r="C27"/>
  <c r="W26"/>
  <c r="D26"/>
  <c r="C26"/>
  <c r="W25"/>
  <c r="D25"/>
  <c r="C25"/>
  <c r="W24"/>
  <c r="D24"/>
  <c r="C24"/>
  <c r="W23"/>
  <c r="D23"/>
  <c r="C23"/>
  <c r="W22"/>
  <c r="D22"/>
  <c r="C22"/>
  <c r="W21"/>
  <c r="D21"/>
  <c r="C21"/>
  <c r="W20"/>
  <c r="D20"/>
  <c r="C20"/>
  <c r="W19"/>
  <c r="D19"/>
  <c r="C19"/>
  <c r="W18"/>
  <c r="D18"/>
  <c r="C18"/>
  <c r="W17"/>
  <c r="D17"/>
  <c r="C17"/>
  <c r="W16"/>
  <c r="D16"/>
  <c r="C16"/>
  <c r="W15"/>
  <c r="D15"/>
  <c r="C15"/>
  <c r="W14"/>
  <c r="D14"/>
  <c r="C14"/>
  <c r="W13"/>
  <c r="D13"/>
  <c r="C13"/>
  <c r="W12"/>
  <c r="D12"/>
  <c r="C12"/>
  <c r="W11"/>
  <c r="D11"/>
  <c r="C11"/>
  <c r="W10"/>
  <c r="D10"/>
  <c r="C10"/>
  <c r="W9"/>
  <c r="D9"/>
  <c r="C9"/>
  <c r="W8"/>
  <c r="D8"/>
  <c r="C8"/>
  <c r="C6"/>
  <c r="C3"/>
  <c r="W52" i="44"/>
  <c r="X52" s="1"/>
  <c r="D52"/>
  <c r="C52"/>
  <c r="X51"/>
  <c r="W51"/>
  <c r="D51"/>
  <c r="C51"/>
  <c r="X50"/>
  <c r="W50"/>
  <c r="D50"/>
  <c r="C50"/>
  <c r="X49"/>
  <c r="W49"/>
  <c r="D49"/>
  <c r="C49"/>
  <c r="W48"/>
  <c r="X48" s="1"/>
  <c r="D48"/>
  <c r="C48"/>
  <c r="W47"/>
  <c r="X47" s="1"/>
  <c r="D47"/>
  <c r="C47"/>
  <c r="W46"/>
  <c r="X46" s="1"/>
  <c r="D46"/>
  <c r="C46"/>
  <c r="W45"/>
  <c r="X45" s="1"/>
  <c r="D45"/>
  <c r="C45"/>
  <c r="W44"/>
  <c r="X44" s="1"/>
  <c r="D44"/>
  <c r="C44"/>
  <c r="W43"/>
  <c r="X43" s="1"/>
  <c r="D43"/>
  <c r="C43"/>
  <c r="W42"/>
  <c r="X42" s="1"/>
  <c r="D42"/>
  <c r="C42"/>
  <c r="W41"/>
  <c r="X41" s="1"/>
  <c r="D41"/>
  <c r="C41"/>
  <c r="W40"/>
  <c r="X40" s="1"/>
  <c r="D40"/>
  <c r="C40"/>
  <c r="W39"/>
  <c r="X39" s="1"/>
  <c r="D39"/>
  <c r="C39"/>
  <c r="W38"/>
  <c r="X38" s="1"/>
  <c r="D38"/>
  <c r="C38"/>
  <c r="W37"/>
  <c r="X37" s="1"/>
  <c r="D37"/>
  <c r="C37"/>
  <c r="W36"/>
  <c r="X36" s="1"/>
  <c r="D36"/>
  <c r="C36"/>
  <c r="W35"/>
  <c r="X35" s="1"/>
  <c r="D35"/>
  <c r="C35"/>
  <c r="W34"/>
  <c r="X34" s="1"/>
  <c r="D34"/>
  <c r="C34"/>
  <c r="W33"/>
  <c r="X33" s="1"/>
  <c r="D33"/>
  <c r="C33"/>
  <c r="W32"/>
  <c r="X32" s="1"/>
  <c r="D32"/>
  <c r="C32"/>
  <c r="W31"/>
  <c r="X31" s="1"/>
  <c r="D31"/>
  <c r="C31"/>
  <c r="W30"/>
  <c r="X30" s="1"/>
  <c r="D30"/>
  <c r="C30"/>
  <c r="W29"/>
  <c r="X29" s="1"/>
  <c r="D29"/>
  <c r="C29"/>
  <c r="W28"/>
  <c r="X28" s="1"/>
  <c r="D28"/>
  <c r="C28"/>
  <c r="W27"/>
  <c r="X27" s="1"/>
  <c r="D27"/>
  <c r="C27"/>
  <c r="W26"/>
  <c r="D26"/>
  <c r="C26"/>
  <c r="W25"/>
  <c r="D25"/>
  <c r="C25"/>
  <c r="W24"/>
  <c r="D24"/>
  <c r="C24"/>
  <c r="W23"/>
  <c r="D23"/>
  <c r="C23"/>
  <c r="W22"/>
  <c r="D22"/>
  <c r="C22"/>
  <c r="W21"/>
  <c r="D21"/>
  <c r="C21"/>
  <c r="W20"/>
  <c r="D20"/>
  <c r="C20"/>
  <c r="W19"/>
  <c r="D19"/>
  <c r="C19"/>
  <c r="W18"/>
  <c r="D18"/>
  <c r="C18"/>
  <c r="W17"/>
  <c r="D17"/>
  <c r="C17"/>
  <c r="W16"/>
  <c r="D16"/>
  <c r="C16"/>
  <c r="W15"/>
  <c r="D15"/>
  <c r="C15"/>
  <c r="W14"/>
  <c r="D14"/>
  <c r="C14"/>
  <c r="W13"/>
  <c r="D13"/>
  <c r="C13"/>
  <c r="W12"/>
  <c r="D12"/>
  <c r="C12"/>
  <c r="W11"/>
  <c r="D11"/>
  <c r="C11"/>
  <c r="W10"/>
  <c r="D10"/>
  <c r="C10"/>
  <c r="W9"/>
  <c r="D9"/>
  <c r="C9"/>
  <c r="W8"/>
  <c r="D8"/>
  <c r="C8"/>
  <c r="C6"/>
  <c r="C3"/>
  <c r="W52" i="43"/>
  <c r="X52" s="1"/>
  <c r="D52"/>
  <c r="C52"/>
  <c r="W51"/>
  <c r="X51" s="1"/>
  <c r="D51"/>
  <c r="C51"/>
  <c r="X50"/>
  <c r="W50"/>
  <c r="D50"/>
  <c r="C50"/>
  <c r="X49"/>
  <c r="W49"/>
  <c r="D49"/>
  <c r="C49"/>
  <c r="X48"/>
  <c r="W48"/>
  <c r="D48"/>
  <c r="C48"/>
  <c r="W47"/>
  <c r="X47" s="1"/>
  <c r="D47"/>
  <c r="C47"/>
  <c r="W46"/>
  <c r="X46" s="1"/>
  <c r="D46"/>
  <c r="C46"/>
  <c r="W45"/>
  <c r="X45" s="1"/>
  <c r="D45"/>
  <c r="C45"/>
  <c r="W44"/>
  <c r="X44" s="1"/>
  <c r="D44"/>
  <c r="C44"/>
  <c r="W43"/>
  <c r="X43" s="1"/>
  <c r="D43"/>
  <c r="C43"/>
  <c r="W42"/>
  <c r="X42" s="1"/>
  <c r="D42"/>
  <c r="C42"/>
  <c r="W41"/>
  <c r="X41" s="1"/>
  <c r="D41"/>
  <c r="C41"/>
  <c r="W40"/>
  <c r="X40" s="1"/>
  <c r="D40"/>
  <c r="C40"/>
  <c r="W39"/>
  <c r="X39" s="1"/>
  <c r="D39"/>
  <c r="C39"/>
  <c r="W38"/>
  <c r="X38" s="1"/>
  <c r="D38"/>
  <c r="C38"/>
  <c r="W37"/>
  <c r="X37" s="1"/>
  <c r="D37"/>
  <c r="C37"/>
  <c r="W36"/>
  <c r="X36" s="1"/>
  <c r="D36"/>
  <c r="C36"/>
  <c r="W35"/>
  <c r="X35" s="1"/>
  <c r="D35"/>
  <c r="C35"/>
  <c r="W34"/>
  <c r="X34" s="1"/>
  <c r="D34"/>
  <c r="C34"/>
  <c r="W33"/>
  <c r="X33" s="1"/>
  <c r="D33"/>
  <c r="C33"/>
  <c r="W32"/>
  <c r="X32" s="1"/>
  <c r="D32"/>
  <c r="C32"/>
  <c r="X31"/>
  <c r="W31"/>
  <c r="D31"/>
  <c r="C31"/>
  <c r="W30"/>
  <c r="D30"/>
  <c r="C30"/>
  <c r="W29"/>
  <c r="D29"/>
  <c r="C29"/>
  <c r="W28"/>
  <c r="D28"/>
  <c r="C28"/>
  <c r="W27"/>
  <c r="D27"/>
  <c r="C27"/>
  <c r="W26"/>
  <c r="D26"/>
  <c r="C26"/>
  <c r="W25"/>
  <c r="D25"/>
  <c r="C25"/>
  <c r="W24"/>
  <c r="D24"/>
  <c r="C24"/>
  <c r="W23"/>
  <c r="D23"/>
  <c r="C23"/>
  <c r="W22"/>
  <c r="D22"/>
  <c r="C22"/>
  <c r="W21"/>
  <c r="D21"/>
  <c r="C21"/>
  <c r="W20"/>
  <c r="D20"/>
  <c r="C20"/>
  <c r="W19"/>
  <c r="D19"/>
  <c r="C19"/>
  <c r="W18"/>
  <c r="D18"/>
  <c r="C18"/>
  <c r="W17"/>
  <c r="D17"/>
  <c r="C17"/>
  <c r="W16"/>
  <c r="D16"/>
  <c r="C16"/>
  <c r="W15"/>
  <c r="D15"/>
  <c r="C15"/>
  <c r="W14"/>
  <c r="D14"/>
  <c r="C14"/>
  <c r="W13"/>
  <c r="D13"/>
  <c r="C13"/>
  <c r="W12"/>
  <c r="D12"/>
  <c r="C12"/>
  <c r="W11"/>
  <c r="D11"/>
  <c r="C11"/>
  <c r="W10"/>
  <c r="D10"/>
  <c r="C10"/>
  <c r="W9"/>
  <c r="D9"/>
  <c r="C9"/>
  <c r="W8"/>
  <c r="D8"/>
  <c r="C8"/>
  <c r="C6"/>
  <c r="C3"/>
  <c r="C3" i="11"/>
  <c r="X9" i="43" l="1"/>
  <c r="F10" i="60"/>
  <c r="G9" i="61"/>
  <c r="X11" i="43"/>
  <c r="F12" i="60"/>
  <c r="G11" i="61"/>
  <c r="X13" i="43"/>
  <c r="F14" i="60"/>
  <c r="G13" i="61"/>
  <c r="X15" i="43"/>
  <c r="F16" i="60"/>
  <c r="G15" i="61"/>
  <c r="X17" i="43"/>
  <c r="F18" i="60"/>
  <c r="G17" i="61"/>
  <c r="X19" i="43"/>
  <c r="F20" i="60"/>
  <c r="G19" i="61"/>
  <c r="X21" i="43"/>
  <c r="F22" i="60"/>
  <c r="G21" i="61"/>
  <c r="X23" i="43"/>
  <c r="F24" i="60"/>
  <c r="G23" i="61"/>
  <c r="X25" i="43"/>
  <c r="F26" i="60"/>
  <c r="G25" i="61"/>
  <c r="X27" i="43"/>
  <c r="F28" i="60"/>
  <c r="G27" i="61"/>
  <c r="X29" i="43"/>
  <c r="F30" i="60"/>
  <c r="I30" s="1"/>
  <c r="J30" s="1"/>
  <c r="G29" i="61"/>
  <c r="X8" i="43"/>
  <c r="F9" i="60"/>
  <c r="G8" i="61"/>
  <c r="X10" i="43"/>
  <c r="F11" i="60"/>
  <c r="G10" i="61"/>
  <c r="X12" i="43"/>
  <c r="F13" i="60"/>
  <c r="G12" i="61"/>
  <c r="X14" i="43"/>
  <c r="F15" i="60"/>
  <c r="G14" i="61"/>
  <c r="X16" i="43"/>
  <c r="F17" i="60"/>
  <c r="G16" i="61"/>
  <c r="X18" i="43"/>
  <c r="F19" i="60"/>
  <c r="G18" i="61"/>
  <c r="X20" i="43"/>
  <c r="F21" i="60"/>
  <c r="G20" i="61"/>
  <c r="X22" i="43"/>
  <c r="F23" i="60"/>
  <c r="G22" i="61"/>
  <c r="X24" i="43"/>
  <c r="F25" i="60"/>
  <c r="G24" i="61"/>
  <c r="X26" i="43"/>
  <c r="F27" i="60"/>
  <c r="G26" i="61"/>
  <c r="X28" i="43"/>
  <c r="F29" i="60"/>
  <c r="I29" s="1"/>
  <c r="J29" s="1"/>
  <c r="G28" i="61"/>
  <c r="X30" i="43"/>
  <c r="F31" i="60"/>
  <c r="I31" s="1"/>
  <c r="J31" s="1"/>
  <c r="G30" i="61"/>
  <c r="X8" i="44"/>
  <c r="G9" i="60"/>
  <c r="H8" i="61"/>
  <c r="X10" i="44"/>
  <c r="G11" i="60"/>
  <c r="H10" i="61"/>
  <c r="X12" i="44"/>
  <c r="G13" i="60"/>
  <c r="H12" i="61"/>
  <c r="X14" i="44"/>
  <c r="G15" i="60"/>
  <c r="H14" i="61"/>
  <c r="X16" i="44"/>
  <c r="G17" i="60"/>
  <c r="H16" i="61"/>
  <c r="X18" i="44"/>
  <c r="G19" i="60"/>
  <c r="H18" i="61"/>
  <c r="X20" i="44"/>
  <c r="G21" i="60"/>
  <c r="H20" i="61"/>
  <c r="X22" i="44"/>
  <c r="G23" i="60"/>
  <c r="H22" i="61"/>
  <c r="X24" i="44"/>
  <c r="G25" i="60"/>
  <c r="H24" i="61"/>
  <c r="X26" i="44"/>
  <c r="G27" i="60"/>
  <c r="H26" i="61"/>
  <c r="X9" i="44"/>
  <c r="G10" i="60"/>
  <c r="H9" i="61"/>
  <c r="X11" i="44"/>
  <c r="G12" i="60"/>
  <c r="H11" i="61"/>
  <c r="X13" i="44"/>
  <c r="G14" i="60"/>
  <c r="H13" i="61"/>
  <c r="X15" i="44"/>
  <c r="G16" i="60"/>
  <c r="H15" i="61"/>
  <c r="X17" i="44"/>
  <c r="G18" i="60"/>
  <c r="H17" i="61"/>
  <c r="X19" i="44"/>
  <c r="G20" i="60"/>
  <c r="H19" i="61"/>
  <c r="X21" i="44"/>
  <c r="G22" i="60"/>
  <c r="H21" i="61"/>
  <c r="X23" i="44"/>
  <c r="G24" i="60"/>
  <c r="H23" i="61"/>
  <c r="X25" i="44"/>
  <c r="G26" i="60"/>
  <c r="H25" i="61"/>
  <c r="X9" i="45"/>
  <c r="H10" i="60"/>
  <c r="I9" i="61"/>
  <c r="X11" i="45"/>
  <c r="H12" i="60"/>
  <c r="I11" i="61"/>
  <c r="X13" i="45"/>
  <c r="H14" i="60"/>
  <c r="I13" i="61"/>
  <c r="X15" i="45"/>
  <c r="H16" i="60"/>
  <c r="I15" i="61"/>
  <c r="X17" i="45"/>
  <c r="H18" i="60"/>
  <c r="I17" i="61"/>
  <c r="X19" i="45"/>
  <c r="H20" i="60"/>
  <c r="I19" i="61"/>
  <c r="X21" i="45"/>
  <c r="H22" i="60"/>
  <c r="I21" i="61"/>
  <c r="X23" i="45"/>
  <c r="H24" i="60"/>
  <c r="I23" i="61"/>
  <c r="X25" i="45"/>
  <c r="H26" i="60"/>
  <c r="I25" i="61"/>
  <c r="H28" i="60"/>
  <c r="I27" i="61"/>
  <c r="X8" i="45"/>
  <c r="H9" i="60"/>
  <c r="I8" i="61"/>
  <c r="X10" i="45"/>
  <c r="H11" i="60"/>
  <c r="I10" i="61"/>
  <c r="X12" i="45"/>
  <c r="H13" i="60"/>
  <c r="I12" i="61"/>
  <c r="X14" i="45"/>
  <c r="H15" i="60"/>
  <c r="I15" s="1"/>
  <c r="J15" s="1"/>
  <c r="I14" i="61"/>
  <c r="X16" i="45"/>
  <c r="H17" i="60"/>
  <c r="I17" s="1"/>
  <c r="J17" s="1"/>
  <c r="I16" i="61"/>
  <c r="X18" i="45"/>
  <c r="H19" i="60"/>
  <c r="I19" s="1"/>
  <c r="J19" s="1"/>
  <c r="I18" i="61"/>
  <c r="X20" i="45"/>
  <c r="H21" i="60"/>
  <c r="I21" s="1"/>
  <c r="J21" s="1"/>
  <c r="I20" i="61"/>
  <c r="X22" i="45"/>
  <c r="H23" i="60"/>
  <c r="I23" s="1"/>
  <c r="J23" s="1"/>
  <c r="I22" i="61"/>
  <c r="X24" i="45"/>
  <c r="H25" i="60"/>
  <c r="I25" s="1"/>
  <c r="J25" s="1"/>
  <c r="I24" i="61"/>
  <c r="X26" i="45"/>
  <c r="H27" i="60"/>
  <c r="I27" s="1"/>
  <c r="J27" s="1"/>
  <c r="I26" i="61"/>
  <c r="X27" i="45"/>
  <c r="X8" i="46"/>
  <c r="K9" i="60"/>
  <c r="J8" i="61"/>
  <c r="X10" i="46"/>
  <c r="K11" i="60"/>
  <c r="J10" i="61"/>
  <c r="X12" i="46"/>
  <c r="K13" i="60"/>
  <c r="J12" i="61"/>
  <c r="X14" i="46"/>
  <c r="K15" i="60"/>
  <c r="J14" i="61"/>
  <c r="X16" i="46"/>
  <c r="K17" i="60"/>
  <c r="J16" i="61"/>
  <c r="X18" i="46"/>
  <c r="K19" i="60"/>
  <c r="J18" i="61"/>
  <c r="X20" i="46"/>
  <c r="K21" i="60"/>
  <c r="J20" i="61"/>
  <c r="X22" i="46"/>
  <c r="K23" i="60"/>
  <c r="J22" i="61"/>
  <c r="X24" i="46"/>
  <c r="K25" i="60"/>
  <c r="J24" i="61"/>
  <c r="X9" i="46"/>
  <c r="K10" i="60"/>
  <c r="J9" i="61"/>
  <c r="X11" i="46"/>
  <c r="K12" i="60"/>
  <c r="J11" i="61"/>
  <c r="X13" i="46"/>
  <c r="K14" i="60"/>
  <c r="J13" i="61"/>
  <c r="X15" i="46"/>
  <c r="K16" i="60"/>
  <c r="J15" i="61"/>
  <c r="X17" i="46"/>
  <c r="K18" i="60"/>
  <c r="J17" i="61"/>
  <c r="X19" i="46"/>
  <c r="K20" i="60"/>
  <c r="J19" i="61"/>
  <c r="X21" i="46"/>
  <c r="K22" i="60"/>
  <c r="J21" i="61"/>
  <c r="X23" i="46"/>
  <c r="K24" i="60"/>
  <c r="J23" i="61"/>
  <c r="X25" i="46"/>
  <c r="K26" i="60"/>
  <c r="J25" i="61"/>
  <c r="X9" i="47"/>
  <c r="L10" i="60"/>
  <c r="K9" i="61"/>
  <c r="X11" i="47"/>
  <c r="L12" i="60"/>
  <c r="K11" i="61"/>
  <c r="X13" i="47"/>
  <c r="L14" i="60"/>
  <c r="K13" i="61"/>
  <c r="X15" i="47"/>
  <c r="L16" i="60"/>
  <c r="K15" i="61"/>
  <c r="X17" i="47"/>
  <c r="L18" i="60"/>
  <c r="K17" i="61"/>
  <c r="X19" i="47"/>
  <c r="L20" i="60"/>
  <c r="K19" i="61"/>
  <c r="X21" i="47"/>
  <c r="L22" i="60"/>
  <c r="K21" i="61"/>
  <c r="X23" i="47"/>
  <c r="L24" i="60"/>
  <c r="K23" i="61"/>
  <c r="U24" i="47"/>
  <c r="T24"/>
  <c r="X26"/>
  <c r="L27" i="60"/>
  <c r="M27" s="1"/>
  <c r="N27" s="1"/>
  <c r="K26" i="61"/>
  <c r="X8" i="47"/>
  <c r="L9" i="60"/>
  <c r="K8" i="61"/>
  <c r="X10" i="47"/>
  <c r="L11" i="60"/>
  <c r="K10" i="61"/>
  <c r="X12" i="47"/>
  <c r="L13" i="60"/>
  <c r="K12" i="61"/>
  <c r="X14" i="47"/>
  <c r="L15" i="60"/>
  <c r="K14" i="61"/>
  <c r="X16" i="47"/>
  <c r="L17" i="60"/>
  <c r="K16" i="61"/>
  <c r="X18" i="47"/>
  <c r="L19" i="60"/>
  <c r="K18" i="61"/>
  <c r="X20" i="47"/>
  <c r="L21" i="60"/>
  <c r="K20" i="61"/>
  <c r="X22" i="47"/>
  <c r="L23" i="60"/>
  <c r="K22" i="61"/>
  <c r="L25" i="60"/>
  <c r="M25" s="1"/>
  <c r="N25" s="1"/>
  <c r="K24" i="61"/>
  <c r="X25" i="47"/>
  <c r="L26" i="60"/>
  <c r="M26" s="1"/>
  <c r="N26" s="1"/>
  <c r="K25" i="61"/>
  <c r="X9" i="48"/>
  <c r="O10" i="60"/>
  <c r="P10" s="1"/>
  <c r="Q10" s="1"/>
  <c r="L9" i="61"/>
  <c r="X11" i="48"/>
  <c r="O12" i="60"/>
  <c r="P12" s="1"/>
  <c r="Q12" s="1"/>
  <c r="L11" i="61"/>
  <c r="X13" i="48"/>
  <c r="O14" i="60"/>
  <c r="P14" s="1"/>
  <c r="Q14" s="1"/>
  <c r="L13" i="61"/>
  <c r="X15" i="48"/>
  <c r="O16" i="60"/>
  <c r="P16" s="1"/>
  <c r="Q16" s="1"/>
  <c r="L15" i="61"/>
  <c r="X17" i="48"/>
  <c r="O18" i="60"/>
  <c r="P18" s="1"/>
  <c r="Q18" s="1"/>
  <c r="L17" i="61"/>
  <c r="X19" i="48"/>
  <c r="O20" i="60"/>
  <c r="P20" s="1"/>
  <c r="Q20" s="1"/>
  <c r="L19" i="61"/>
  <c r="X21" i="48"/>
  <c r="O22" i="60"/>
  <c r="P22" s="1"/>
  <c r="Q22" s="1"/>
  <c r="L21" i="61"/>
  <c r="X23" i="48"/>
  <c r="O24" i="60"/>
  <c r="P24" s="1"/>
  <c r="Q24" s="1"/>
  <c r="L23" i="61"/>
  <c r="X25" i="48"/>
  <c r="O26" i="60"/>
  <c r="P26" s="1"/>
  <c r="Q26" s="1"/>
  <c r="L25" i="61"/>
  <c r="X27" i="48"/>
  <c r="O28" i="60"/>
  <c r="P28" s="1"/>
  <c r="Q28" s="1"/>
  <c r="L27" i="61"/>
  <c r="X8" i="48"/>
  <c r="O9" i="60"/>
  <c r="P9" s="1"/>
  <c r="Q9" s="1"/>
  <c r="L8" i="61"/>
  <c r="X10" i="48"/>
  <c r="O11" i="60"/>
  <c r="P11" s="1"/>
  <c r="Q11" s="1"/>
  <c r="L10" i="61"/>
  <c r="X12" i="48"/>
  <c r="O13" i="60"/>
  <c r="P13" s="1"/>
  <c r="Q13" s="1"/>
  <c r="L12" i="61"/>
  <c r="X14" i="48"/>
  <c r="O15" i="60"/>
  <c r="P15" s="1"/>
  <c r="Q15" s="1"/>
  <c r="L14" i="61"/>
  <c r="X16" i="48"/>
  <c r="O17" i="60"/>
  <c r="P17" s="1"/>
  <c r="Q17" s="1"/>
  <c r="L16" i="61"/>
  <c r="X18" i="48"/>
  <c r="O19" i="60"/>
  <c r="P19" s="1"/>
  <c r="Q19" s="1"/>
  <c r="L18" i="61"/>
  <c r="X20" i="48"/>
  <c r="O21" i="60"/>
  <c r="P21" s="1"/>
  <c r="Q21" s="1"/>
  <c r="L20" i="61"/>
  <c r="X22" i="48"/>
  <c r="O23" i="60"/>
  <c r="P23" s="1"/>
  <c r="Q23" s="1"/>
  <c r="L22" i="61"/>
  <c r="X24" i="48"/>
  <c r="O25" i="60"/>
  <c r="P25" s="1"/>
  <c r="Q25" s="1"/>
  <c r="L24" i="61"/>
  <c r="X26" i="48"/>
  <c r="O27" i="60"/>
  <c r="P27" s="1"/>
  <c r="Q27" s="1"/>
  <c r="L26" i="61"/>
  <c r="X28" i="48"/>
  <c r="O29" i="60"/>
  <c r="P29" s="1"/>
  <c r="Q29" s="1"/>
  <c r="L28" i="61"/>
  <c r="X8" i="49"/>
  <c r="R9" i="60"/>
  <c r="M8" i="61"/>
  <c r="X10" i="49"/>
  <c r="R11" i="60"/>
  <c r="M10" i="61"/>
  <c r="X12" i="49"/>
  <c r="R13" i="60"/>
  <c r="M12" i="61"/>
  <c r="X14" i="49"/>
  <c r="R15" i="60"/>
  <c r="M14" i="61"/>
  <c r="X16" i="49"/>
  <c r="R17" i="60"/>
  <c r="M16" i="61"/>
  <c r="X18" i="49"/>
  <c r="R19" i="60"/>
  <c r="M18" i="61"/>
  <c r="X20" i="49"/>
  <c r="R21" i="60"/>
  <c r="M20" i="61"/>
  <c r="X22" i="49"/>
  <c r="R23" i="60"/>
  <c r="M22" i="61"/>
  <c r="X24" i="49"/>
  <c r="R25" i="60"/>
  <c r="M24" i="61"/>
  <c r="X9" i="49"/>
  <c r="R10" i="60"/>
  <c r="M9" i="61"/>
  <c r="X11" i="49"/>
  <c r="R12" i="60"/>
  <c r="M11" i="61"/>
  <c r="X13" i="49"/>
  <c r="R14" i="60"/>
  <c r="M13" i="61"/>
  <c r="X15" i="49"/>
  <c r="R16" i="60"/>
  <c r="M15" i="61"/>
  <c r="X17" i="49"/>
  <c r="R18" i="60"/>
  <c r="M17" i="61"/>
  <c r="X19" i="49"/>
  <c r="R20" i="60"/>
  <c r="M19" i="61"/>
  <c r="X21" i="49"/>
  <c r="R22" i="60"/>
  <c r="M21" i="61"/>
  <c r="X23" i="49"/>
  <c r="R24" i="60"/>
  <c r="M23" i="61"/>
  <c r="X25" i="49"/>
  <c r="R26" i="60"/>
  <c r="M25" i="61"/>
  <c r="S9" i="60"/>
  <c r="N8" i="61"/>
  <c r="S10" i="60"/>
  <c r="T10" s="1"/>
  <c r="U10" s="1"/>
  <c r="N9" i="61"/>
  <c r="S11" i="60"/>
  <c r="T11" s="1"/>
  <c r="U11" s="1"/>
  <c r="N10" i="61"/>
  <c r="S12" i="60"/>
  <c r="N11" i="61"/>
  <c r="S13" i="60"/>
  <c r="N12" i="61"/>
  <c r="S14" i="60"/>
  <c r="T14" s="1"/>
  <c r="U14" s="1"/>
  <c r="N13" i="61"/>
  <c r="S15" i="60"/>
  <c r="T15" s="1"/>
  <c r="U15" s="1"/>
  <c r="N14" i="61"/>
  <c r="S16" i="60"/>
  <c r="N15" i="61"/>
  <c r="S17" i="60"/>
  <c r="N16" i="61"/>
  <c r="S18" i="60"/>
  <c r="T18" s="1"/>
  <c r="U18" s="1"/>
  <c r="N17" i="61"/>
  <c r="S19" i="60"/>
  <c r="T19" s="1"/>
  <c r="U19" s="1"/>
  <c r="N18" i="61"/>
  <c r="S20" i="60"/>
  <c r="N19" i="61"/>
  <c r="S21" i="60"/>
  <c r="N20" i="61"/>
  <c r="S22" i="60"/>
  <c r="T22" s="1"/>
  <c r="U22" s="1"/>
  <c r="N21" i="61"/>
  <c r="S23" i="60"/>
  <c r="T23" s="1"/>
  <c r="U23" s="1"/>
  <c r="N22" i="61"/>
  <c r="S24" i="60"/>
  <c r="N23" i="61"/>
  <c r="S25" i="60"/>
  <c r="N24" i="61"/>
  <c r="S26" i="60"/>
  <c r="T26" s="1"/>
  <c r="U26" s="1"/>
  <c r="N25" i="61"/>
  <c r="S27" i="60"/>
  <c r="T27" s="1"/>
  <c r="U27" s="1"/>
  <c r="N26" i="61"/>
  <c r="S28" i="60"/>
  <c r="T28" s="1"/>
  <c r="U28" s="1"/>
  <c r="N27" i="61"/>
  <c r="S29" i="60"/>
  <c r="T29" s="1"/>
  <c r="U29" s="1"/>
  <c r="N28" i="61"/>
  <c r="S30" i="60"/>
  <c r="T30" s="1"/>
  <c r="U30" s="1"/>
  <c r="N29" i="61"/>
  <c r="S31" i="60"/>
  <c r="T31" s="1"/>
  <c r="U31" s="1"/>
  <c r="N30" i="61"/>
  <c r="S32" i="60"/>
  <c r="T32" s="1"/>
  <c r="U32" s="1"/>
  <c r="N31" i="61"/>
  <c r="X8" i="50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AC8" i="51"/>
  <c r="V9" i="60"/>
  <c r="O8" i="61"/>
  <c r="AC10" i="51"/>
  <c r="V11" i="60"/>
  <c r="O10" i="61"/>
  <c r="AC12" i="51"/>
  <c r="V13" i="60"/>
  <c r="O12" i="61"/>
  <c r="AC14" i="51"/>
  <c r="V15" i="60"/>
  <c r="O14" i="61"/>
  <c r="AC16" i="51"/>
  <c r="V17" i="60"/>
  <c r="O16" i="61"/>
  <c r="AC18" i="51"/>
  <c r="V19" i="60"/>
  <c r="O18" i="61"/>
  <c r="AC20" i="51"/>
  <c r="V21" i="60"/>
  <c r="O20" i="61"/>
  <c r="AC22" i="51"/>
  <c r="V23" i="60"/>
  <c r="O22" i="61"/>
  <c r="AC24" i="51"/>
  <c r="V25" i="60"/>
  <c r="O24" i="61"/>
  <c r="AC26" i="51"/>
  <c r="V27" i="60"/>
  <c r="X27" s="1"/>
  <c r="Y27" s="1"/>
  <c r="O26" i="61"/>
  <c r="AC9" i="51"/>
  <c r="V10" i="60"/>
  <c r="O9" i="61"/>
  <c r="AC11" i="51"/>
  <c r="V12" i="60"/>
  <c r="O11" i="61"/>
  <c r="AC13" i="51"/>
  <c r="V14" i="60"/>
  <c r="O13" i="61"/>
  <c r="AC15" i="51"/>
  <c r="V16" i="60"/>
  <c r="O15" i="61"/>
  <c r="AC17" i="51"/>
  <c r="V18" i="60"/>
  <c r="O17" i="61"/>
  <c r="AC19" i="51"/>
  <c r="V20" i="60"/>
  <c r="O19" i="61"/>
  <c r="AC21" i="51"/>
  <c r="V22" i="60"/>
  <c r="O21" i="61"/>
  <c r="AC23" i="51"/>
  <c r="V24" i="60"/>
  <c r="O23" i="61"/>
  <c r="AC25" i="51"/>
  <c r="V26" i="60"/>
  <c r="X26" s="1"/>
  <c r="Y26" s="1"/>
  <c r="O25" i="61"/>
  <c r="AC27" i="51"/>
  <c r="V28" i="60"/>
  <c r="X28" s="1"/>
  <c r="Y28" s="1"/>
  <c r="O27" i="61"/>
  <c r="U17" i="52"/>
  <c r="T17"/>
  <c r="X8"/>
  <c r="W9" i="60"/>
  <c r="X9" s="1"/>
  <c r="Y9" s="1"/>
  <c r="P8" i="61"/>
  <c r="X10" i="52"/>
  <c r="W11" i="60"/>
  <c r="X11" s="1"/>
  <c r="Y11" s="1"/>
  <c r="P10" i="61"/>
  <c r="X12" i="52"/>
  <c r="W13" i="60"/>
  <c r="X13" s="1"/>
  <c r="Y13" s="1"/>
  <c r="P12" i="61"/>
  <c r="X14" i="52"/>
  <c r="W15" i="60"/>
  <c r="X15" s="1"/>
  <c r="Y15" s="1"/>
  <c r="P14" i="61"/>
  <c r="X16" i="52"/>
  <c r="W17" i="60"/>
  <c r="X17" s="1"/>
  <c r="Y17" s="1"/>
  <c r="P16" i="61"/>
  <c r="X19" i="52"/>
  <c r="W20" i="60"/>
  <c r="X20" s="1"/>
  <c r="Y20" s="1"/>
  <c r="P19" i="61"/>
  <c r="X21" i="52"/>
  <c r="W22" i="60"/>
  <c r="X22" s="1"/>
  <c r="Y22" s="1"/>
  <c r="P21" i="61"/>
  <c r="X23" i="52"/>
  <c r="W24" i="60"/>
  <c r="X24" s="1"/>
  <c r="Y24" s="1"/>
  <c r="P23" i="61"/>
  <c r="X9" i="52"/>
  <c r="W10" i="60"/>
  <c r="X10" s="1"/>
  <c r="Y10" s="1"/>
  <c r="P9" i="61"/>
  <c r="X11" i="52"/>
  <c r="W12" i="60"/>
  <c r="X12" s="1"/>
  <c r="Y12" s="1"/>
  <c r="P11" i="61"/>
  <c r="X13" i="52"/>
  <c r="W14" i="60"/>
  <c r="X14" s="1"/>
  <c r="Y14" s="1"/>
  <c r="P13" i="61"/>
  <c r="X15" i="52"/>
  <c r="W16" i="60"/>
  <c r="X16" s="1"/>
  <c r="Y16" s="1"/>
  <c r="P15" i="61"/>
  <c r="W18" i="60"/>
  <c r="P17" i="61"/>
  <c r="X18" i="52"/>
  <c r="W19" i="60"/>
  <c r="P18" i="61"/>
  <c r="X20" i="52"/>
  <c r="W21" i="60"/>
  <c r="P20" i="61"/>
  <c r="X22" i="52"/>
  <c r="W23" i="60"/>
  <c r="P22" i="61"/>
  <c r="X24" i="52"/>
  <c r="W25" i="60"/>
  <c r="P24" i="61"/>
  <c r="X8" i="53"/>
  <c r="Z9" i="60"/>
  <c r="Q8" i="61"/>
  <c r="X10" i="53"/>
  <c r="U10" s="1"/>
  <c r="Z11" i="60"/>
  <c r="Q10" i="61"/>
  <c r="X12" i="53"/>
  <c r="Z13" i="60"/>
  <c r="Q12" i="61"/>
  <c r="X14" i="53"/>
  <c r="Z15" i="60"/>
  <c r="Q14" i="61"/>
  <c r="X16" i="53"/>
  <c r="Z17" i="60"/>
  <c r="Q16" i="61"/>
  <c r="X18" i="53"/>
  <c r="Z19" i="60"/>
  <c r="Q18" i="61"/>
  <c r="X20" i="53"/>
  <c r="Z21" i="60"/>
  <c r="Q20" i="61"/>
  <c r="X22" i="53"/>
  <c r="Z23" i="60"/>
  <c r="Q22" i="61"/>
  <c r="X24" i="53"/>
  <c r="Z25" i="60"/>
  <c r="Q24" i="61"/>
  <c r="X26" i="53"/>
  <c r="Z27" i="60"/>
  <c r="AB27" s="1"/>
  <c r="Q26" i="61"/>
  <c r="X9" i="53"/>
  <c r="Z10" i="60"/>
  <c r="Q9" i="61"/>
  <c r="X11" i="53"/>
  <c r="U11" s="1"/>
  <c r="Z12" i="60"/>
  <c r="Q11" i="61"/>
  <c r="X13" i="53"/>
  <c r="Z14" i="60"/>
  <c r="Q13" i="61"/>
  <c r="X15" i="53"/>
  <c r="Z16" i="60"/>
  <c r="Q15" i="61"/>
  <c r="X17" i="53"/>
  <c r="Z18" i="60"/>
  <c r="Q17" i="61"/>
  <c r="X19" i="53"/>
  <c r="Z20" i="60"/>
  <c r="Q19" i="61"/>
  <c r="X21" i="53"/>
  <c r="Z22" i="60"/>
  <c r="Q21" i="61"/>
  <c r="X23" i="53"/>
  <c r="Z24" i="60"/>
  <c r="Q23" i="61"/>
  <c r="X25" i="53"/>
  <c r="Z26" i="60"/>
  <c r="Q25" i="61"/>
  <c r="X8" i="54"/>
  <c r="AA9" i="60"/>
  <c r="R8" i="61"/>
  <c r="X10" i="54"/>
  <c r="AA11" i="60"/>
  <c r="R10" i="61"/>
  <c r="X12" i="54"/>
  <c r="AA13" i="60"/>
  <c r="R12" i="61"/>
  <c r="X14" i="54"/>
  <c r="AA15" i="60"/>
  <c r="R14" i="61"/>
  <c r="X16" i="54"/>
  <c r="AA17" i="60"/>
  <c r="R16" i="61"/>
  <c r="X18" i="54"/>
  <c r="AA19" i="60"/>
  <c r="R18" i="61"/>
  <c r="X20" i="54"/>
  <c r="AA21" i="60"/>
  <c r="R20" i="61"/>
  <c r="X22" i="54"/>
  <c r="AA23" i="60"/>
  <c r="R22" i="61"/>
  <c r="X24" i="54"/>
  <c r="AA25" i="60"/>
  <c r="R24" i="61"/>
  <c r="X9" i="54"/>
  <c r="AA10" i="60"/>
  <c r="AB10" s="1"/>
  <c r="R9" i="61"/>
  <c r="X11" i="54"/>
  <c r="AA12" i="60"/>
  <c r="AB12" s="1"/>
  <c r="R11" i="61"/>
  <c r="X13" i="54"/>
  <c r="AA14" i="60"/>
  <c r="AB14" s="1"/>
  <c r="R13" i="61"/>
  <c r="X15" i="54"/>
  <c r="AA16" i="60"/>
  <c r="AB16" s="1"/>
  <c r="R15" i="61"/>
  <c r="X17" i="54"/>
  <c r="AA18" i="60"/>
  <c r="AB18" s="1"/>
  <c r="R17" i="61"/>
  <c r="X19" i="54"/>
  <c r="AA20" i="60"/>
  <c r="AB20" s="1"/>
  <c r="R19" i="61"/>
  <c r="X21" i="54"/>
  <c r="AA22" i="60"/>
  <c r="AB22" s="1"/>
  <c r="R21" i="61"/>
  <c r="X23" i="54"/>
  <c r="AA24" i="60"/>
  <c r="AB24" s="1"/>
  <c r="R23" i="61"/>
  <c r="X25" i="54"/>
  <c r="AA26" i="60"/>
  <c r="AB26" s="1"/>
  <c r="R25" i="61"/>
  <c r="X9" i="55"/>
  <c r="AD10" i="60"/>
  <c r="S9" i="61"/>
  <c r="X11" i="55"/>
  <c r="AD12" i="60"/>
  <c r="S11" i="61"/>
  <c r="X13" i="55"/>
  <c r="AD14" i="60"/>
  <c r="S13" i="61"/>
  <c r="X15" i="55"/>
  <c r="AD16" i="60"/>
  <c r="S15" i="61"/>
  <c r="X17" i="55"/>
  <c r="AD18" i="60"/>
  <c r="S17" i="61"/>
  <c r="X19" i="55"/>
  <c r="AD20" i="60"/>
  <c r="S19" i="61"/>
  <c r="X21" i="55"/>
  <c r="AD22" i="60"/>
  <c r="S21" i="61"/>
  <c r="X23" i="55"/>
  <c r="AD24" i="60"/>
  <c r="S23" i="61"/>
  <c r="X25" i="55"/>
  <c r="AD26" i="60"/>
  <c r="S25" i="61"/>
  <c r="X27" i="55"/>
  <c r="AD28" i="60"/>
  <c r="S27" i="61"/>
  <c r="X8" i="55"/>
  <c r="AD9" i="60"/>
  <c r="S8" i="61"/>
  <c r="X10" i="55"/>
  <c r="AD11" i="60"/>
  <c r="S10" i="61"/>
  <c r="X12" i="55"/>
  <c r="AD13" i="60"/>
  <c r="S12" i="61"/>
  <c r="X14" i="55"/>
  <c r="AD15" i="60"/>
  <c r="S14" i="61"/>
  <c r="X16" i="55"/>
  <c r="AD17" i="60"/>
  <c r="S16" i="61"/>
  <c r="X18" i="55"/>
  <c r="AD19" i="60"/>
  <c r="S18" i="61"/>
  <c r="X20" i="55"/>
  <c r="AD21" i="60"/>
  <c r="S20" i="61"/>
  <c r="X22" i="55"/>
  <c r="AD23" i="60"/>
  <c r="S22" i="61"/>
  <c r="X24" i="55"/>
  <c r="AD25" i="60"/>
  <c r="S24" i="61"/>
  <c r="X26" i="55"/>
  <c r="AD27" i="60"/>
  <c r="S26" i="61"/>
  <c r="X28" i="55"/>
  <c r="AD29" i="60"/>
  <c r="S28" i="61"/>
  <c r="U25" i="57"/>
  <c r="T25"/>
  <c r="X8"/>
  <c r="AE9" i="60"/>
  <c r="T8" i="61"/>
  <c r="X10" i="57"/>
  <c r="AE11" i="60"/>
  <c r="T10" i="61"/>
  <c r="X12" i="57"/>
  <c r="AE13" i="60"/>
  <c r="T12" i="61"/>
  <c r="X14" i="57"/>
  <c r="AE15" i="60"/>
  <c r="T14" i="61"/>
  <c r="X16" i="57"/>
  <c r="AE17" i="60"/>
  <c r="T16" i="61"/>
  <c r="X18" i="57"/>
  <c r="AE19" i="60"/>
  <c r="T18" i="61"/>
  <c r="X20" i="57"/>
  <c r="AE21" i="60"/>
  <c r="T20" i="61"/>
  <c r="X22" i="57"/>
  <c r="AE23" i="60"/>
  <c r="T22" i="61"/>
  <c r="X24" i="57"/>
  <c r="AE25" i="60"/>
  <c r="T24" i="61"/>
  <c r="X9" i="57"/>
  <c r="AE10" i="60"/>
  <c r="T9" i="61"/>
  <c r="X11" i="57"/>
  <c r="AE12" i="60"/>
  <c r="T11" i="61"/>
  <c r="X13" i="57"/>
  <c r="AE14" i="60"/>
  <c r="T13" i="61"/>
  <c r="X15" i="57"/>
  <c r="AE16" i="60"/>
  <c r="T15" i="61"/>
  <c r="X17" i="57"/>
  <c r="AE18" i="60"/>
  <c r="T17" i="61"/>
  <c r="X19" i="57"/>
  <c r="AE20" i="60"/>
  <c r="T19" i="61"/>
  <c r="X21" i="57"/>
  <c r="AE22" i="60"/>
  <c r="T21" i="61"/>
  <c r="X23" i="57"/>
  <c r="AE24" i="60"/>
  <c r="T23" i="61"/>
  <c r="AE26" i="60"/>
  <c r="T25" i="61"/>
  <c r="X26" i="57"/>
  <c r="AE27" i="60"/>
  <c r="T26" i="61"/>
  <c r="U27" i="56"/>
  <c r="T27"/>
  <c r="U26"/>
  <c r="T26"/>
  <c r="X9"/>
  <c r="AF10" i="60"/>
  <c r="U9" i="61"/>
  <c r="X11" i="56"/>
  <c r="AF12" i="60"/>
  <c r="U11" i="61"/>
  <c r="X13" i="56"/>
  <c r="AF14" i="60"/>
  <c r="U13" i="61"/>
  <c r="X15" i="56"/>
  <c r="AF16" i="60"/>
  <c r="U15" i="61"/>
  <c r="X17" i="56"/>
  <c r="AF18" i="60"/>
  <c r="U17" i="61"/>
  <c r="X19" i="56"/>
  <c r="AF20" i="60"/>
  <c r="U19" i="61"/>
  <c r="X21" i="56"/>
  <c r="AF22" i="60"/>
  <c r="U21" i="61"/>
  <c r="X23" i="56"/>
  <c r="AF24" i="60"/>
  <c r="U23" i="61"/>
  <c r="X25" i="56"/>
  <c r="AF26" i="60"/>
  <c r="U25" i="61"/>
  <c r="X29" i="56"/>
  <c r="AF30" i="60"/>
  <c r="AG30" s="1"/>
  <c r="AH30" s="1"/>
  <c r="U29" i="61"/>
  <c r="X31" i="56"/>
  <c r="AF32" i="60"/>
  <c r="AG32" s="1"/>
  <c r="AH32" s="1"/>
  <c r="U31" i="61"/>
  <c r="X33" i="56"/>
  <c r="AF34" i="60"/>
  <c r="AG34" s="1"/>
  <c r="AH34" s="1"/>
  <c r="U33" i="61"/>
  <c r="X8" i="56"/>
  <c r="AF9" i="60"/>
  <c r="U8" i="61"/>
  <c r="X10" i="56"/>
  <c r="AF11" i="60"/>
  <c r="U10" i="61"/>
  <c r="X12" i="56"/>
  <c r="AF13" i="60"/>
  <c r="U12" i="61"/>
  <c r="X14" i="56"/>
  <c r="AF15" i="60"/>
  <c r="U14" i="61"/>
  <c r="X16" i="56"/>
  <c r="AF17" i="60"/>
  <c r="U16" i="61"/>
  <c r="X18" i="56"/>
  <c r="AF19" i="60"/>
  <c r="U18" i="61"/>
  <c r="X20" i="56"/>
  <c r="AF21" i="60"/>
  <c r="U20" i="61"/>
  <c r="X22" i="56"/>
  <c r="AF23" i="60"/>
  <c r="U22" i="61"/>
  <c r="X24" i="56"/>
  <c r="AF25" i="60"/>
  <c r="U24" i="61"/>
  <c r="AF27" i="60"/>
  <c r="U26" i="61"/>
  <c r="AF28" i="60"/>
  <c r="AG28" s="1"/>
  <c r="AH28" s="1"/>
  <c r="U27" i="61"/>
  <c r="X28" i="56"/>
  <c r="AF29" i="60"/>
  <c r="AG29" s="1"/>
  <c r="AH29" s="1"/>
  <c r="U28" i="61"/>
  <c r="X30" i="56"/>
  <c r="AF31" i="60"/>
  <c r="AG31" s="1"/>
  <c r="AH31" s="1"/>
  <c r="U30" i="61"/>
  <c r="X32" i="56"/>
  <c r="AF33" i="60"/>
  <c r="AG33" s="1"/>
  <c r="AH33" s="1"/>
  <c r="U32" i="61"/>
  <c r="X8" i="58"/>
  <c r="AI9" i="60"/>
  <c r="V8" i="61"/>
  <c r="X10" i="58"/>
  <c r="AI11" i="60"/>
  <c r="V10" i="61"/>
  <c r="X12" i="58"/>
  <c r="AI13" i="60"/>
  <c r="V12" i="61"/>
  <c r="X14" i="58"/>
  <c r="AI15" i="60"/>
  <c r="V14" i="61"/>
  <c r="X16" i="58"/>
  <c r="AI17" i="60"/>
  <c r="V16" i="61"/>
  <c r="X18" i="58"/>
  <c r="AI19" i="60"/>
  <c r="V18" i="61"/>
  <c r="X20" i="58"/>
  <c r="AI21" i="60"/>
  <c r="V20" i="61"/>
  <c r="X22" i="58"/>
  <c r="AI23" i="60"/>
  <c r="V22" i="61"/>
  <c r="X24" i="58"/>
  <c r="AI25" i="60"/>
  <c r="V24" i="61"/>
  <c r="X26" i="58"/>
  <c r="AI27" i="60"/>
  <c r="V26" i="61"/>
  <c r="X28" i="58"/>
  <c r="AI29" i="60"/>
  <c r="V28" i="61"/>
  <c r="X30" i="58"/>
  <c r="AI31" i="60"/>
  <c r="V30" i="61"/>
  <c r="X32" i="58"/>
  <c r="AI33" i="60"/>
  <c r="V32" i="61"/>
  <c r="X34" i="58"/>
  <c r="AI35" i="60"/>
  <c r="V34" i="61"/>
  <c r="X36" i="58"/>
  <c r="AI37" i="60"/>
  <c r="V36" i="61"/>
  <c r="X9" i="58"/>
  <c r="AI10" i="60"/>
  <c r="V9" i="61"/>
  <c r="X11" i="58"/>
  <c r="AI12" i="60"/>
  <c r="V11" i="61"/>
  <c r="X13" i="58"/>
  <c r="AI14" i="60"/>
  <c r="V13" i="61"/>
  <c r="X15" i="58"/>
  <c r="AI16" i="60"/>
  <c r="V15" i="61"/>
  <c r="X17" i="58"/>
  <c r="AI18" i="60"/>
  <c r="V17" i="61"/>
  <c r="X19" i="58"/>
  <c r="AI20" i="60"/>
  <c r="V19" i="61"/>
  <c r="X21" i="58"/>
  <c r="AI22" i="60"/>
  <c r="V21" i="61"/>
  <c r="X23" i="58"/>
  <c r="AI24" i="60"/>
  <c r="V23" i="61"/>
  <c r="X25" i="58"/>
  <c r="AI26" i="60"/>
  <c r="V25" i="61"/>
  <c r="X27" i="58"/>
  <c r="AI28" i="60"/>
  <c r="V27" i="61"/>
  <c r="X29" i="58"/>
  <c r="AI30" i="60"/>
  <c r="V29" i="61"/>
  <c r="X31" i="58"/>
  <c r="AI32" i="60"/>
  <c r="V31" i="61"/>
  <c r="X33" i="58"/>
  <c r="AI34" i="60"/>
  <c r="V33" i="61"/>
  <c r="X35" i="58"/>
  <c r="AI36" i="60"/>
  <c r="V35" i="61"/>
  <c r="X37" i="58"/>
  <c r="AI38" i="60"/>
  <c r="V37" i="61"/>
  <c r="X8" i="59"/>
  <c r="AJ9" i="60"/>
  <c r="AK9" s="1"/>
  <c r="W8" i="61"/>
  <c r="X10" i="59"/>
  <c r="AJ11" i="60"/>
  <c r="AK11" s="1"/>
  <c r="W10" i="61"/>
  <c r="X12" i="59"/>
  <c r="AJ13" i="60"/>
  <c r="AK13" s="1"/>
  <c r="W12" i="61"/>
  <c r="X14" i="59"/>
  <c r="AJ15" i="60"/>
  <c r="AK15" s="1"/>
  <c r="W14" i="61"/>
  <c r="X14" s="1"/>
  <c r="X16" i="59"/>
  <c r="AJ17" i="60"/>
  <c r="AK17" s="1"/>
  <c r="W16" i="61"/>
  <c r="X18" i="59"/>
  <c r="AJ19" i="60"/>
  <c r="AK19" s="1"/>
  <c r="W18" i="61"/>
  <c r="X18" s="1"/>
  <c r="X20" i="59"/>
  <c r="AJ21" i="60"/>
  <c r="AK21" s="1"/>
  <c r="W20" i="61"/>
  <c r="X22" i="59"/>
  <c r="AJ23" i="60"/>
  <c r="AK23" s="1"/>
  <c r="W22" i="61"/>
  <c r="X22" s="1"/>
  <c r="X24" i="59"/>
  <c r="AJ25" i="60"/>
  <c r="AK25" s="1"/>
  <c r="W24" i="61"/>
  <c r="X26" i="59"/>
  <c r="AJ27" i="60"/>
  <c r="AK27" s="1"/>
  <c r="W26" i="61"/>
  <c r="X28" i="59"/>
  <c r="AJ29" i="60"/>
  <c r="AK29" s="1"/>
  <c r="W28" i="61"/>
  <c r="X30" i="59"/>
  <c r="AJ31" i="60"/>
  <c r="AK31" s="1"/>
  <c r="W30" i="61"/>
  <c r="X32" i="59"/>
  <c r="AJ33" i="60"/>
  <c r="AK33" s="1"/>
  <c r="W32" i="61"/>
  <c r="X34" i="59"/>
  <c r="AJ35" i="60"/>
  <c r="AK35" s="1"/>
  <c r="W34" i="61"/>
  <c r="X34" s="1"/>
  <c r="X36" i="59"/>
  <c r="AJ37" i="60"/>
  <c r="AK37" s="1"/>
  <c r="W36" i="61"/>
  <c r="X36" s="1"/>
  <c r="X38" i="59"/>
  <c r="AJ39" i="60"/>
  <c r="AK39" s="1"/>
  <c r="W38" i="61"/>
  <c r="X38" s="1"/>
  <c r="X40" i="59"/>
  <c r="AJ41" i="60"/>
  <c r="AK41" s="1"/>
  <c r="W40" i="61"/>
  <c r="X40" s="1"/>
  <c r="X9" i="59"/>
  <c r="AJ10" i="60"/>
  <c r="AK10" s="1"/>
  <c r="W9" i="61"/>
  <c r="X11" i="59"/>
  <c r="AJ12" i="60"/>
  <c r="AK12" s="1"/>
  <c r="W11" i="61"/>
  <c r="X13" i="59"/>
  <c r="AJ14" i="60"/>
  <c r="AK14" s="1"/>
  <c r="W13" i="61"/>
  <c r="X15" i="59"/>
  <c r="AJ16" i="60"/>
  <c r="AK16" s="1"/>
  <c r="W15" i="61"/>
  <c r="X17" i="59"/>
  <c r="AJ18" i="60"/>
  <c r="AK18" s="1"/>
  <c r="W17" i="61"/>
  <c r="X17" s="1"/>
  <c r="X19" i="59"/>
  <c r="AJ20" i="60"/>
  <c r="AK20" s="1"/>
  <c r="W19" i="61"/>
  <c r="X21" i="59"/>
  <c r="AJ22" i="60"/>
  <c r="AK22" s="1"/>
  <c r="W21" i="61"/>
  <c r="X21" s="1"/>
  <c r="X23" i="59"/>
  <c r="AJ24" i="60"/>
  <c r="AK24" s="1"/>
  <c r="W23" i="61"/>
  <c r="X25" i="59"/>
  <c r="AJ26" i="60"/>
  <c r="AK26" s="1"/>
  <c r="W25" i="61"/>
  <c r="X25" s="1"/>
  <c r="X27" i="59"/>
  <c r="AJ28" i="60"/>
  <c r="AK28" s="1"/>
  <c r="W27" i="61"/>
  <c r="X29" i="59"/>
  <c r="AJ30" i="60"/>
  <c r="AK30" s="1"/>
  <c r="W29" i="61"/>
  <c r="X29" s="1"/>
  <c r="X31" i="59"/>
  <c r="AJ32" i="60"/>
  <c r="AK32" s="1"/>
  <c r="W31" i="61"/>
  <c r="X33" i="59"/>
  <c r="AJ34" i="60"/>
  <c r="AK34" s="1"/>
  <c r="W33" i="61"/>
  <c r="X33" s="1"/>
  <c r="X35" i="59"/>
  <c r="AJ36" i="60"/>
  <c r="AK36" s="1"/>
  <c r="W35" i="61"/>
  <c r="X35" s="1"/>
  <c r="X37" i="59"/>
  <c r="AJ38" i="60"/>
  <c r="AK38" s="1"/>
  <c r="W37" i="61"/>
  <c r="X37" s="1"/>
  <c r="X39" i="59"/>
  <c r="AJ40" i="60"/>
  <c r="AK40" s="1"/>
  <c r="W39" i="61"/>
  <c r="X39" s="1"/>
  <c r="X41" i="59"/>
  <c r="AJ42" i="60"/>
  <c r="AK42" s="1"/>
  <c r="W41" i="61"/>
  <c r="X41" s="1"/>
  <c r="U9" i="53"/>
  <c r="T9"/>
  <c r="U13"/>
  <c r="T13"/>
  <c r="U15"/>
  <c r="T15"/>
  <c r="U17"/>
  <c r="T17"/>
  <c r="U19"/>
  <c r="T19"/>
  <c r="U21"/>
  <c r="T21"/>
  <c r="U23"/>
  <c r="T23"/>
  <c r="T8"/>
  <c r="U8"/>
  <c r="U12"/>
  <c r="T12"/>
  <c r="U14"/>
  <c r="T14"/>
  <c r="U16"/>
  <c r="T16"/>
  <c r="U18"/>
  <c r="T18"/>
  <c r="U20"/>
  <c r="T20"/>
  <c r="U22"/>
  <c r="T22"/>
  <c r="U24"/>
  <c r="T24"/>
  <c r="H28" i="10"/>
  <c r="D39" i="41"/>
  <c r="D38"/>
  <c r="B4"/>
  <c r="B3"/>
  <c r="T10" i="53" l="1"/>
  <c r="T11"/>
  <c r="X31" i="61"/>
  <c r="AS32" i="60" s="1"/>
  <c r="AT32" s="1"/>
  <c r="AM32" s="1"/>
  <c r="X27" i="61"/>
  <c r="X32"/>
  <c r="AS33" i="60" s="1"/>
  <c r="AT33" s="1"/>
  <c r="AM33" s="1"/>
  <c r="X28" i="61"/>
  <c r="AG23" i="60"/>
  <c r="AH23" s="1"/>
  <c r="K22" i="62" s="1"/>
  <c r="AG19" i="60"/>
  <c r="AH19" s="1"/>
  <c r="AG15"/>
  <c r="AH15" s="1"/>
  <c r="K14" i="62" s="1"/>
  <c r="AG11" i="60"/>
  <c r="AH11" s="1"/>
  <c r="AG24"/>
  <c r="AH24" s="1"/>
  <c r="K23" i="62" s="1"/>
  <c r="AG20" i="60"/>
  <c r="AH20" s="1"/>
  <c r="AG16"/>
  <c r="AH16" s="1"/>
  <c r="K15" i="62" s="1"/>
  <c r="AB25" i="60"/>
  <c r="AB21"/>
  <c r="AB17"/>
  <c r="AB13"/>
  <c r="AB9"/>
  <c r="AC9" s="1"/>
  <c r="X25"/>
  <c r="Y25" s="1"/>
  <c r="I24" i="62" s="1"/>
  <c r="X21" i="60"/>
  <c r="Y21" s="1"/>
  <c r="X18"/>
  <c r="Y18" s="1"/>
  <c r="I17" i="62" s="1"/>
  <c r="T25" i="60"/>
  <c r="U25" s="1"/>
  <c r="T24"/>
  <c r="U24" s="1"/>
  <c r="H23" i="62" s="1"/>
  <c r="T21" i="60"/>
  <c r="U21" s="1"/>
  <c r="T20"/>
  <c r="U20" s="1"/>
  <c r="H19" i="62" s="1"/>
  <c r="T17" i="60"/>
  <c r="U17" s="1"/>
  <c r="T16"/>
  <c r="U16" s="1"/>
  <c r="H15" i="62" s="1"/>
  <c r="T13" i="60"/>
  <c r="U13" s="1"/>
  <c r="T12"/>
  <c r="U12" s="1"/>
  <c r="AL11" i="61" s="1"/>
  <c r="T9" i="60"/>
  <c r="U9" s="1"/>
  <c r="M23"/>
  <c r="N23" s="1"/>
  <c r="F22" i="62" s="1"/>
  <c r="M19" i="60"/>
  <c r="N19" s="1"/>
  <c r="M15"/>
  <c r="N15" s="1"/>
  <c r="F14" i="62" s="1"/>
  <c r="M11" i="60"/>
  <c r="N11" s="1"/>
  <c r="F10" i="62" s="1"/>
  <c r="M22" i="60"/>
  <c r="N22" s="1"/>
  <c r="F21" i="62" s="1"/>
  <c r="M18" i="60"/>
  <c r="N18" s="1"/>
  <c r="M14"/>
  <c r="N14" s="1"/>
  <c r="F13" i="62" s="1"/>
  <c r="M10" i="60"/>
  <c r="N10" s="1"/>
  <c r="I28"/>
  <c r="J28" s="1"/>
  <c r="E27" i="62" s="1"/>
  <c r="I26" i="60"/>
  <c r="J26" s="1"/>
  <c r="I22"/>
  <c r="J22" s="1"/>
  <c r="E21" i="62" s="1"/>
  <c r="I18" i="60"/>
  <c r="J18" s="1"/>
  <c r="K30" i="62"/>
  <c r="AO30" i="61"/>
  <c r="K27" i="62"/>
  <c r="AO27" i="61"/>
  <c r="K31" i="62"/>
  <c r="AO31" i="61"/>
  <c r="I13" i="62"/>
  <c r="AM13" i="61"/>
  <c r="I21" i="62"/>
  <c r="AM21" i="61"/>
  <c r="I16" i="62"/>
  <c r="AM16" i="61"/>
  <c r="I12" i="62"/>
  <c r="AM12" i="61"/>
  <c r="I25" i="62"/>
  <c r="AM25" i="61"/>
  <c r="G26" i="62"/>
  <c r="AK26" i="61"/>
  <c r="G22" i="62"/>
  <c r="AK22" i="61"/>
  <c r="G18" i="62"/>
  <c r="AK18" i="61"/>
  <c r="G14" i="62"/>
  <c r="AK14" i="61"/>
  <c r="G27" i="62"/>
  <c r="AK27" i="61"/>
  <c r="G23" i="62"/>
  <c r="AK23" i="61"/>
  <c r="G19" i="62"/>
  <c r="AK19" i="61"/>
  <c r="G15" i="62"/>
  <c r="AK15" i="61"/>
  <c r="F25" i="62"/>
  <c r="AJ25" i="61"/>
  <c r="E24" i="62"/>
  <c r="AI24" i="61"/>
  <c r="E20" i="62"/>
  <c r="AI20" i="61"/>
  <c r="E16" i="62"/>
  <c r="AI16" i="61"/>
  <c r="E28" i="62"/>
  <c r="AI28" i="61"/>
  <c r="M21" i="60"/>
  <c r="N21" s="1"/>
  <c r="M17"/>
  <c r="N17" s="1"/>
  <c r="M13"/>
  <c r="N13" s="1"/>
  <c r="M9"/>
  <c r="N9" s="1"/>
  <c r="AJ8" i="61" s="1"/>
  <c r="M24" i="60"/>
  <c r="N24" s="1"/>
  <c r="M20"/>
  <c r="N20" s="1"/>
  <c r="M16"/>
  <c r="N16" s="1"/>
  <c r="M12"/>
  <c r="N12" s="1"/>
  <c r="I24"/>
  <c r="J24" s="1"/>
  <c r="I20"/>
  <c r="J20" s="1"/>
  <c r="I16"/>
  <c r="J16" s="1"/>
  <c r="K32" i="62"/>
  <c r="AO32" i="61"/>
  <c r="K28" i="62"/>
  <c r="AO28" i="61"/>
  <c r="AO22"/>
  <c r="K18" i="62"/>
  <c r="AO18" i="61"/>
  <c r="AO14"/>
  <c r="K33" i="62"/>
  <c r="AO33" i="61"/>
  <c r="K29" i="62"/>
  <c r="AO29" i="61"/>
  <c r="AO23"/>
  <c r="K19" i="62"/>
  <c r="AO19" i="61"/>
  <c r="AO15"/>
  <c r="AM24"/>
  <c r="I20" i="62"/>
  <c r="AM20" i="61"/>
  <c r="AM17"/>
  <c r="I15" i="62"/>
  <c r="AM15" i="61"/>
  <c r="I23" i="62"/>
  <c r="AM23" i="61"/>
  <c r="I19" i="62"/>
  <c r="AM19" i="61"/>
  <c r="I14" i="62"/>
  <c r="AM14" i="61"/>
  <c r="I27" i="62"/>
  <c r="AM27" i="61"/>
  <c r="I26" i="62"/>
  <c r="AM26" i="61"/>
  <c r="H31" i="62"/>
  <c r="AL31" i="61"/>
  <c r="H30" i="62"/>
  <c r="AL30" i="61"/>
  <c r="H29" i="62"/>
  <c r="AL29" i="61"/>
  <c r="H28" i="62"/>
  <c r="AL28" i="61"/>
  <c r="H27" i="62"/>
  <c r="AL27" i="61"/>
  <c r="H26" i="62"/>
  <c r="AL26" i="61"/>
  <c r="H25" i="62"/>
  <c r="AL25" i="61"/>
  <c r="H24" i="62"/>
  <c r="AL24" i="61"/>
  <c r="AL23"/>
  <c r="H22" i="62"/>
  <c r="AL22" i="61"/>
  <c r="H21" i="62"/>
  <c r="AL21" i="61"/>
  <c r="H20" i="62"/>
  <c r="AL20" i="61"/>
  <c r="AL19"/>
  <c r="H18" i="62"/>
  <c r="AL18" i="61"/>
  <c r="H17" i="62"/>
  <c r="AL17" i="61"/>
  <c r="H16" i="62"/>
  <c r="AL16" i="61"/>
  <c r="AL15"/>
  <c r="H14" i="62"/>
  <c r="AL14" i="61"/>
  <c r="H13" i="62"/>
  <c r="AL13" i="61"/>
  <c r="H12" i="62"/>
  <c r="AL12" i="61"/>
  <c r="G28" i="62"/>
  <c r="AK28" i="61"/>
  <c r="G24" i="62"/>
  <c r="AK24" i="61"/>
  <c r="G20" i="62"/>
  <c r="AK20" i="61"/>
  <c r="G16" i="62"/>
  <c r="AK16" i="61"/>
  <c r="G12" i="62"/>
  <c r="AK12" i="61"/>
  <c r="G25" i="62"/>
  <c r="AK25" i="61"/>
  <c r="G21" i="62"/>
  <c r="AK21" i="61"/>
  <c r="G17" i="62"/>
  <c r="AK17" i="61"/>
  <c r="G13" i="62"/>
  <c r="AK13" i="61"/>
  <c r="F24" i="62"/>
  <c r="AJ24" i="61"/>
  <c r="AJ22"/>
  <c r="F18" i="62"/>
  <c r="AJ18" i="61"/>
  <c r="AJ14"/>
  <c r="F26" i="62"/>
  <c r="AJ26" i="61"/>
  <c r="AJ21"/>
  <c r="F17" i="62"/>
  <c r="AJ17" i="61"/>
  <c r="AJ13"/>
  <c r="E26" i="62"/>
  <c r="AI26" i="61"/>
  <c r="E22" i="62"/>
  <c r="AI22" i="61"/>
  <c r="E18" i="62"/>
  <c r="AI18" i="61"/>
  <c r="E14" i="62"/>
  <c r="AI14" i="61"/>
  <c r="AI27"/>
  <c r="E25" i="62"/>
  <c r="AI25" i="61"/>
  <c r="AI21"/>
  <c r="E17" i="62"/>
  <c r="AI17" i="61"/>
  <c r="E30" i="62"/>
  <c r="AI30" i="61"/>
  <c r="E29" i="62"/>
  <c r="AI29" i="61"/>
  <c r="AG12" i="60"/>
  <c r="AH12" s="1"/>
  <c r="K10" i="62"/>
  <c r="AO10" i="61"/>
  <c r="I11" i="62"/>
  <c r="AM11" i="61"/>
  <c r="I10" i="62"/>
  <c r="AM10" i="61"/>
  <c r="I9" i="62"/>
  <c r="AM9" i="61"/>
  <c r="AM8"/>
  <c r="I8" i="62"/>
  <c r="H10"/>
  <c r="AL10" i="61"/>
  <c r="H9" i="62"/>
  <c r="AL9" i="61"/>
  <c r="H8" i="62"/>
  <c r="AL8" i="61"/>
  <c r="G11" i="62"/>
  <c r="AK11" i="61"/>
  <c r="G10" i="62"/>
  <c r="AK10" i="61"/>
  <c r="G9" i="62"/>
  <c r="AK9" i="61"/>
  <c r="AK8"/>
  <c r="G8" i="62"/>
  <c r="F11"/>
  <c r="AJ11" i="61"/>
  <c r="AJ10"/>
  <c r="F9" i="62"/>
  <c r="AJ9" i="61"/>
  <c r="F8" i="62"/>
  <c r="X30" i="61"/>
  <c r="Y30" s="1"/>
  <c r="X26"/>
  <c r="AG27" i="60"/>
  <c r="AH27" s="1"/>
  <c r="AG25"/>
  <c r="AH25" s="1"/>
  <c r="AG21"/>
  <c r="AH21" s="1"/>
  <c r="AG17"/>
  <c r="AH17" s="1"/>
  <c r="AG13"/>
  <c r="AH13" s="1"/>
  <c r="AG9"/>
  <c r="AH9" s="1"/>
  <c r="AG26"/>
  <c r="AH26" s="1"/>
  <c r="AG22"/>
  <c r="AH22" s="1"/>
  <c r="AG18"/>
  <c r="AH18" s="1"/>
  <c r="AG14"/>
  <c r="AH14" s="1"/>
  <c r="AG10"/>
  <c r="AH10" s="1"/>
  <c r="AB23"/>
  <c r="AB19"/>
  <c r="AB15"/>
  <c r="AB11"/>
  <c r="X23"/>
  <c r="Y23" s="1"/>
  <c r="X19"/>
  <c r="Y19" s="1"/>
  <c r="T30" i="43"/>
  <c r="U30"/>
  <c r="T26"/>
  <c r="U26"/>
  <c r="T22"/>
  <c r="U22"/>
  <c r="T18"/>
  <c r="U18"/>
  <c r="T14"/>
  <c r="U14"/>
  <c r="T10"/>
  <c r="U10"/>
  <c r="T29"/>
  <c r="U29"/>
  <c r="T25"/>
  <c r="U25"/>
  <c r="T21"/>
  <c r="U21"/>
  <c r="T17"/>
  <c r="U17"/>
  <c r="T13"/>
  <c r="U13"/>
  <c r="T9"/>
  <c r="U9"/>
  <c r="T28"/>
  <c r="U28"/>
  <c r="T24"/>
  <c r="U24"/>
  <c r="T20"/>
  <c r="U20"/>
  <c r="T16"/>
  <c r="U16"/>
  <c r="T12"/>
  <c r="U12"/>
  <c r="U8"/>
  <c r="T8"/>
  <c r="T27"/>
  <c r="U27"/>
  <c r="T23"/>
  <c r="U23"/>
  <c r="T19"/>
  <c r="U19"/>
  <c r="T15"/>
  <c r="U15"/>
  <c r="T11"/>
  <c r="U11"/>
  <c r="U25" i="44"/>
  <c r="T25"/>
  <c r="U21"/>
  <c r="T21"/>
  <c r="U17"/>
  <c r="T17"/>
  <c r="U13"/>
  <c r="T13"/>
  <c r="U9"/>
  <c r="T9"/>
  <c r="U24"/>
  <c r="T24"/>
  <c r="U20"/>
  <c r="T20"/>
  <c r="U16"/>
  <c r="T16"/>
  <c r="U12"/>
  <c r="T12"/>
  <c r="T8"/>
  <c r="U8"/>
  <c r="U23"/>
  <c r="T23"/>
  <c r="U19"/>
  <c r="T19"/>
  <c r="U15"/>
  <c r="T15"/>
  <c r="U11"/>
  <c r="T11"/>
  <c r="U26"/>
  <c r="T26"/>
  <c r="U22"/>
  <c r="T22"/>
  <c r="U18"/>
  <c r="T18"/>
  <c r="U14"/>
  <c r="T14"/>
  <c r="U10"/>
  <c r="T10"/>
  <c r="U26" i="45"/>
  <c r="T26"/>
  <c r="U22"/>
  <c r="T22"/>
  <c r="U18"/>
  <c r="T18"/>
  <c r="U14"/>
  <c r="T14"/>
  <c r="U10"/>
  <c r="T10"/>
  <c r="U25"/>
  <c r="T25"/>
  <c r="U21"/>
  <c r="T21"/>
  <c r="U17"/>
  <c r="T17"/>
  <c r="U13"/>
  <c r="T13"/>
  <c r="U9"/>
  <c r="T9"/>
  <c r="U27"/>
  <c r="T27"/>
  <c r="U24"/>
  <c r="T24"/>
  <c r="U20"/>
  <c r="T20"/>
  <c r="U16"/>
  <c r="T16"/>
  <c r="U12"/>
  <c r="T12"/>
  <c r="T8"/>
  <c r="U8"/>
  <c r="U23"/>
  <c r="T23"/>
  <c r="U19"/>
  <c r="T19"/>
  <c r="U15"/>
  <c r="T15"/>
  <c r="U11"/>
  <c r="T11"/>
  <c r="U23" i="46"/>
  <c r="T23"/>
  <c r="U19"/>
  <c r="T19"/>
  <c r="U15"/>
  <c r="T15"/>
  <c r="U11"/>
  <c r="T11"/>
  <c r="U24"/>
  <c r="T24"/>
  <c r="U20"/>
  <c r="T20"/>
  <c r="U16"/>
  <c r="T16"/>
  <c r="U12"/>
  <c r="T12"/>
  <c r="T8"/>
  <c r="U8"/>
  <c r="U25"/>
  <c r="T25"/>
  <c r="U21"/>
  <c r="T21"/>
  <c r="U17"/>
  <c r="T17"/>
  <c r="U13"/>
  <c r="T13"/>
  <c r="U9"/>
  <c r="T9"/>
  <c r="U22"/>
  <c r="T22"/>
  <c r="U18"/>
  <c r="T18"/>
  <c r="U14"/>
  <c r="T14"/>
  <c r="U10"/>
  <c r="T10"/>
  <c r="U22" i="47"/>
  <c r="T22"/>
  <c r="U18"/>
  <c r="T18"/>
  <c r="U14"/>
  <c r="T14"/>
  <c r="U10"/>
  <c r="T10"/>
  <c r="U26"/>
  <c r="T26"/>
  <c r="U21"/>
  <c r="T21"/>
  <c r="U17"/>
  <c r="T17"/>
  <c r="U13"/>
  <c r="T13"/>
  <c r="U9"/>
  <c r="T9"/>
  <c r="U25"/>
  <c r="T25"/>
  <c r="U20"/>
  <c r="T20"/>
  <c r="U16"/>
  <c r="T16"/>
  <c r="U12"/>
  <c r="T12"/>
  <c r="T8"/>
  <c r="U8"/>
  <c r="U23"/>
  <c r="T23"/>
  <c r="U19"/>
  <c r="T19"/>
  <c r="U15"/>
  <c r="T15"/>
  <c r="U11"/>
  <c r="T11"/>
  <c r="U28" i="48"/>
  <c r="T28"/>
  <c r="U24"/>
  <c r="T24"/>
  <c r="U20"/>
  <c r="T20"/>
  <c r="U16"/>
  <c r="T16"/>
  <c r="U12"/>
  <c r="T12"/>
  <c r="T8"/>
  <c r="U8"/>
  <c r="U25"/>
  <c r="T25"/>
  <c r="U21"/>
  <c r="T21"/>
  <c r="U17"/>
  <c r="T17"/>
  <c r="U13"/>
  <c r="T13"/>
  <c r="U9"/>
  <c r="T9"/>
  <c r="U26"/>
  <c r="T26"/>
  <c r="U22"/>
  <c r="T22"/>
  <c r="U18"/>
  <c r="T18"/>
  <c r="U14"/>
  <c r="T14"/>
  <c r="U10"/>
  <c r="T10"/>
  <c r="U27"/>
  <c r="T27"/>
  <c r="U23"/>
  <c r="T23"/>
  <c r="U19"/>
  <c r="T19"/>
  <c r="U15"/>
  <c r="T15"/>
  <c r="U11"/>
  <c r="T11"/>
  <c r="U23" i="49"/>
  <c r="T23"/>
  <c r="U19"/>
  <c r="T19"/>
  <c r="U15"/>
  <c r="T15"/>
  <c r="T11"/>
  <c r="U11"/>
  <c r="U24"/>
  <c r="T24"/>
  <c r="U20"/>
  <c r="T20"/>
  <c r="U16"/>
  <c r="T16"/>
  <c r="U12"/>
  <c r="T12"/>
  <c r="U8"/>
  <c r="T8"/>
  <c r="U25"/>
  <c r="T25"/>
  <c r="U21"/>
  <c r="T21"/>
  <c r="U17"/>
  <c r="T17"/>
  <c r="U13"/>
  <c r="T13"/>
  <c r="U9"/>
  <c r="T9"/>
  <c r="U22"/>
  <c r="T22"/>
  <c r="U18"/>
  <c r="T18"/>
  <c r="U14"/>
  <c r="T14"/>
  <c r="U10"/>
  <c r="T10"/>
  <c r="U30" i="50"/>
  <c r="T30"/>
  <c r="U26"/>
  <c r="T26"/>
  <c r="U24"/>
  <c r="T24"/>
  <c r="U20"/>
  <c r="T20"/>
  <c r="U18"/>
  <c r="T18"/>
  <c r="U14"/>
  <c r="T14"/>
  <c r="U12"/>
  <c r="T12"/>
  <c r="U10"/>
  <c r="T10"/>
  <c r="T8"/>
  <c r="U8"/>
  <c r="U28"/>
  <c r="T28"/>
  <c r="U22"/>
  <c r="T22"/>
  <c r="U16"/>
  <c r="T16"/>
  <c r="U31"/>
  <c r="T31"/>
  <c r="U29"/>
  <c r="T29"/>
  <c r="U27"/>
  <c r="T27"/>
  <c r="U25"/>
  <c r="T25"/>
  <c r="U23"/>
  <c r="T23"/>
  <c r="U21"/>
  <c r="T21"/>
  <c r="U19"/>
  <c r="T19"/>
  <c r="U17"/>
  <c r="T17"/>
  <c r="U15"/>
  <c r="T15"/>
  <c r="U13"/>
  <c r="T13"/>
  <c r="U11"/>
  <c r="T11"/>
  <c r="U9"/>
  <c r="T9"/>
  <c r="Z25" i="51"/>
  <c r="Y25"/>
  <c r="Z21"/>
  <c r="Y21"/>
  <c r="Z17"/>
  <c r="Y17"/>
  <c r="Z13"/>
  <c r="Y13"/>
  <c r="Z9"/>
  <c r="Y9"/>
  <c r="Z24"/>
  <c r="Y24"/>
  <c r="Z20"/>
  <c r="Y20"/>
  <c r="Z16"/>
  <c r="Y16"/>
  <c r="Z12"/>
  <c r="Y12"/>
  <c r="Y8"/>
  <c r="Z8"/>
  <c r="Z27"/>
  <c r="Y27"/>
  <c r="Z23"/>
  <c r="Y23"/>
  <c r="Z19"/>
  <c r="Y19"/>
  <c r="Z15"/>
  <c r="Y15"/>
  <c r="Z11"/>
  <c r="Y11"/>
  <c r="Z26"/>
  <c r="Y26"/>
  <c r="Z22"/>
  <c r="Y22"/>
  <c r="Z18"/>
  <c r="Y18"/>
  <c r="Z14"/>
  <c r="Y14"/>
  <c r="Z10"/>
  <c r="Y10"/>
  <c r="U22" i="52"/>
  <c r="T22"/>
  <c r="U18"/>
  <c r="T18"/>
  <c r="U13"/>
  <c r="T13"/>
  <c r="U9"/>
  <c r="T9"/>
  <c r="U21"/>
  <c r="T21"/>
  <c r="U16"/>
  <c r="T16"/>
  <c r="U12"/>
  <c r="T12"/>
  <c r="T8"/>
  <c r="U8"/>
  <c r="U24"/>
  <c r="T24"/>
  <c r="U20"/>
  <c r="T20"/>
  <c r="U15"/>
  <c r="T15"/>
  <c r="U11"/>
  <c r="T11"/>
  <c r="U23"/>
  <c r="T23"/>
  <c r="U19"/>
  <c r="T19"/>
  <c r="U14"/>
  <c r="T14"/>
  <c r="U10"/>
  <c r="T10"/>
  <c r="U25" i="53"/>
  <c r="T25"/>
  <c r="AC27" i="60"/>
  <c r="U26" i="53"/>
  <c r="T26"/>
  <c r="AC26" i="60"/>
  <c r="U23" i="54"/>
  <c r="T23"/>
  <c r="AC22" i="60"/>
  <c r="U19" i="54"/>
  <c r="T19"/>
  <c r="AC18" i="60"/>
  <c r="U15" i="54"/>
  <c r="T15"/>
  <c r="AC14" i="60"/>
  <c r="U11" i="54"/>
  <c r="T11"/>
  <c r="AC10" i="60"/>
  <c r="U24" i="54"/>
  <c r="T24"/>
  <c r="AC23" i="60"/>
  <c r="U20" i="54"/>
  <c r="T20"/>
  <c r="AC19" i="60"/>
  <c r="U16" i="54"/>
  <c r="T16"/>
  <c r="AC15" i="60"/>
  <c r="U12" i="54"/>
  <c r="T12"/>
  <c r="AC11" i="60"/>
  <c r="T8" i="54"/>
  <c r="U8"/>
  <c r="U25"/>
  <c r="T25"/>
  <c r="AC24" i="60"/>
  <c r="U21" i="54"/>
  <c r="T21"/>
  <c r="AC20" i="60"/>
  <c r="U17" i="54"/>
  <c r="T17"/>
  <c r="AC16" i="60"/>
  <c r="U13" i="54"/>
  <c r="T13"/>
  <c r="AC12" i="60"/>
  <c r="U9" i="54"/>
  <c r="T9"/>
  <c r="AC25" i="60"/>
  <c r="U22" i="54"/>
  <c r="T22"/>
  <c r="AC21" i="60"/>
  <c r="U18" i="54"/>
  <c r="T18"/>
  <c r="AC17" i="60"/>
  <c r="U14" i="54"/>
  <c r="T14"/>
  <c r="AC13" i="60"/>
  <c r="U10" i="54"/>
  <c r="T10"/>
  <c r="X23" i="61"/>
  <c r="AS24" i="60" s="1"/>
  <c r="AT24" s="1"/>
  <c r="AM24" s="1"/>
  <c r="X19" i="61"/>
  <c r="X15"/>
  <c r="AS16" i="60" s="1"/>
  <c r="AT16" s="1"/>
  <c r="AM16" s="1"/>
  <c r="X24" i="61"/>
  <c r="AS25" i="60" s="1"/>
  <c r="AT25" s="1"/>
  <c r="AM25" s="1"/>
  <c r="X20" i="61"/>
  <c r="AS21" i="60" s="1"/>
  <c r="AT21" s="1"/>
  <c r="AM21" s="1"/>
  <c r="X16" i="61"/>
  <c r="AS17" i="60" s="1"/>
  <c r="AT17" s="1"/>
  <c r="AM17" s="1"/>
  <c r="U28" i="55"/>
  <c r="T28"/>
  <c r="U24"/>
  <c r="T24"/>
  <c r="U20"/>
  <c r="T20"/>
  <c r="U16"/>
  <c r="T16"/>
  <c r="U12"/>
  <c r="T12"/>
  <c r="T8"/>
  <c r="U8"/>
  <c r="U25"/>
  <c r="T25"/>
  <c r="U21"/>
  <c r="T21"/>
  <c r="U17"/>
  <c r="T17"/>
  <c r="U13"/>
  <c r="T13"/>
  <c r="U9"/>
  <c r="T9"/>
  <c r="U26"/>
  <c r="T26"/>
  <c r="U22"/>
  <c r="T22"/>
  <c r="U18"/>
  <c r="T18"/>
  <c r="U14"/>
  <c r="T14"/>
  <c r="U10"/>
  <c r="T10"/>
  <c r="U27"/>
  <c r="T27"/>
  <c r="U23"/>
  <c r="T23"/>
  <c r="U19"/>
  <c r="T19"/>
  <c r="U15"/>
  <c r="T15"/>
  <c r="U11"/>
  <c r="T11"/>
  <c r="U23" i="57"/>
  <c r="T23"/>
  <c r="U19"/>
  <c r="T19"/>
  <c r="U15"/>
  <c r="T15"/>
  <c r="U11"/>
  <c r="T11"/>
  <c r="U24"/>
  <c r="T24"/>
  <c r="U20"/>
  <c r="T20"/>
  <c r="U16"/>
  <c r="T16"/>
  <c r="U12"/>
  <c r="T12"/>
  <c r="T8"/>
  <c r="U8"/>
  <c r="U26"/>
  <c r="T26"/>
  <c r="U21"/>
  <c r="T21"/>
  <c r="U17"/>
  <c r="T17"/>
  <c r="U13"/>
  <c r="T13"/>
  <c r="U9"/>
  <c r="T9"/>
  <c r="U22"/>
  <c r="T22"/>
  <c r="U18"/>
  <c r="T18"/>
  <c r="U14"/>
  <c r="T14"/>
  <c r="U10"/>
  <c r="T10"/>
  <c r="U30" i="56"/>
  <c r="T30"/>
  <c r="U24"/>
  <c r="T24"/>
  <c r="U20"/>
  <c r="T20"/>
  <c r="U16"/>
  <c r="T16"/>
  <c r="U12"/>
  <c r="T12"/>
  <c r="T8"/>
  <c r="U8"/>
  <c r="U31"/>
  <c r="T31"/>
  <c r="U25"/>
  <c r="T25"/>
  <c r="U21"/>
  <c r="T21"/>
  <c r="U17"/>
  <c r="T17"/>
  <c r="U13"/>
  <c r="T13"/>
  <c r="U9"/>
  <c r="T9"/>
  <c r="U32"/>
  <c r="T32"/>
  <c r="U28"/>
  <c r="T28"/>
  <c r="U22"/>
  <c r="T22"/>
  <c r="U18"/>
  <c r="T18"/>
  <c r="U14"/>
  <c r="T14"/>
  <c r="U10"/>
  <c r="T10"/>
  <c r="U33"/>
  <c r="T33"/>
  <c r="U29"/>
  <c r="T29"/>
  <c r="U23"/>
  <c r="T23"/>
  <c r="U19"/>
  <c r="T19"/>
  <c r="U15"/>
  <c r="T15"/>
  <c r="U11"/>
  <c r="T11"/>
  <c r="U35" i="58"/>
  <c r="T35"/>
  <c r="U31"/>
  <c r="T31"/>
  <c r="U27"/>
  <c r="T27"/>
  <c r="U23"/>
  <c r="T23"/>
  <c r="U19"/>
  <c r="T19"/>
  <c r="U15"/>
  <c r="T15"/>
  <c r="U11"/>
  <c r="T11"/>
  <c r="U36"/>
  <c r="T36"/>
  <c r="U32"/>
  <c r="T32"/>
  <c r="U28"/>
  <c r="T28"/>
  <c r="U24"/>
  <c r="T24"/>
  <c r="U20"/>
  <c r="T20"/>
  <c r="U16"/>
  <c r="T16"/>
  <c r="U12"/>
  <c r="T12"/>
  <c r="T8"/>
  <c r="U8"/>
  <c r="U37"/>
  <c r="T37"/>
  <c r="U33"/>
  <c r="T33"/>
  <c r="U29"/>
  <c r="T29"/>
  <c r="U25"/>
  <c r="T25"/>
  <c r="U21"/>
  <c r="T21"/>
  <c r="U17"/>
  <c r="T17"/>
  <c r="U13"/>
  <c r="T13"/>
  <c r="U9"/>
  <c r="T9"/>
  <c r="U34"/>
  <c r="T34"/>
  <c r="U30"/>
  <c r="T30"/>
  <c r="U26"/>
  <c r="T26"/>
  <c r="U22"/>
  <c r="T22"/>
  <c r="U18"/>
  <c r="T18"/>
  <c r="U14"/>
  <c r="T14"/>
  <c r="U10"/>
  <c r="T10"/>
  <c r="AL42" i="60"/>
  <c r="AS40"/>
  <c r="AT40" s="1"/>
  <c r="AM40" s="1"/>
  <c r="Y39" i="61"/>
  <c r="U39" i="59"/>
  <c r="T39"/>
  <c r="AL38" i="60"/>
  <c r="AS36"/>
  <c r="AT36" s="1"/>
  <c r="AM36" s="1"/>
  <c r="Y35" i="61"/>
  <c r="U35" i="59"/>
  <c r="T35"/>
  <c r="AL34" i="60"/>
  <c r="Y31" i="61"/>
  <c r="U31" i="59"/>
  <c r="T31"/>
  <c r="AL30" i="60"/>
  <c r="AS28"/>
  <c r="AT28" s="1"/>
  <c r="AM28" s="1"/>
  <c r="Y27" i="61"/>
  <c r="U27" i="59"/>
  <c r="T27"/>
  <c r="AL26" i="60"/>
  <c r="U23" i="59"/>
  <c r="T23"/>
  <c r="AL22" i="60"/>
  <c r="AS20"/>
  <c r="AT20" s="1"/>
  <c r="AM20" s="1"/>
  <c r="Y19" i="61"/>
  <c r="U19" i="59"/>
  <c r="T19"/>
  <c r="AL18" i="60"/>
  <c r="Y15" i="61"/>
  <c r="U15" i="59"/>
  <c r="T15"/>
  <c r="AL14" i="60"/>
  <c r="U11" i="59"/>
  <c r="T11"/>
  <c r="AL10" i="60"/>
  <c r="AS41"/>
  <c r="AT41" s="1"/>
  <c r="AM41" s="1"/>
  <c r="Y40" i="61"/>
  <c r="U40" i="59"/>
  <c r="T40"/>
  <c r="AL39" i="60"/>
  <c r="AS37"/>
  <c r="AT37" s="1"/>
  <c r="AM37" s="1"/>
  <c r="Y36" i="61"/>
  <c r="U36" i="59"/>
  <c r="T36"/>
  <c r="AL35" i="60"/>
  <c r="Y32" i="61"/>
  <c r="U32" i="59"/>
  <c r="T32"/>
  <c r="AL31" i="60"/>
  <c r="AS29"/>
  <c r="AT29" s="1"/>
  <c r="AM29" s="1"/>
  <c r="Y28" i="61"/>
  <c r="U28" i="59"/>
  <c r="T28"/>
  <c r="AL27" i="60"/>
  <c r="Y24" i="61"/>
  <c r="U24" i="59"/>
  <c r="T24"/>
  <c r="AL23" i="60"/>
  <c r="Y20" i="61"/>
  <c r="U20" i="59"/>
  <c r="T20"/>
  <c r="AL19" i="60"/>
  <c r="Y16" i="61"/>
  <c r="U16" i="59"/>
  <c r="T16"/>
  <c r="AL15" i="60"/>
  <c r="U12" i="59"/>
  <c r="T12"/>
  <c r="AL11" i="60"/>
  <c r="T8" i="59"/>
  <c r="U8"/>
  <c r="AS42" i="60"/>
  <c r="AT42" s="1"/>
  <c r="AM42" s="1"/>
  <c r="Y41" i="61"/>
  <c r="U41" i="59"/>
  <c r="T41"/>
  <c r="AL40" i="60"/>
  <c r="AS38"/>
  <c r="AT38" s="1"/>
  <c r="AM38" s="1"/>
  <c r="Y37" i="61"/>
  <c r="U37" i="59"/>
  <c r="T37"/>
  <c r="AL36" i="60"/>
  <c r="AS34"/>
  <c r="AT34" s="1"/>
  <c r="AM34" s="1"/>
  <c r="Y33" i="61"/>
  <c r="U33" i="59"/>
  <c r="T33"/>
  <c r="AL32" i="60"/>
  <c r="AS30"/>
  <c r="AT30" s="1"/>
  <c r="AM30" s="1"/>
  <c r="Y29" i="61"/>
  <c r="U29" i="59"/>
  <c r="T29"/>
  <c r="AL28" i="60"/>
  <c r="AS26"/>
  <c r="AT26" s="1"/>
  <c r="AM26" s="1"/>
  <c r="Y25" i="61"/>
  <c r="U25" i="59"/>
  <c r="T25"/>
  <c r="AL24" i="60"/>
  <c r="AS22"/>
  <c r="AT22" s="1"/>
  <c r="AM22" s="1"/>
  <c r="Y21" i="61"/>
  <c r="U21" i="59"/>
  <c r="T21"/>
  <c r="AL20" i="60"/>
  <c r="AS18"/>
  <c r="AT18" s="1"/>
  <c r="AM18" s="1"/>
  <c r="Y17" i="61"/>
  <c r="U17" i="59"/>
  <c r="T17"/>
  <c r="AL16" i="60"/>
  <c r="U13" i="59"/>
  <c r="T13"/>
  <c r="AL12" i="60"/>
  <c r="U9" i="59"/>
  <c r="T9"/>
  <c r="AL41" i="60"/>
  <c r="AS39"/>
  <c r="AT39" s="1"/>
  <c r="AM39" s="1"/>
  <c r="Y38" i="61"/>
  <c r="U38" i="59"/>
  <c r="T38"/>
  <c r="AL37" i="60"/>
  <c r="AS35"/>
  <c r="AT35" s="1"/>
  <c r="AM35" s="1"/>
  <c r="Y34" i="61"/>
  <c r="U34" i="59"/>
  <c r="T34"/>
  <c r="AL33" i="60"/>
  <c r="AS31"/>
  <c r="AT31" s="1"/>
  <c r="AM31" s="1"/>
  <c r="U30" i="59"/>
  <c r="T30"/>
  <c r="AL29" i="60"/>
  <c r="AS27"/>
  <c r="AT27" s="1"/>
  <c r="AM27" s="1"/>
  <c r="Y26" i="61"/>
  <c r="U26" i="59"/>
  <c r="T26"/>
  <c r="AL25" i="60"/>
  <c r="AS23"/>
  <c r="AT23" s="1"/>
  <c r="AM23" s="1"/>
  <c r="Y22" i="61"/>
  <c r="U22" i="59"/>
  <c r="T22"/>
  <c r="AL21" i="60"/>
  <c r="AS19"/>
  <c r="AT19" s="1"/>
  <c r="AM19" s="1"/>
  <c r="Y18" i="61"/>
  <c r="U18" i="59"/>
  <c r="T18"/>
  <c r="AL17" i="60"/>
  <c r="AS15"/>
  <c r="AT15" s="1"/>
  <c r="AM15" s="1"/>
  <c r="Y14" i="61"/>
  <c r="U14" i="59"/>
  <c r="T14"/>
  <c r="AL13" i="60"/>
  <c r="U10" i="59"/>
  <c r="T10"/>
  <c r="AL9" i="60"/>
  <c r="U61" i="53"/>
  <c r="F16" i="41"/>
  <c r="U58" i="53" l="1"/>
  <c r="U60"/>
  <c r="U57"/>
  <c r="H11" i="62"/>
  <c r="H54" s="1"/>
  <c r="U59" i="53"/>
  <c r="Y3" s="1"/>
  <c r="Y23" i="61"/>
  <c r="M14" i="62"/>
  <c r="AO15" i="60"/>
  <c r="AN15"/>
  <c r="M22" i="62"/>
  <c r="AO23" i="60"/>
  <c r="AN23"/>
  <c r="M30" i="62"/>
  <c r="AO31" i="60"/>
  <c r="AN31"/>
  <c r="M38" i="62"/>
  <c r="AO39" i="60"/>
  <c r="AN39"/>
  <c r="M21" i="62"/>
  <c r="AO22" i="60"/>
  <c r="AN22"/>
  <c r="M29" i="62"/>
  <c r="AO30" i="60"/>
  <c r="AN30"/>
  <c r="M37" i="62"/>
  <c r="AO38" i="60"/>
  <c r="AN38"/>
  <c r="M28" i="62"/>
  <c r="AO29" i="60"/>
  <c r="AN29"/>
  <c r="M36" i="62"/>
  <c r="AO37" i="60"/>
  <c r="AN37"/>
  <c r="M27" i="62"/>
  <c r="AO28" i="60"/>
  <c r="AN28"/>
  <c r="M35" i="62"/>
  <c r="AO36" i="60"/>
  <c r="AN36"/>
  <c r="M15" i="62"/>
  <c r="AO16" i="60"/>
  <c r="AN16"/>
  <c r="M23" i="62"/>
  <c r="AO24" i="60"/>
  <c r="AN24"/>
  <c r="M18" i="62"/>
  <c r="AO19" i="60"/>
  <c r="AN19"/>
  <c r="M26" i="62"/>
  <c r="AO27" i="60"/>
  <c r="AN27"/>
  <c r="M34" i="62"/>
  <c r="AO35" i="60"/>
  <c r="AN35"/>
  <c r="M17" i="62"/>
  <c r="AO18" i="60"/>
  <c r="AN18"/>
  <c r="M25" i="62"/>
  <c r="AO26" i="60"/>
  <c r="AN26"/>
  <c r="M33" i="62"/>
  <c r="AO34" i="60"/>
  <c r="AN34"/>
  <c r="M41" i="62"/>
  <c r="AO42" i="60"/>
  <c r="AN42"/>
  <c r="M20" i="62"/>
  <c r="AO21" i="60"/>
  <c r="AN21"/>
  <c r="M32" i="62"/>
  <c r="AO33" i="60"/>
  <c r="AN33"/>
  <c r="M40" i="62"/>
  <c r="AO41" i="60"/>
  <c r="AN41"/>
  <c r="M19" i="62"/>
  <c r="AO20" i="60"/>
  <c r="AN20"/>
  <c r="M31" i="62"/>
  <c r="AO32" i="60"/>
  <c r="AN32"/>
  <c r="M39" i="62"/>
  <c r="AO40" i="60"/>
  <c r="AN40"/>
  <c r="M16" i="62"/>
  <c r="AO17" i="60"/>
  <c r="AN17"/>
  <c r="M24" i="62"/>
  <c r="AO25" i="60"/>
  <c r="AN25"/>
  <c r="L12" i="62"/>
  <c r="AP12" i="61"/>
  <c r="L20" i="62"/>
  <c r="AP20" i="61"/>
  <c r="L28" i="62"/>
  <c r="AP28" i="61"/>
  <c r="L36" i="62"/>
  <c r="AP36" i="61"/>
  <c r="L11" i="62"/>
  <c r="AP11" i="61"/>
  <c r="L19" i="62"/>
  <c r="AP19" i="61"/>
  <c r="L27" i="62"/>
  <c r="AP27" i="61"/>
  <c r="L35" i="62"/>
  <c r="AP35" i="61"/>
  <c r="L10" i="62"/>
  <c r="AP10" i="61"/>
  <c r="L22" i="62"/>
  <c r="AP22" i="61"/>
  <c r="L26" i="62"/>
  <c r="AP26" i="61"/>
  <c r="L34" i="62"/>
  <c r="AP34" i="61"/>
  <c r="L9" i="62"/>
  <c r="AP9" i="61"/>
  <c r="L21" i="62"/>
  <c r="AP21" i="61"/>
  <c r="L25" i="62"/>
  <c r="AP25" i="61"/>
  <c r="L33" i="62"/>
  <c r="AP33" i="61"/>
  <c r="L41" i="62"/>
  <c r="AP41" i="61"/>
  <c r="AN12"/>
  <c r="J12" i="62"/>
  <c r="AN20" i="61"/>
  <c r="J20" i="62"/>
  <c r="J11"/>
  <c r="AN11" i="61"/>
  <c r="J19" i="62"/>
  <c r="AN19" i="61"/>
  <c r="AN10"/>
  <c r="J10" i="62"/>
  <c r="AN18" i="61"/>
  <c r="J18" i="62"/>
  <c r="J9"/>
  <c r="AN9" i="61"/>
  <c r="J17" i="62"/>
  <c r="AN17" i="61"/>
  <c r="J25" i="62"/>
  <c r="AN25" i="61"/>
  <c r="I18" i="62"/>
  <c r="AM18" i="61"/>
  <c r="K17" i="62"/>
  <c r="AO17" i="61"/>
  <c r="K25" i="62"/>
  <c r="AO25" i="61"/>
  <c r="K12" i="62"/>
  <c r="AO12" i="61"/>
  <c r="K20" i="62"/>
  <c r="AO20" i="61"/>
  <c r="K26" i="62"/>
  <c r="AO26" i="61"/>
  <c r="E15" i="62"/>
  <c r="AI15" i="61"/>
  <c r="E23" i="62"/>
  <c r="AI23" i="61"/>
  <c r="F15" i="62"/>
  <c r="AJ15" i="61"/>
  <c r="F23" i="62"/>
  <c r="AJ23" i="61"/>
  <c r="F12" i="62"/>
  <c r="AJ12" i="61"/>
  <c r="F20" i="62"/>
  <c r="AJ20" i="61"/>
  <c r="AP8"/>
  <c r="L8" i="62"/>
  <c r="L16"/>
  <c r="AP16" i="61"/>
  <c r="L24" i="62"/>
  <c r="AP24" i="61"/>
  <c r="L32" i="62"/>
  <c r="AP32" i="61"/>
  <c r="L40" i="62"/>
  <c r="AP40" i="61"/>
  <c r="L15" i="62"/>
  <c r="AP15" i="61"/>
  <c r="L23" i="62"/>
  <c r="AP23" i="61"/>
  <c r="L31" i="62"/>
  <c r="AP31" i="61"/>
  <c r="L39" i="62"/>
  <c r="AP39" i="61"/>
  <c r="L14" i="62"/>
  <c r="AP14" i="61"/>
  <c r="L18" i="62"/>
  <c r="AP18" i="61"/>
  <c r="L30" i="62"/>
  <c r="AP30" i="61"/>
  <c r="L38" i="62"/>
  <c r="AP38" i="61"/>
  <c r="L13" i="62"/>
  <c r="AP13" i="61"/>
  <c r="L17" i="62"/>
  <c r="AP17" i="61"/>
  <c r="L29" i="62"/>
  <c r="AP29" i="61"/>
  <c r="L37" i="62"/>
  <c r="AP37" i="61"/>
  <c r="J8" i="62"/>
  <c r="AN8" i="61"/>
  <c r="AN16"/>
  <c r="J16" i="62"/>
  <c r="AN24" i="61"/>
  <c r="J24" i="62"/>
  <c r="J15"/>
  <c r="AN15" i="61"/>
  <c r="J23" i="62"/>
  <c r="AN23" i="61"/>
  <c r="AN14"/>
  <c r="J14" i="62"/>
  <c r="AN22" i="61"/>
  <c r="J22" i="62"/>
  <c r="J13"/>
  <c r="AN13" i="61"/>
  <c r="J21" i="62"/>
  <c r="AN21" i="61"/>
  <c r="AN26"/>
  <c r="J26" i="62"/>
  <c r="I22"/>
  <c r="I53" s="1"/>
  <c r="Q71" s="1"/>
  <c r="AM22" i="61"/>
  <c r="K13" i="62"/>
  <c r="AO13" i="61"/>
  <c r="K21" i="62"/>
  <c r="AO21" i="61"/>
  <c r="K16" i="62"/>
  <c r="AO16" i="61"/>
  <c r="K24" i="62"/>
  <c r="AO24" i="61"/>
  <c r="E19" i="62"/>
  <c r="AI19" i="61"/>
  <c r="F19" i="62"/>
  <c r="AJ19" i="61"/>
  <c r="F16" i="62"/>
  <c r="F57" s="1"/>
  <c r="I68" s="1"/>
  <c r="F16" i="63" s="1"/>
  <c r="AJ16" i="61"/>
  <c r="F56" i="62"/>
  <c r="K68" s="1"/>
  <c r="G57"/>
  <c r="I69" s="1"/>
  <c r="G55"/>
  <c r="M69" s="1"/>
  <c r="J17" i="63" s="1"/>
  <c r="G53" i="62"/>
  <c r="Q69" s="1"/>
  <c r="G56"/>
  <c r="K69" s="1"/>
  <c r="H17" i="63" s="1"/>
  <c r="G54" i="62"/>
  <c r="I57"/>
  <c r="I71" s="1"/>
  <c r="I54"/>
  <c r="H56"/>
  <c r="K70" s="1"/>
  <c r="H18" i="63" s="1"/>
  <c r="AP56" i="61"/>
  <c r="AM73" s="1"/>
  <c r="K11" i="62"/>
  <c r="AO11" i="61"/>
  <c r="K9" i="62"/>
  <c r="AO9" i="61"/>
  <c r="K8" i="62"/>
  <c r="AO8" i="61"/>
  <c r="AM56"/>
  <c r="AM70" s="1"/>
  <c r="AM54"/>
  <c r="AQ70" s="1"/>
  <c r="AM53"/>
  <c r="AM55"/>
  <c r="AO70" s="1"/>
  <c r="AL56"/>
  <c r="AM69" s="1"/>
  <c r="AL54"/>
  <c r="AQ69" s="1"/>
  <c r="AL55"/>
  <c r="AO69" s="1"/>
  <c r="AL53"/>
  <c r="AK56"/>
  <c r="AM68" s="1"/>
  <c r="AK54"/>
  <c r="AQ68" s="1"/>
  <c r="AK53"/>
  <c r="AK55"/>
  <c r="AO68" s="1"/>
  <c r="AJ56"/>
  <c r="AM67" s="1"/>
  <c r="AJ54"/>
  <c r="AQ67" s="1"/>
  <c r="AJ55"/>
  <c r="AO67" s="1"/>
  <c r="AJ53"/>
  <c r="U57" i="43"/>
  <c r="U61"/>
  <c r="U60"/>
  <c r="U59"/>
  <c r="U58"/>
  <c r="U57" i="44"/>
  <c r="U61"/>
  <c r="U58"/>
  <c r="U60"/>
  <c r="U59"/>
  <c r="U61" i="45"/>
  <c r="U58"/>
  <c r="U57"/>
  <c r="U60"/>
  <c r="U59"/>
  <c r="U59" i="46"/>
  <c r="U58"/>
  <c r="U60"/>
  <c r="U57"/>
  <c r="U61"/>
  <c r="U61" i="47"/>
  <c r="U60"/>
  <c r="U57"/>
  <c r="U58"/>
  <c r="U59"/>
  <c r="U57" i="48"/>
  <c r="U61"/>
  <c r="U58"/>
  <c r="U60"/>
  <c r="U59"/>
  <c r="U61" i="49"/>
  <c r="U58"/>
  <c r="U57"/>
  <c r="U60"/>
  <c r="U59"/>
  <c r="U59" i="50"/>
  <c r="U60"/>
  <c r="U57"/>
  <c r="U61"/>
  <c r="U58"/>
  <c r="Z61" i="51"/>
  <c r="Z57"/>
  <c r="Z58"/>
  <c r="Z59"/>
  <c r="Z60"/>
  <c r="U61" i="52"/>
  <c r="U58"/>
  <c r="U60"/>
  <c r="U57"/>
  <c r="U59"/>
  <c r="U60" i="54"/>
  <c r="U57"/>
  <c r="U61"/>
  <c r="U58"/>
  <c r="U59"/>
  <c r="U60" i="55"/>
  <c r="U57"/>
  <c r="U61"/>
  <c r="U58"/>
  <c r="U59"/>
  <c r="U58" i="57"/>
  <c r="U57"/>
  <c r="U61"/>
  <c r="U60"/>
  <c r="U59"/>
  <c r="U60" i="56"/>
  <c r="U59"/>
  <c r="U58"/>
  <c r="U57"/>
  <c r="U61"/>
  <c r="U60" i="58"/>
  <c r="U57"/>
  <c r="U61"/>
  <c r="U58"/>
  <c r="U59"/>
  <c r="AP23" i="60"/>
  <c r="AQ23"/>
  <c r="AP27"/>
  <c r="AQ27"/>
  <c r="AP31"/>
  <c r="AQ31"/>
  <c r="AP35"/>
  <c r="AQ35"/>
  <c r="AP39"/>
  <c r="AQ39"/>
  <c r="AQ18"/>
  <c r="AP18"/>
  <c r="AP22"/>
  <c r="AQ22"/>
  <c r="AP26"/>
  <c r="AQ26"/>
  <c r="AP30"/>
  <c r="AQ30"/>
  <c r="AP34"/>
  <c r="AQ34"/>
  <c r="AP38"/>
  <c r="AQ38"/>
  <c r="AP42"/>
  <c r="AQ42"/>
  <c r="U60" i="59"/>
  <c r="U57"/>
  <c r="U61"/>
  <c r="U59"/>
  <c r="U58"/>
  <c r="AP17" i="60"/>
  <c r="AQ17"/>
  <c r="AP21"/>
  <c r="AQ21"/>
  <c r="AP25"/>
  <c r="AQ25"/>
  <c r="AP29"/>
  <c r="AQ29"/>
  <c r="AP33"/>
  <c r="AQ33"/>
  <c r="AP37"/>
  <c r="AQ37"/>
  <c r="AP41"/>
  <c r="AQ41"/>
  <c r="AP16"/>
  <c r="AQ16"/>
  <c r="AQ20"/>
  <c r="AP20"/>
  <c r="AP24"/>
  <c r="AQ24"/>
  <c r="AP28"/>
  <c r="AQ28"/>
  <c r="AP32"/>
  <c r="AQ32"/>
  <c r="AP36"/>
  <c r="AQ36"/>
  <c r="AP40"/>
  <c r="AQ40"/>
  <c r="AP15"/>
  <c r="AQ15"/>
  <c r="AP19"/>
  <c r="AQ19"/>
  <c r="Z14" i="61"/>
  <c r="AA14"/>
  <c r="Z18"/>
  <c r="AA18"/>
  <c r="Z22"/>
  <c r="AA22"/>
  <c r="AA26"/>
  <c r="Z26"/>
  <c r="AA30"/>
  <c r="Z30"/>
  <c r="AA34"/>
  <c r="Z34"/>
  <c r="AA38"/>
  <c r="Z38"/>
  <c r="AA17"/>
  <c r="Z17"/>
  <c r="AA21"/>
  <c r="Z21"/>
  <c r="AA25"/>
  <c r="Z25"/>
  <c r="AA29"/>
  <c r="Z29"/>
  <c r="AA33"/>
  <c r="Z33"/>
  <c r="AA37"/>
  <c r="Z37"/>
  <c r="AA41"/>
  <c r="Z41"/>
  <c r="AA16"/>
  <c r="Z16"/>
  <c r="AA20"/>
  <c r="Z20"/>
  <c r="AA24"/>
  <c r="Z24"/>
  <c r="AA28"/>
  <c r="Z28"/>
  <c r="AA32"/>
  <c r="Z32"/>
  <c r="AA36"/>
  <c r="Z36"/>
  <c r="AA40"/>
  <c r="Z40"/>
  <c r="Z15"/>
  <c r="AA15"/>
  <c r="Z19"/>
  <c r="AA19"/>
  <c r="Z23"/>
  <c r="AA23"/>
  <c r="AA27"/>
  <c r="Z27"/>
  <c r="AA31"/>
  <c r="Z31"/>
  <c r="AA35"/>
  <c r="Z35"/>
  <c r="AA39"/>
  <c r="Z39"/>
  <c r="F7" i="41"/>
  <c r="C2" i="13"/>
  <c r="C6" i="11"/>
  <c r="W9"/>
  <c r="W10"/>
  <c r="W11"/>
  <c r="W12"/>
  <c r="W13"/>
  <c r="W14"/>
  <c r="X14" s="1"/>
  <c r="W15"/>
  <c r="X15" s="1"/>
  <c r="W16"/>
  <c r="X16" s="1"/>
  <c r="W17"/>
  <c r="X17" s="1"/>
  <c r="W18"/>
  <c r="X18" s="1"/>
  <c r="W19"/>
  <c r="X19" s="1"/>
  <c r="W20"/>
  <c r="X20" s="1"/>
  <c r="W21"/>
  <c r="X21" s="1"/>
  <c r="W22"/>
  <c r="X22" s="1"/>
  <c r="W23"/>
  <c r="X23" s="1"/>
  <c r="W24"/>
  <c r="X24" s="1"/>
  <c r="W25"/>
  <c r="X25" s="1"/>
  <c r="W26"/>
  <c r="X26" s="1"/>
  <c r="W27"/>
  <c r="X27" s="1"/>
  <c r="W28"/>
  <c r="X28" s="1"/>
  <c r="W29"/>
  <c r="X29" s="1"/>
  <c r="W30"/>
  <c r="X30" s="1"/>
  <c r="W31"/>
  <c r="X31" s="1"/>
  <c r="W32"/>
  <c r="X32" s="1"/>
  <c r="W33"/>
  <c r="X33" s="1"/>
  <c r="W34"/>
  <c r="X34" s="1"/>
  <c r="W35"/>
  <c r="X35" s="1"/>
  <c r="W36"/>
  <c r="X36" s="1"/>
  <c r="W37"/>
  <c r="X37" s="1"/>
  <c r="W38"/>
  <c r="X38" s="1"/>
  <c r="W39"/>
  <c r="X39" s="1"/>
  <c r="W40"/>
  <c r="X40" s="1"/>
  <c r="W41"/>
  <c r="X41" s="1"/>
  <c r="W42"/>
  <c r="X42" s="1"/>
  <c r="W43"/>
  <c r="X43" s="1"/>
  <c r="W44"/>
  <c r="X44" s="1"/>
  <c r="W45"/>
  <c r="X45" s="1"/>
  <c r="W46"/>
  <c r="X46" s="1"/>
  <c r="W47"/>
  <c r="X47" s="1"/>
  <c r="W48"/>
  <c r="X48" s="1"/>
  <c r="W49"/>
  <c r="X49" s="1"/>
  <c r="W50"/>
  <c r="X50" s="1"/>
  <c r="W51"/>
  <c r="X51" s="1"/>
  <c r="W52"/>
  <c r="X52" s="1"/>
  <c r="W8"/>
  <c r="AP54" i="61" l="1"/>
  <c r="AQ73" s="1"/>
  <c r="F53" i="62"/>
  <c r="Q68" s="1"/>
  <c r="AP55" i="61"/>
  <c r="AO73" s="1"/>
  <c r="AN55"/>
  <c r="AO71" s="1"/>
  <c r="J20" i="10" s="1"/>
  <c r="U62" i="53"/>
  <c r="C25" i="41" s="1"/>
  <c r="AN56" i="61"/>
  <c r="AM71" s="1"/>
  <c r="H20" i="10" s="1"/>
  <c r="H53" i="62"/>
  <c r="Q70" s="1"/>
  <c r="H57"/>
  <c r="I70" s="1"/>
  <c r="F18" i="63" s="1"/>
  <c r="H55" i="62"/>
  <c r="M70" s="1"/>
  <c r="J18" i="63" s="1"/>
  <c r="F54" i="62"/>
  <c r="O68" s="1"/>
  <c r="L16" i="63" s="1"/>
  <c r="I55" i="62"/>
  <c r="M71" s="1"/>
  <c r="J19" i="63" s="1"/>
  <c r="AN54" i="61"/>
  <c r="AQ71" s="1"/>
  <c r="L20" i="10" s="1"/>
  <c r="D25" i="41"/>
  <c r="E25" s="1"/>
  <c r="J53" i="53"/>
  <c r="AN53" i="61"/>
  <c r="AP53"/>
  <c r="I56" i="62"/>
  <c r="K71" s="1"/>
  <c r="H19" i="63" s="1"/>
  <c r="F55" i="62"/>
  <c r="M68" s="1"/>
  <c r="J16" i="63" s="1"/>
  <c r="J56" i="62"/>
  <c r="K72" s="1"/>
  <c r="J55"/>
  <c r="M72" s="1"/>
  <c r="J54"/>
  <c r="O72" s="1"/>
  <c r="J53"/>
  <c r="J57"/>
  <c r="I72" s="1"/>
  <c r="L57"/>
  <c r="I74" s="1"/>
  <c r="L55"/>
  <c r="M74" s="1"/>
  <c r="L54"/>
  <c r="O74" s="1"/>
  <c r="L56"/>
  <c r="K74" s="1"/>
  <c r="L53"/>
  <c r="R71"/>
  <c r="O19" i="63" s="1"/>
  <c r="N19"/>
  <c r="F19"/>
  <c r="H16"/>
  <c r="R69" i="62"/>
  <c r="O17" i="63" s="1"/>
  <c r="N17"/>
  <c r="F17"/>
  <c r="J16" i="10"/>
  <c r="H16"/>
  <c r="H17"/>
  <c r="J18"/>
  <c r="H18"/>
  <c r="H19"/>
  <c r="J22"/>
  <c r="H22"/>
  <c r="L16"/>
  <c r="J17"/>
  <c r="L17"/>
  <c r="L18"/>
  <c r="J19"/>
  <c r="L19"/>
  <c r="L22"/>
  <c r="K57" i="62"/>
  <c r="I73" s="1"/>
  <c r="K55"/>
  <c r="M73" s="1"/>
  <c r="J21" i="63" s="1"/>
  <c r="K53" i="62"/>
  <c r="Q73" s="1"/>
  <c r="K56"/>
  <c r="K73" s="1"/>
  <c r="K54"/>
  <c r="O70"/>
  <c r="O71"/>
  <c r="O69"/>
  <c r="L17" i="63" s="1"/>
  <c r="G58" i="62"/>
  <c r="H69" s="1"/>
  <c r="J69" s="1"/>
  <c r="G17" i="63" s="1"/>
  <c r="AS73" i="61"/>
  <c r="AO56"/>
  <c r="AM72" s="1"/>
  <c r="AO54"/>
  <c r="AQ72" s="1"/>
  <c r="AO53"/>
  <c r="AO55"/>
  <c r="AO72" s="1"/>
  <c r="AS71"/>
  <c r="AS70"/>
  <c r="AM57"/>
  <c r="AL70" s="1"/>
  <c r="AS69"/>
  <c r="AL57"/>
  <c r="AL69" s="1"/>
  <c r="AS68"/>
  <c r="AK57"/>
  <c r="AL68" s="1"/>
  <c r="AS67"/>
  <c r="AJ57"/>
  <c r="AL67" s="1"/>
  <c r="X8" i="11"/>
  <c r="E9" i="60"/>
  <c r="I9" s="1"/>
  <c r="J9" s="1"/>
  <c r="F8" i="61"/>
  <c r="X8" s="1"/>
  <c r="X13" i="11"/>
  <c r="E14" i="60"/>
  <c r="I14" s="1"/>
  <c r="J14" s="1"/>
  <c r="F13" i="61"/>
  <c r="X13" s="1"/>
  <c r="X11" i="11"/>
  <c r="E12" i="60"/>
  <c r="I12" s="1"/>
  <c r="J12" s="1"/>
  <c r="F11" i="61"/>
  <c r="X11" s="1"/>
  <c r="X9" i="11"/>
  <c r="T9" s="1"/>
  <c r="E10" i="60"/>
  <c r="I10" s="1"/>
  <c r="J10" s="1"/>
  <c r="F9" i="61"/>
  <c r="X9" s="1"/>
  <c r="X12" i="11"/>
  <c r="E13" i="60"/>
  <c r="I13" s="1"/>
  <c r="J13" s="1"/>
  <c r="F12" i="61"/>
  <c r="X12" s="1"/>
  <c r="X10" i="11"/>
  <c r="T10" s="1"/>
  <c r="E11" i="60"/>
  <c r="I11" s="1"/>
  <c r="J11" s="1"/>
  <c r="F10" i="61"/>
  <c r="X10" s="1"/>
  <c r="Y3" i="43"/>
  <c r="Y3" i="44"/>
  <c r="U62"/>
  <c r="C11" i="41" s="1"/>
  <c r="Y3" i="45"/>
  <c r="U62"/>
  <c r="C12" i="41" s="1"/>
  <c r="Y3" i="46"/>
  <c r="U62"/>
  <c r="C14" i="41" s="1"/>
  <c r="Y3" i="47"/>
  <c r="U62"/>
  <c r="C15" i="41" s="1"/>
  <c r="Y3" i="48"/>
  <c r="U62"/>
  <c r="C17" i="41" s="1"/>
  <c r="Y3" i="49"/>
  <c r="U62"/>
  <c r="C19" i="41" s="1"/>
  <c r="Y3" i="50"/>
  <c r="U62"/>
  <c r="C20" i="41" s="1"/>
  <c r="AD3" i="51"/>
  <c r="Z62"/>
  <c r="C22" i="41" s="1"/>
  <c r="Y3" i="52"/>
  <c r="U62"/>
  <c r="C23" i="41" s="1"/>
  <c r="Y4" i="53"/>
  <c r="J54" s="1"/>
  <c r="Y3" i="54"/>
  <c r="U62"/>
  <c r="C26" i="41" s="1"/>
  <c r="Y3" i="55"/>
  <c r="U62"/>
  <c r="C28" i="41" s="1"/>
  <c r="Y3" i="57"/>
  <c r="U62"/>
  <c r="C29" i="41" s="1"/>
  <c r="Y3" i="56"/>
  <c r="U62"/>
  <c r="C30" i="41" s="1"/>
  <c r="Y3" i="58"/>
  <c r="U62"/>
  <c r="C32" i="41" s="1"/>
  <c r="Y3" i="59"/>
  <c r="U62"/>
  <c r="C33" i="41" s="1"/>
  <c r="T52" i="11"/>
  <c r="U52"/>
  <c r="T50"/>
  <c r="U50"/>
  <c r="T48"/>
  <c r="U48"/>
  <c r="T46"/>
  <c r="U46"/>
  <c r="T44"/>
  <c r="U44"/>
  <c r="T42"/>
  <c r="U42"/>
  <c r="T40"/>
  <c r="U40"/>
  <c r="T38"/>
  <c r="U38"/>
  <c r="T36"/>
  <c r="U36"/>
  <c r="T34"/>
  <c r="U34"/>
  <c r="T32"/>
  <c r="U32"/>
  <c r="T30"/>
  <c r="U30"/>
  <c r="T28"/>
  <c r="U28"/>
  <c r="T26"/>
  <c r="U26"/>
  <c r="T24"/>
  <c r="U24"/>
  <c r="T22"/>
  <c r="U22"/>
  <c r="T20"/>
  <c r="U20"/>
  <c r="T18"/>
  <c r="U18"/>
  <c r="T16"/>
  <c r="U16"/>
  <c r="T14"/>
  <c r="U14"/>
  <c r="T12"/>
  <c r="U12"/>
  <c r="U10"/>
  <c r="U8"/>
  <c r="T8"/>
  <c r="T51"/>
  <c r="U51"/>
  <c r="T49"/>
  <c r="U49"/>
  <c r="T47"/>
  <c r="U47"/>
  <c r="T45"/>
  <c r="U45"/>
  <c r="T43"/>
  <c r="U43"/>
  <c r="T41"/>
  <c r="U41"/>
  <c r="T39"/>
  <c r="U39"/>
  <c r="T37"/>
  <c r="U37"/>
  <c r="T35"/>
  <c r="U35"/>
  <c r="T33"/>
  <c r="U33"/>
  <c r="T31"/>
  <c r="U31"/>
  <c r="T29"/>
  <c r="U29"/>
  <c r="T27"/>
  <c r="U27"/>
  <c r="T25"/>
  <c r="U25"/>
  <c r="T23"/>
  <c r="U23"/>
  <c r="T21"/>
  <c r="U21"/>
  <c r="T19"/>
  <c r="U19"/>
  <c r="T17"/>
  <c r="U17"/>
  <c r="T15"/>
  <c r="U15"/>
  <c r="T13"/>
  <c r="U13"/>
  <c r="T11"/>
  <c r="U11"/>
  <c r="G25" i="41"/>
  <c r="H25" s="1"/>
  <c r="D8" i="10"/>
  <c r="C9" i="11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D8"/>
  <c r="C8"/>
  <c r="B1" i="13"/>
  <c r="AP57" i="61" l="1"/>
  <c r="AL73" s="1"/>
  <c r="G22" i="10" s="1"/>
  <c r="AN57" i="61"/>
  <c r="AL71" s="1"/>
  <c r="AP71" s="1"/>
  <c r="H58" i="62"/>
  <c r="H70" s="1"/>
  <c r="N68"/>
  <c r="K16" i="63" s="1"/>
  <c r="F58" i="62"/>
  <c r="H68" s="1"/>
  <c r="L68"/>
  <c r="I16" i="63" s="1"/>
  <c r="U9" i="11"/>
  <c r="I58" i="62"/>
  <c r="H71" s="1"/>
  <c r="J71" s="1"/>
  <c r="G19" i="63" s="1"/>
  <c r="P68" i="62"/>
  <c r="M16" i="63" s="1"/>
  <c r="E13" i="62"/>
  <c r="AI13" i="61"/>
  <c r="H22" i="63"/>
  <c r="J22"/>
  <c r="F20"/>
  <c r="L20"/>
  <c r="P72" i="62"/>
  <c r="M20" i="63" s="1"/>
  <c r="H20"/>
  <c r="E12" i="62"/>
  <c r="AI12" i="61"/>
  <c r="Q74" i="62"/>
  <c r="L58"/>
  <c r="H74" s="1"/>
  <c r="E22" i="63" s="1"/>
  <c r="L22"/>
  <c r="P74" i="62"/>
  <c r="M22" i="63" s="1"/>
  <c r="F22"/>
  <c r="J74" i="62"/>
  <c r="G22" i="63" s="1"/>
  <c r="Q72" i="62"/>
  <c r="J58"/>
  <c r="H72" s="1"/>
  <c r="E20" i="63" s="1"/>
  <c r="J20"/>
  <c r="N72" i="62"/>
  <c r="K20" i="63" s="1"/>
  <c r="P71" i="62"/>
  <c r="M19" i="63" s="1"/>
  <c r="L19"/>
  <c r="R73" i="62"/>
  <c r="O21" i="63" s="1"/>
  <c r="N21"/>
  <c r="F21"/>
  <c r="R70" i="62"/>
  <c r="O18" i="63" s="1"/>
  <c r="N18"/>
  <c r="L69" i="62"/>
  <c r="I17" i="63" s="1"/>
  <c r="E17"/>
  <c r="N71" i="62"/>
  <c r="K19" i="63" s="1"/>
  <c r="P70" i="62"/>
  <c r="M18" i="63" s="1"/>
  <c r="L18"/>
  <c r="H21"/>
  <c r="N70" i="62"/>
  <c r="K18" i="63" s="1"/>
  <c r="R68" i="62"/>
  <c r="O16" i="63" s="1"/>
  <c r="N16"/>
  <c r="N16" i="10"/>
  <c r="N17"/>
  <c r="AT69" i="61"/>
  <c r="N18" i="10"/>
  <c r="AT70" i="61"/>
  <c r="N19" i="10"/>
  <c r="AT71" i="61"/>
  <c r="N20" i="10"/>
  <c r="H21"/>
  <c r="AT73" i="61"/>
  <c r="N22" i="10"/>
  <c r="P69" i="62"/>
  <c r="M17" i="63" s="1"/>
  <c r="N69" i="62"/>
  <c r="K17" i="63" s="1"/>
  <c r="AN67" i="61"/>
  <c r="G16" i="10"/>
  <c r="AN68" i="61"/>
  <c r="G17" i="10"/>
  <c r="AN69" i="61"/>
  <c r="G18" i="10"/>
  <c r="AN70" i="61"/>
  <c r="G19" i="10"/>
  <c r="J21"/>
  <c r="L21"/>
  <c r="AN73" i="61"/>
  <c r="O73" i="62"/>
  <c r="K58"/>
  <c r="H73" s="1"/>
  <c r="J73" s="1"/>
  <c r="G21" i="63" s="1"/>
  <c r="AR71" i="61"/>
  <c r="AP73"/>
  <c r="AR73"/>
  <c r="AS72"/>
  <c r="AO57"/>
  <c r="AL72" s="1"/>
  <c r="Y5" i="53"/>
  <c r="T53" s="1"/>
  <c r="T54" s="1"/>
  <c r="T55" s="1"/>
  <c r="AR70" i="61"/>
  <c r="AP70"/>
  <c r="AR69"/>
  <c r="AP69"/>
  <c r="AR68"/>
  <c r="AT68"/>
  <c r="AP68"/>
  <c r="AT67"/>
  <c r="AR67"/>
  <c r="AP67"/>
  <c r="E11" i="62"/>
  <c r="AI11" i="61"/>
  <c r="E10" i="62"/>
  <c r="AI10" i="61"/>
  <c r="E9" i="62"/>
  <c r="AI9" i="61"/>
  <c r="AI8"/>
  <c r="E8" i="62"/>
  <c r="Y12" i="61"/>
  <c r="AS13" i="60"/>
  <c r="AT13" s="1"/>
  <c r="AM13" s="1"/>
  <c r="Y11" i="61"/>
  <c r="AS12" i="60"/>
  <c r="AT12" s="1"/>
  <c r="AM12" s="1"/>
  <c r="AS9"/>
  <c r="AT9" s="1"/>
  <c r="Y8" i="61"/>
  <c r="Z8" s="1"/>
  <c r="AS11" i="60"/>
  <c r="AT11" s="1"/>
  <c r="AM11" s="1"/>
  <c r="Y10" i="61"/>
  <c r="AS10" i="60"/>
  <c r="AT10" s="1"/>
  <c r="AM10" s="1"/>
  <c r="Y9" i="61"/>
  <c r="AS14" i="60"/>
  <c r="AT14" s="1"/>
  <c r="AM14" s="1"/>
  <c r="Y13" i="61"/>
  <c r="D10" i="41"/>
  <c r="J53" i="43"/>
  <c r="D11" i="41"/>
  <c r="E11" s="1"/>
  <c r="G11" s="1"/>
  <c r="H11" s="1"/>
  <c r="I11" s="1"/>
  <c r="Y4" i="44"/>
  <c r="J53"/>
  <c r="D12" i="41"/>
  <c r="E12" s="1"/>
  <c r="G12" s="1"/>
  <c r="H12" s="1"/>
  <c r="I12" s="1"/>
  <c r="Y4" i="45"/>
  <c r="J53"/>
  <c r="D14" i="41"/>
  <c r="E14" s="1"/>
  <c r="Y4" i="46"/>
  <c r="J53"/>
  <c r="D15" i="41"/>
  <c r="E15" s="1"/>
  <c r="G15" s="1"/>
  <c r="H15" s="1"/>
  <c r="Y4" i="47"/>
  <c r="J53"/>
  <c r="D17" i="41"/>
  <c r="E17" s="1"/>
  <c r="Y4" i="48"/>
  <c r="J53"/>
  <c r="D19" i="41"/>
  <c r="E19" s="1"/>
  <c r="G19" s="1"/>
  <c r="H19" s="1"/>
  <c r="Y4" i="49"/>
  <c r="J53"/>
  <c r="D20" i="41"/>
  <c r="E20" s="1"/>
  <c r="G20" s="1"/>
  <c r="H20" s="1"/>
  <c r="Y4" i="50"/>
  <c r="J53"/>
  <c r="D22" i="41"/>
  <c r="E22" s="1"/>
  <c r="G22" s="1"/>
  <c r="H22" s="1"/>
  <c r="I22" s="1"/>
  <c r="AD4" i="51"/>
  <c r="J53"/>
  <c r="D23" i="41"/>
  <c r="E23" s="1"/>
  <c r="G23" s="1"/>
  <c r="Y4" i="52"/>
  <c r="J53"/>
  <c r="D26" i="41"/>
  <c r="E26" s="1"/>
  <c r="G26" s="1"/>
  <c r="H26" s="1"/>
  <c r="I26" s="1"/>
  <c r="Y4" i="54"/>
  <c r="J53"/>
  <c r="D28" i="41"/>
  <c r="E28" s="1"/>
  <c r="G28" s="1"/>
  <c r="H28" s="1"/>
  <c r="I28" s="1"/>
  <c r="Y4" i="55"/>
  <c r="J53"/>
  <c r="D29" i="41"/>
  <c r="E29" s="1"/>
  <c r="G29" s="1"/>
  <c r="H29" s="1"/>
  <c r="I29" s="1"/>
  <c r="Y4" i="57"/>
  <c r="J53"/>
  <c r="D30" i="41"/>
  <c r="E30" s="1"/>
  <c r="G30" s="1"/>
  <c r="Y4" i="56"/>
  <c r="J53"/>
  <c r="D32" i="41"/>
  <c r="E32" s="1"/>
  <c r="G32" s="1"/>
  <c r="H32" s="1"/>
  <c r="I32" s="1"/>
  <c r="Y4" i="58"/>
  <c r="J53"/>
  <c r="D33" i="41"/>
  <c r="E33" s="1"/>
  <c r="G33" s="1"/>
  <c r="Y4" i="59"/>
  <c r="J53"/>
  <c r="U60" i="11"/>
  <c r="U58"/>
  <c r="U61"/>
  <c r="U59"/>
  <c r="U57"/>
  <c r="I25" i="41"/>
  <c r="G24"/>
  <c r="I20"/>
  <c r="D6" i="10"/>
  <c r="F3"/>
  <c r="L74" i="62" l="1"/>
  <c r="I22" i="63" s="1"/>
  <c r="L73" i="62"/>
  <c r="I21" i="63" s="1"/>
  <c r="J72" i="62"/>
  <c r="G20" i="63" s="1"/>
  <c r="G20" i="10"/>
  <c r="AN71" i="61"/>
  <c r="I20" i="10" s="1"/>
  <c r="E19" i="63"/>
  <c r="L71" i="62"/>
  <c r="I19" i="63" s="1"/>
  <c r="J70" i="62"/>
  <c r="G18" i="63" s="1"/>
  <c r="L70" i="62"/>
  <c r="I18" i="63" s="1"/>
  <c r="E18"/>
  <c r="E16"/>
  <c r="J68" i="62"/>
  <c r="G16" i="63" s="1"/>
  <c r="AN9" i="60"/>
  <c r="AM9"/>
  <c r="M13" i="62"/>
  <c r="AO14" i="60"/>
  <c r="AN14"/>
  <c r="M9" i="62"/>
  <c r="AO10" i="60"/>
  <c r="AN10"/>
  <c r="M10" i="62"/>
  <c r="AO11" i="60"/>
  <c r="AN11"/>
  <c r="M8" i="62"/>
  <c r="AO9" i="60"/>
  <c r="AP9"/>
  <c r="M11" i="62"/>
  <c r="AO12" i="60"/>
  <c r="AN12"/>
  <c r="M12" i="62"/>
  <c r="AO13" i="60"/>
  <c r="AN13"/>
  <c r="N20" i="63"/>
  <c r="R72" i="62"/>
  <c r="O20" i="63" s="1"/>
  <c r="N22"/>
  <c r="R74" i="62"/>
  <c r="O22" i="63" s="1"/>
  <c r="L72" i="62"/>
  <c r="I20" i="63" s="1"/>
  <c r="N74" i="62"/>
  <c r="K22" i="63" s="1"/>
  <c r="N73" i="62"/>
  <c r="K21" i="63" s="1"/>
  <c r="E21"/>
  <c r="P73" i="62"/>
  <c r="M21" i="63" s="1"/>
  <c r="L21"/>
  <c r="M16" i="10"/>
  <c r="K17"/>
  <c r="M17"/>
  <c r="M18"/>
  <c r="M19"/>
  <c r="AN72" i="61"/>
  <c r="G21" i="10"/>
  <c r="M22"/>
  <c r="M20"/>
  <c r="I18"/>
  <c r="I16"/>
  <c r="O20"/>
  <c r="O18"/>
  <c r="K16"/>
  <c r="O16"/>
  <c r="O17"/>
  <c r="K18"/>
  <c r="K19"/>
  <c r="N21"/>
  <c r="K22"/>
  <c r="K20"/>
  <c r="I22"/>
  <c r="I19"/>
  <c r="I17"/>
  <c r="O22"/>
  <c r="O19"/>
  <c r="E57" i="62"/>
  <c r="I67" s="1"/>
  <c r="E55"/>
  <c r="M67" s="1"/>
  <c r="J15" i="63" s="1"/>
  <c r="E53" i="62"/>
  <c r="Q67" s="1"/>
  <c r="E56"/>
  <c r="K67" s="1"/>
  <c r="H15" i="63" s="1"/>
  <c r="E54" i="62"/>
  <c r="O67" s="1"/>
  <c r="AP72" i="61"/>
  <c r="AT72"/>
  <c r="AR72"/>
  <c r="AI56"/>
  <c r="AM66" s="1"/>
  <c r="AI54"/>
  <c r="AQ66" s="1"/>
  <c r="AI53"/>
  <c r="AI55"/>
  <c r="AO66" s="1"/>
  <c r="AP14" i="60"/>
  <c r="AQ14"/>
  <c r="AQ10"/>
  <c r="AP10"/>
  <c r="AQ11"/>
  <c r="AP11"/>
  <c r="AQ9"/>
  <c r="AA11" i="61"/>
  <c r="Z11"/>
  <c r="Z12"/>
  <c r="AA12"/>
  <c r="Z13"/>
  <c r="AA13"/>
  <c r="Z9"/>
  <c r="AA9"/>
  <c r="AA10"/>
  <c r="Z10"/>
  <c r="AA8"/>
  <c r="AQ12" i="60"/>
  <c r="AP12"/>
  <c r="AQ13"/>
  <c r="AP13"/>
  <c r="Y5" i="44"/>
  <c r="T53" s="1"/>
  <c r="T54" s="1"/>
  <c r="T55" s="1"/>
  <c r="J54"/>
  <c r="Y5" i="45"/>
  <c r="T53" s="1"/>
  <c r="T54" s="1"/>
  <c r="T55" s="1"/>
  <c r="J54"/>
  <c r="Y5" i="46"/>
  <c r="T53" s="1"/>
  <c r="T54" s="1"/>
  <c r="T55" s="1"/>
  <c r="J54"/>
  <c r="Y5" i="47"/>
  <c r="T53" s="1"/>
  <c r="T54" s="1"/>
  <c r="T55" s="1"/>
  <c r="J54"/>
  <c r="Y5" i="48"/>
  <c r="T53" s="1"/>
  <c r="T54" s="1"/>
  <c r="T55" s="1"/>
  <c r="J54"/>
  <c r="Y5" i="49"/>
  <c r="T53" s="1"/>
  <c r="T54" s="1"/>
  <c r="T55" s="1"/>
  <c r="J54"/>
  <c r="Y5" i="50"/>
  <c r="T53" s="1"/>
  <c r="T54" s="1"/>
  <c r="T55" s="1"/>
  <c r="J54"/>
  <c r="J54" i="51"/>
  <c r="AD5"/>
  <c r="Y53" s="1"/>
  <c r="Y54" s="1"/>
  <c r="Y55" s="1"/>
  <c r="Y5" i="52"/>
  <c r="T53" s="1"/>
  <c r="T54" s="1"/>
  <c r="T55" s="1"/>
  <c r="J54"/>
  <c r="H23" i="41"/>
  <c r="I23" s="1"/>
  <c r="G21"/>
  <c r="H21" s="1"/>
  <c r="I21" s="1"/>
  <c r="J54" i="54"/>
  <c r="Y5"/>
  <c r="T53" s="1"/>
  <c r="T54" s="1"/>
  <c r="T55" s="1"/>
  <c r="Y5" i="55"/>
  <c r="T53" s="1"/>
  <c r="T54" s="1"/>
  <c r="T55" s="1"/>
  <c r="J54"/>
  <c r="Y5" i="57"/>
  <c r="T53" s="1"/>
  <c r="T54" s="1"/>
  <c r="T55" s="1"/>
  <c r="J54"/>
  <c r="H30" i="41"/>
  <c r="I30" s="1"/>
  <c r="G27"/>
  <c r="H27" s="1"/>
  <c r="I27" s="1"/>
  <c r="J54" i="56"/>
  <c r="Y5"/>
  <c r="T53" s="1"/>
  <c r="T54" s="1"/>
  <c r="T55" s="1"/>
  <c r="J54" i="58"/>
  <c r="Y5"/>
  <c r="T53" s="1"/>
  <c r="T54" s="1"/>
  <c r="T55" s="1"/>
  <c r="G31" i="41"/>
  <c r="H31" s="1"/>
  <c r="I31" s="1"/>
  <c r="H33"/>
  <c r="I33" s="1"/>
  <c r="J54" i="59"/>
  <c r="Y5"/>
  <c r="T53" s="1"/>
  <c r="T54" s="1"/>
  <c r="T55" s="1"/>
  <c r="Y3" i="11"/>
  <c r="D9" i="41" s="1"/>
  <c r="U62" i="11"/>
  <c r="C9" i="41" s="1"/>
  <c r="H24"/>
  <c r="I24" s="1"/>
  <c r="I19"/>
  <c r="G18"/>
  <c r="G14"/>
  <c r="H14" s="1"/>
  <c r="G17"/>
  <c r="I15"/>
  <c r="M55" i="62" l="1"/>
  <c r="M75" s="1"/>
  <c r="J23" i="63" s="1"/>
  <c r="M57" i="62"/>
  <c r="I75" s="1"/>
  <c r="M53"/>
  <c r="M56"/>
  <c r="K75" s="1"/>
  <c r="H23" i="63" s="1"/>
  <c r="M54" i="62"/>
  <c r="O75" s="1"/>
  <c r="L23" i="63" s="1"/>
  <c r="F23"/>
  <c r="P67" i="62"/>
  <c r="M15" i="63" s="1"/>
  <c r="L15"/>
  <c r="R67" i="62"/>
  <c r="O15" i="63" s="1"/>
  <c r="N15"/>
  <c r="F15"/>
  <c r="J15" i="10"/>
  <c r="L15"/>
  <c r="M21"/>
  <c r="K21"/>
  <c r="I21"/>
  <c r="H15"/>
  <c r="O21"/>
  <c r="E58" i="62"/>
  <c r="H67" s="1"/>
  <c r="N67" s="1"/>
  <c r="K15" i="63" s="1"/>
  <c r="AQ53" i="61"/>
  <c r="AS74" s="1"/>
  <c r="AQ56"/>
  <c r="AM74" s="1"/>
  <c r="AQ55"/>
  <c r="AO74" s="1"/>
  <c r="AQ54"/>
  <c r="AQ74" s="1"/>
  <c r="AS66"/>
  <c r="AI57"/>
  <c r="AL66" s="1"/>
  <c r="E9" i="41"/>
  <c r="G9" s="1"/>
  <c r="H9" s="1"/>
  <c r="I9" s="1"/>
  <c r="J53" i="11"/>
  <c r="Y4"/>
  <c r="J54" s="1"/>
  <c r="H17" i="41"/>
  <c r="I17" s="1"/>
  <c r="H18"/>
  <c r="I18" s="1"/>
  <c r="I14"/>
  <c r="G13"/>
  <c r="G16"/>
  <c r="Y5" i="11"/>
  <c r="J67" i="62" l="1"/>
  <c r="G15" i="63" s="1"/>
  <c r="M58" i="62"/>
  <c r="H75" s="1"/>
  <c r="Q75"/>
  <c r="R75" s="1"/>
  <c r="O23" i="63" s="1"/>
  <c r="P75" i="62"/>
  <c r="M23" i="63" s="1"/>
  <c r="N23"/>
  <c r="L67" i="62"/>
  <c r="I15" i="63" s="1"/>
  <c r="E15"/>
  <c r="AT66" i="61"/>
  <c r="N15" i="10"/>
  <c r="AN66" i="61"/>
  <c r="G15" i="10"/>
  <c r="L23"/>
  <c r="H23"/>
  <c r="J23"/>
  <c r="AT74" i="61"/>
  <c r="N23" i="10"/>
  <c r="AR66" i="61"/>
  <c r="AP66"/>
  <c r="AQ57"/>
  <c r="AL74" s="1"/>
  <c r="H16" i="41"/>
  <c r="I16" s="1"/>
  <c r="H13"/>
  <c r="I13" s="1"/>
  <c r="T53" i="11"/>
  <c r="E23" i="63" l="1"/>
  <c r="J75" i="62"/>
  <c r="G23" i="63" s="1"/>
  <c r="L75" i="62"/>
  <c r="I23" i="63" s="1"/>
  <c r="N75" i="62"/>
  <c r="K23" i="63" s="1"/>
  <c r="M76" i="62"/>
  <c r="AN74" i="61"/>
  <c r="G23" i="10"/>
  <c r="I15"/>
  <c r="K15"/>
  <c r="O23"/>
  <c r="O15"/>
  <c r="M15"/>
  <c r="AR74" i="61"/>
  <c r="AP74"/>
  <c r="AQ75"/>
  <c r="T54" i="11"/>
  <c r="T55" s="1"/>
  <c r="U62" i="43"/>
  <c r="Y4" s="1"/>
  <c r="J24" i="63" l="1"/>
  <c r="L24" i="10"/>
  <c r="K23"/>
  <c r="I23"/>
  <c r="M23"/>
  <c r="J54" i="43"/>
  <c r="Y5"/>
  <c r="T53" s="1"/>
  <c r="T54" s="1"/>
  <c r="T55" s="1"/>
  <c r="C10" i="41"/>
  <c r="E10" s="1"/>
  <c r="G10" s="1"/>
  <c r="H10" l="1"/>
  <c r="I10" s="1"/>
  <c r="G8"/>
  <c r="H8" l="1"/>
  <c r="I8" s="1"/>
  <c r="G7"/>
  <c r="H7" s="1"/>
  <c r="I7" s="1"/>
</calcChain>
</file>

<file path=xl/sharedStrings.xml><?xml version="1.0" encoding="utf-8"?>
<sst xmlns="http://schemas.openxmlformats.org/spreadsheetml/2006/main" count="1666" uniqueCount="607">
  <si>
    <t>ที่</t>
  </si>
  <si>
    <t>ชื่อ - สกุล</t>
  </si>
  <si>
    <t>ระดับคุณภาพ</t>
  </si>
  <si>
    <t>ปีการศึกษา</t>
  </si>
  <si>
    <t>ส่วนราชการ</t>
  </si>
  <si>
    <t>วันที่</t>
  </si>
  <si>
    <t>เรื่อง</t>
  </si>
  <si>
    <t>ตำแหน่ง</t>
  </si>
  <si>
    <t>รวม</t>
  </si>
  <si>
    <t>ร้อยละ</t>
  </si>
  <si>
    <t xml:space="preserve">           จึงเรียนมาเพื่อทราบ</t>
  </si>
  <si>
    <t>ข้อมูลพื้นฐาน</t>
  </si>
  <si>
    <t>สังกัด</t>
  </si>
  <si>
    <t>ชื่อสถานศึกษา</t>
  </si>
  <si>
    <t>ระดับชั้น</t>
  </si>
  <si>
    <t xml:space="preserve"> /</t>
  </si>
  <si>
    <t>2556</t>
  </si>
  <si>
    <t xml:space="preserve">ชั้นประถมศึกษาปีที่ 1 </t>
  </si>
  <si>
    <t>ชั้นประถมศึกษาปีที่ 2</t>
  </si>
  <si>
    <t>ชั้นประถมศึกษาปีที่ 3</t>
  </si>
  <si>
    <t>ชั้นประถมศึกษาปีที่ 4</t>
  </si>
  <si>
    <t>ชั้นประถมศึกษาปีที่ 5</t>
  </si>
  <si>
    <t>ชั้นประถมศึกษาปีที่ 6</t>
  </si>
  <si>
    <t>ชั้นมัธยมศึกษาปีที่ 1</t>
  </si>
  <si>
    <t>ชั้นมัธยมศึกษาปีที่ 2</t>
  </si>
  <si>
    <t>ชั้นมัธยมศึกษาปีที่ 3</t>
  </si>
  <si>
    <t>ชื่อผู้ประเมิน</t>
  </si>
  <si>
    <t>ผลการประเมิน</t>
  </si>
  <si>
    <t>สรุประดับคุณภาพ</t>
  </si>
  <si>
    <t>คน</t>
  </si>
  <si>
    <t>ร้อยละของตัวบ่งชี้</t>
  </si>
  <si>
    <t>คะแนนของตัวบ่งชี้</t>
  </si>
  <si>
    <t>คะแนน</t>
  </si>
  <si>
    <t>รวมจำนวนนักเรียนทั้งหมด</t>
  </si>
  <si>
    <t>เลขประจำตัว</t>
  </si>
  <si>
    <t>สรุปผลการประเมินคุณภาพตามมาตรฐานการศึกษาขั้นพื้นฐานเพื่อการประกันคุณภาพภายใน</t>
  </si>
  <si>
    <t>ระดับประถมศึกษา</t>
  </si>
  <si>
    <t>ระดับมัธยมศึกษาตอนต้น</t>
  </si>
  <si>
    <t>ระดับสถานศึกษา</t>
  </si>
  <si>
    <t>ร้อยละ/ระดับที่ได้</t>
  </si>
  <si>
    <t>ค่าน้ำหนัก</t>
  </si>
  <si>
    <t>คะแนนที่ได้</t>
  </si>
  <si>
    <t>เทียบระดับคุณภาพ</t>
  </si>
  <si>
    <t>ความหมาย</t>
  </si>
  <si>
    <t>ลงชื่อ                                      ผู้ประเมิน</t>
  </si>
  <si>
    <t>28 มีนาคม 2556</t>
  </si>
  <si>
    <t>จำนวนนักเรียนทั้งหมด (คน)</t>
  </si>
  <si>
    <t>จำนวนนักเรียนที่ได้ผลประเมินระดับ 3 ขึ้นไป (คน)</t>
  </si>
  <si>
    <t>ผู้ประเมิน</t>
  </si>
  <si>
    <t>แบบรายงานการประเมินคุณลักษณะอันพึงประสงค์ ตามหลักสูตรแกนกลางการศึกษาขั้นพื้นฐาน พุทธศักราช 2551</t>
  </si>
  <si>
    <t>ได้ดำเนินการประเมินคุณลักษณะอันพึงประสงค์ ตามหลักสูตรแกนกลางการศึกษาขั้นพื้นฐาน พุทธศักราช 2551</t>
  </si>
  <si>
    <t>ข้อที่ 1 รักชาติ ศาสน์  กษัตริย์</t>
  </si>
  <si>
    <t>ตัวชี้วัดที่ 1.1 เป็นพลเมืองดีของชาติ</t>
  </si>
  <si>
    <t xml:space="preserve">1.ยืนตรงเคารพธงชาติ ร้องเพลงชาติและอธิบายความหมายของเพลงชาติได้ถูกต้อง
</t>
  </si>
  <si>
    <t>2.ปฏิบัติตนตามสิทธิและ หน้าที่พลเมืองดีของชาติ</t>
  </si>
  <si>
    <t>3.มีความสามัคคี  ปรองดอง</t>
  </si>
  <si>
    <t>จำนวนนักเรียนที่ได้ระดับคุณภาพดีขึ้นไป (คน)</t>
  </si>
  <si>
    <t>ค่าน้ำหนักคะแนน ตามมาตรฐานที่ 2 ตัวบ่งชี้ที่ 2.1  (2 คะแนน)</t>
  </si>
  <si>
    <t>จำนวนนักเรียนที่ได้ระดับดีขึ้นไป</t>
  </si>
  <si>
    <t>น้ำหนักคะแนนตัวบ่งชี้</t>
  </si>
  <si>
    <t>ร้อยละของตัวชี้วัด</t>
  </si>
  <si>
    <t>คะแนนของตัวชี้วัด</t>
  </si>
  <si>
    <t>สรุปได้ว่า ตัวชี้วัดนี้มีผลการประเมิน (ตามมาตรฐานการประกันคุณภาพภายใน) อยู่ในระดับ</t>
  </si>
  <si>
    <t>ตัวชี้วัดที่ 1.2 ธำรงไว้ซึ่งความเป็นชาติไทย</t>
  </si>
  <si>
    <t>1.เข้าร่วม ส่งเสริม สนับสนุนกิจกรรมที่สร้างความสามัคคีปรองดองที่เป็นประโยชน์ต่อโรงเรียน ชุมชนและสังคม</t>
  </si>
  <si>
    <t>2.หวงแหน ปกป้อง ยกย่องความเป็นชาติไทย</t>
  </si>
  <si>
    <t>ตัวชี้วัดที่ 1.3 ศรัทธา ยึดมั่นและปฏิบัติตนตามหลักของศาสนา</t>
  </si>
  <si>
    <t xml:space="preserve">1.เข้าร่วมกิจกรรมทางศาสนาที่ตนนับถือ
</t>
  </si>
  <si>
    <t xml:space="preserve">2.ปฏิบัติตนตามหลักของศาสนาที่ตนนับถือ  </t>
  </si>
  <si>
    <t>3.เป็นแบบอย่างที่ดีของศาสนิกชน</t>
  </si>
  <si>
    <t>ตัวชี้วัดที่ 1.3 เคารพเทิดทูนสถาบันพระมหากษัตริย์</t>
  </si>
  <si>
    <t>1.เข้าร่วมและมีส่วนร่วมในการจัดกิจกรรมที่เกี่ยวกับสถาบัน    พระมหากษัตริย์</t>
  </si>
  <si>
    <t xml:space="preserve">2.แสดงความสำนึกในพระมหากรุณาธิคุณของพระมหากษัตริย์  </t>
  </si>
  <si>
    <t>3.แสดงออกซึ่งความจงรักภักดีต่อสถาบันพระมหากษัตริย์</t>
  </si>
  <si>
    <t>ข้อที่ 2 ซื่อสัตย์สุจริต</t>
  </si>
  <si>
    <t>ตัวชี้วัดที่ 2.1 ประพฤติตรงตามความเป็นจริงต่อตนเองทั้งทางกาย วาจา ใจ</t>
  </si>
  <si>
    <t xml:space="preserve">1.ให้ข้อมูลที่ถูกต้องและเป็นจริง </t>
  </si>
  <si>
    <t>2.ปฏิบัติตนโดยคำนึงถึงความถูกต้องละอายและเกรงกลัวต่อการกระทำผิด</t>
  </si>
  <si>
    <t>3.ปฏิบัติตามคำมั่นสัญญา</t>
  </si>
  <si>
    <t xml:space="preserve">ตัวชี้วัดที่ 2.2 ประพฤติตรงตามความเป็นจริงต่อผู้อื่นทั้งทางกาย วาจา ใจ </t>
  </si>
  <si>
    <t xml:space="preserve">1.ไม่ถือเอาสิ่งของหรือผลงานของผู้อื่นมาเป็นของตนเอง </t>
  </si>
  <si>
    <t>2.ปฏิบัติตนต่อผู้อื่นด้วยความซื่อตรง</t>
  </si>
  <si>
    <t xml:space="preserve">3.ไม่หาประโยชน์ในทางที่ไม่ถูกต้อง  </t>
  </si>
  <si>
    <t>ข้อที่ 3  มีวินัย</t>
  </si>
  <si>
    <t>ตัวชี้วัดที่ 3.1 ปฏิบัติตามข้อตกลง กฎเกณฑ์ ระเบียบข้อบังคับของครอบครัว โรงเรียน และสังคม</t>
  </si>
  <si>
    <t xml:space="preserve">1.ปฏิบัติตนตามข้อตกลง กฎเกณฑ์ ระเบียบ ข้อบังคับของครอบครัว โรงเรียนและสังคม
</t>
  </si>
  <si>
    <t>2.ตรงต่อเวลาในการปฏิบัติกิจกรรมต่างๆ ในชีวิตประจำวันและรับผิดชอบในการทำงาน</t>
  </si>
  <si>
    <t>ข้อที่ 4 ใฝ่เรียนรู้</t>
  </si>
  <si>
    <t xml:space="preserve">ตัวชี้วัดที่ 4.1 ตั้งใจ เพียรพยายามในการเรียนและเข้าร่วมกิจกรรมการเรียนรู้ </t>
  </si>
  <si>
    <t xml:space="preserve">1.ตั้งใจเรียน </t>
  </si>
  <si>
    <t>2.เอาใจใส่และมีความเพียรพยายามในการเรียนรู้</t>
  </si>
  <si>
    <t>3.สนใจเข้าร่วมกิจกรรมการเรียนรู้ต่างๆ</t>
  </si>
  <si>
    <t>ตัวชี้วัดที่ 4.2 แสวงหาความรู้จากแหล่งเรียนรู้ต่างๆทั้งภายในและภายนอกโรงเรียนด้วยการเลือกใช้สื่อ
                  อย่างเหมาะสมสรุปเป็นองค์ความรู้และสามารถนำไปใช้ในชีวิตประจำวันได้</t>
  </si>
  <si>
    <t xml:space="preserve">1.ศึกษาค้นคว้าหาความรู้จากหนังสือเอกสารสิ่งพิมพ์สื่อเทคโนโลยีต่างๆ แหล่งเรียนรู้ทั้งภายในและภายนอกโรงเรียนและเลือกใช้สื่อได้อย่างเหมาะสม </t>
  </si>
  <si>
    <t>2.บันทึกความรู้ วิเคราะห์ตรวจสอบ จากสิ่งที่เรียนรู้ สรุปเป็นองค์ความรู้</t>
  </si>
  <si>
    <t>3.แลกเปลี่ยนความรู้  ด้วยวิธีการต่าง ๆ และนำไปใช้ในชีวิตประจำวัน</t>
  </si>
  <si>
    <t>ข้อที่ 5 อยู่อย่างพอเพียง</t>
  </si>
  <si>
    <t>ตัวชี้วัดที่ 5.1 ดำเนินชีวิตอย่างพอประมาณ  มีเหตุผล  รอบคอบ  มีคุณธรรม</t>
  </si>
  <si>
    <t>1.ใช้ทรัพย์สินของตนเอง เช่น เงิน สิ่งของ เครื่องใช้อย่างประหยัด คุ้มค่าและเก็บรักษาดูแลอย่างดี รวมทั้งการใช้เวลาอย่างเหมาะสม</t>
  </si>
  <si>
    <t>2.ใช้ทรัพยากรของส่วนรวมอย่างประหยัด คุ้มค่าและเก็บรักษาดูแลอย่างดี</t>
  </si>
  <si>
    <t>3.ปฏิบัติตนและตัดสินใจด้วยความรอบคอบ  มีเหตุผล</t>
  </si>
  <si>
    <t>4.ไม่เอาเปรียบผู้อื่นและไม่ทำให้ผู้อื่นเดือดร้อน พร้อมให้อภัยเมื่อผู้อื่นกระทำผิดพลาด</t>
  </si>
  <si>
    <t>ตัวชี้วัดที่ 5.2 มีภูมิคุ้มกันในตัวที่ดี  ปรับตัวเพื่ออยู่ในสังคมได้อย่างมีความสุข</t>
  </si>
  <si>
    <t xml:space="preserve">1.วางแผนการเรียน การทำงานและการใช้ชีวิตประจำวันบนพื้นฐานของความรู้ข้อมูลข่าวสาร
</t>
  </si>
  <si>
    <t>2.รู้เท่าทันการเปลี่ยนแปลงของสังคมและสภาพแวดล้อม ยอมรับและปรับตัวเพื่ออยู่ร่วมกับผู้อื่นได้อย่างมีความสุข</t>
  </si>
  <si>
    <t>ข้อที่ 6  มุ่งมั่นในการทำงาน</t>
  </si>
  <si>
    <t xml:space="preserve">1.เอาใจใส่ต่อการปฏิบัติหน้าที่ที่ได้รับมอบหมาย </t>
  </si>
  <si>
    <t>2.ตั้งใจและรับผิดชอบในการทำงานให้สำเร็จ</t>
  </si>
  <si>
    <t>3.ปรับปรุงและพัฒนาการทำงานด้วยตนเอง</t>
  </si>
  <si>
    <t>ตัวชี้วัดที่ 6.1 ตั้งใจและรับผิดชอบในการปฏิบัติหน้าที่การงาน</t>
  </si>
  <si>
    <t>ตัวชี้วัดที่ 6.2 ทำงานด้วย ความเพียรพยายามและอดทนเพื่อให้งานสำเร็จตามเป้าหมาย</t>
  </si>
  <si>
    <t xml:space="preserve">1.ทุ่มเททำงาน อดทน ไม่ย่อท้อต่อปัญหาและอุปสรรคในการทำงาน </t>
  </si>
  <si>
    <t>2.พยายามแก้ปัญหาและอุปสรรคในการทำงานให้สำเร็จ</t>
  </si>
  <si>
    <t>3.ชื่นชมผลงานด้วยความภาคภูมิใจ</t>
  </si>
  <si>
    <t>ข้อที่ 7  รักความเป็นไทย</t>
  </si>
  <si>
    <t>ตัวชี้วัดที่ 7.1 ภาคภูมิใจในขนบธรรมเนียมประเพณี ศิลปะ วัฒนธรรมไทยและมีความกตัญญูกตเวที</t>
  </si>
  <si>
    <t>1.แต่งกายและมีมารยาทงดงามแบบไทย มีสัมมาคารวะ กตัญญูกตเวทีต่อผู้มีพระคุณ</t>
  </si>
  <si>
    <t>2.ร่วมกิจกรรมที่เกี่ยวข้องกับประเพณี  ศิลปะและวัฒนธรรมไทย</t>
  </si>
  <si>
    <t>3.ชักชวน แนะนำให้ผู้อื่นปฏิบัติตามขนบธรรมเนียมประเพณี ศิลปะและวัฒนธรรมไทย</t>
  </si>
  <si>
    <t>ตัวชี้วัดที่ 7.3 อนุรักษ์ และสืบทอดภูมิปัญญาไทย</t>
  </si>
  <si>
    <t>1.นำภูมิปัญญาไทยมาใช้ให้เหมาะสมในวิถีชีวิต</t>
  </si>
  <si>
    <t>2.ร่วมกิจกรรมที่เกี่ยวข้องกับภูมิปัญญาไทย</t>
  </si>
  <si>
    <t>3.แนะนำ  มีส่วนร่วมในการสืบทอดภูมิปัญญาไทย</t>
  </si>
  <si>
    <t>ตัวชี้วัดที่ 7.2 เห็นคุณค่าและใช้ภาษาไทยในการสื่อสารได้อย่างถูกต้องเหมาะสม</t>
  </si>
  <si>
    <t xml:space="preserve">1.ใช้ภาษาไทยและเลขไทยในการสื่อสารได้อย่างถูกต้องเหมาะสม
</t>
  </si>
  <si>
    <t>2.ชักชวน แนะนำให้ผู้อื่นเห็นคุณค่าของการใช้ภาษาไทยที่ถูกต้อง</t>
  </si>
  <si>
    <t>ข้อที่ 8  มีจิตสาธารณะ</t>
  </si>
  <si>
    <t>ตัวชี้วัดที่ 8.1 ช่วยเหลือผู้อื่นด้วยความเต็มใจโดยไม่หวังผลตอบแทน</t>
  </si>
  <si>
    <t>1.ช่วยพ่อแม่ ผู้ปกครอง ครูทำงานด้วยความเต็มใจ</t>
  </si>
  <si>
    <t>2.อาสาทำงานให้ผู้อื่นด้วยกำลังกาย กำลังใจและกำลังสติปัญญาโดยไม่หวังผลตอบแทน</t>
  </si>
  <si>
    <t>3.แบ่งปันสิ่งของ ทรัพย์สินและอื่นๆ และช่วยแก้ปัญหาหรือสร้างความสุขให้กับผู้อื่น</t>
  </si>
  <si>
    <t>ตัวชี้วัดที่ 8.2 เข้าร่วมกิจกรรมที่เป็นประโยชน์ต่อโรงเรียน ชุมชน และสังคม</t>
  </si>
  <si>
    <t>1.ดูแล รักษาสาธารณสมบัติและสิ่งแวดล้อมด้วยความเต็มใจ</t>
  </si>
  <si>
    <t>2.เข้าร่วมกิจกรรมที่เป็นประโยชน์ต่อโรงเรียน ชุมชนและสังคม</t>
  </si>
  <si>
    <t>3.เข้าร่วมกิจกรรมเพื่อแก้ปัญหาหรือร่วมสร้างสิ่งที่ดีงามของส่วนรวมตามสถานการณ์ที่เกิดขึ้นด้วยความกระตือรือร้น</t>
  </si>
  <si>
    <t>ตัวบ่งชี้ที่ 2.1 มีคุณลักษณะอันพึงประสงค์ตามหลักสูตร (ค่าน้ำหนักคะแนน 2 คะแนน)</t>
  </si>
  <si>
    <t>คุณลักษณะ/ตัวชี้วัด</t>
  </si>
  <si>
    <t xml:space="preserve">ตัวบ่งชี้ที่ 2.1 มีคุณลักษณะอันพึงประสงค์
                   ตามหลักสูตร </t>
  </si>
  <si>
    <t>ข้อที่ 1 รักชาติ  ศาสน์  กษัตริย์</t>
  </si>
  <si>
    <t>1.1 เป็นพลเมืองดีของชาติ</t>
  </si>
  <si>
    <t>1.2 ธำรงไว้ซึ่งความเป็นชาติไทย</t>
  </si>
  <si>
    <t>1.3 ศรัทธา  ยึดมั่นและปฏิบัติตนตามหลักศาสนา</t>
  </si>
  <si>
    <t>1.4 เคารพเทิดทูนสถาบันพระมหากษัตริย์</t>
  </si>
  <si>
    <t>ข้อที่  ๒  ซื่อสัตย์สุจริต</t>
  </si>
  <si>
    <t>2.1 ประพฤติตรงตามความเป็นจริงต่อตนเอง
      ทั้งทางกาย  วาจา  ใจ</t>
  </si>
  <si>
    <t>2.2 ประพฤติตรงตามความเป็นจริงต่อผู้อื่น
      ทั้งทางกาย  วาจา  ใจ</t>
  </si>
  <si>
    <t>ข้อที่  ๓  มีวินัย</t>
  </si>
  <si>
    <t>3.1 ปฏิบัติตามข้อตกลง กฎเกณฑ์ ระเบียบ
       ข้อบังคับของครอบครัวโรงเรียนและสังคม</t>
  </si>
  <si>
    <t>ข้อที่  ๔  ใฝ่เรียนรู้</t>
  </si>
  <si>
    <t>4.1 ตั้งใจเพียรพยายามในการเรียนและเข้าร่วม
      กิจกรรม</t>
  </si>
  <si>
    <t>4.2 แสวงหาความรู้จากแหล่งเรียนรู้ต่างๆ 
     ทั้งภายในและภายนอกโรงเรียนด้วยการ
     เลือกใช้สื่ออย่างเหมาะสม บันทึกความรู้ 
     วิเคราะห์ สรุปเป็นองค์ความรู้ สามารถนำไปใช้
    ในชีวิตประจำวันได้</t>
  </si>
  <si>
    <t>ข้อที่  ๕  อยู่อย่างพอเพียง</t>
  </si>
  <si>
    <t>5.1 ดำเนินชีวิตอย่างพอประมาณ  มีเหตุผล 
      รอบคอบ  มีคุณธรรม</t>
  </si>
  <si>
    <t>5.2 มีภูมิคุ้มกันในตัวที่ดี  ปรับตัวเพื่ออยู่ในสังคม
     ได้อย่างมีความสุข</t>
  </si>
  <si>
    <t>ข้อที่  ๖  มุ่งมั่นในการทำงาน</t>
  </si>
  <si>
    <t>6.1 ตั้งใจและรับผิดชอบในหน้าที่การงาน</t>
  </si>
  <si>
    <t>6.2 ทำงานด้วยความเพียรพยายาม  และอดทน
     เพื่อให้งานสำเร็จตามเป้าหมาย</t>
  </si>
  <si>
    <t>ข้อที่  ๗  รักความเป็นไทย</t>
  </si>
  <si>
    <t>7.1 ภาคภูมิใจในขนบธรรมเนียมประเพณี  ศิลปะ
     วัฒนธรรมไทยและมีความกตัญญูกตเวที</t>
  </si>
  <si>
    <t>7.2 เห็นคุณค่าและใช้ภาษาไทยในการสื่อสาร  
     ได้อย่างถูกต้องเหมาะสม</t>
  </si>
  <si>
    <t>7.3 อนุรักษ์และสืบทอดภูมิปัญญาไทย</t>
  </si>
  <si>
    <t>ข้อที่  ๘  มีจิตสาธารณะ</t>
  </si>
  <si>
    <t>8.1 ช่วยเหลือผู้อื่นด้วยความเต็มใจและพึงพอใจ</t>
  </si>
  <si>
    <t>8.2 เข้าร่วมกิจกรรมที่เป็นประโยชน์ต่อโรงเรียน 
     ชุมชน  และสังคม</t>
  </si>
  <si>
    <t>ช่วงคะแนน</t>
  </si>
  <si>
    <t xml:space="preserve"> -</t>
  </si>
  <si>
    <t>ปรับปรุง</t>
  </si>
  <si>
    <t>พอใช้</t>
  </si>
  <si>
    <t>ดี</t>
  </si>
  <si>
    <t>ดีเยี่ยม</t>
  </si>
  <si>
    <t>ดีมาก</t>
  </si>
  <si>
    <t>ไม่ผ่าน</t>
  </si>
  <si>
    <t>ผ่าน</t>
  </si>
  <si>
    <r>
      <t xml:space="preserve">เกณฑ์การประเมิน : </t>
    </r>
    <r>
      <rPr>
        <b/>
        <sz val="16"/>
        <color theme="1"/>
        <rFont val="EucrosiaUPC"/>
        <family val="1"/>
      </rPr>
      <t>ตามหลักสูตรแกนกลาง</t>
    </r>
    <r>
      <rPr>
        <sz val="16"/>
        <color theme="1"/>
        <rFont val="EucrosiaUPC"/>
        <family val="1"/>
        <charset val="222"/>
      </rPr>
      <t>การศึกษาขั้นพื้นฐาน</t>
    </r>
  </si>
  <si>
    <r>
      <t xml:space="preserve">เกณฑ์การประเมิน : </t>
    </r>
    <r>
      <rPr>
        <b/>
        <sz val="16"/>
        <color theme="1"/>
        <rFont val="EucrosiaUPC"/>
        <family val="1"/>
      </rPr>
      <t>ตามมาตรฐานการศึกษา</t>
    </r>
    <r>
      <rPr>
        <sz val="16"/>
        <color theme="1"/>
        <rFont val="EucrosiaUPC"/>
        <family val="1"/>
        <charset val="222"/>
      </rPr>
      <t>ขั้นพื้นฐาน</t>
    </r>
  </si>
  <si>
    <t>จำนวนที่ได้ผลประเมิน ระดับ 5 (ดีเยี่ยม)</t>
  </si>
  <si>
    <t>จำนวนที่ได้ผลประเมิน ระดับ 4 (ดีมาก)</t>
  </si>
  <si>
    <t>จำนวนที่ได้ผลประเมิน ระดับ 3 (ดี)</t>
  </si>
  <si>
    <t>จำนวนที่ได้ผลประเมิน ระดับ 2 (พอใช้)</t>
  </si>
  <si>
    <t>จำนวนที่ได้ผลประเมิน ระดับ 1 (ปรับปรุง)</t>
  </si>
  <si>
    <t xml:space="preserve">เกณฑ์การประเมิน </t>
  </si>
  <si>
    <t>เลขที่</t>
  </si>
  <si>
    <t>ผลการประเมินคุณลักษณะอันพึงประสงค์</t>
  </si>
  <si>
    <t>หมายเหตุ</t>
  </si>
  <si>
    <t>ข้อที่</t>
  </si>
  <si>
    <t>รวมคะแนน</t>
  </si>
  <si>
    <t>สรุปคะแนน</t>
  </si>
  <si>
    <t>ตัวบ่งชี้ที่</t>
  </si>
  <si>
    <t>คะแนนเต็ม</t>
  </si>
  <si>
    <t>ข้อที่ ๒ 
ซื่อสัตย์สุจริต</t>
  </si>
  <si>
    <t>ข้อที่  ๓  
มีวินัย</t>
  </si>
  <si>
    <t>ข้อที่  ๔  
ใฝ่เรียนรู้</t>
  </si>
  <si>
    <t>ข้อที่ ๕ อยู่อย่างพอเพียง</t>
  </si>
  <si>
    <t>ข้อที่ ๖ มุ่งมั่นในการทำงาน</t>
  </si>
  <si>
    <t>ข้อที่ 1 
รักชาติ ศาสน์ กษัตริย์</t>
  </si>
  <si>
    <t>ข้อที่ ๗ 
รักความเป็นไทย</t>
  </si>
  <si>
    <t>ข้อที่ ๘ 
มีจิตสาธารณะ</t>
  </si>
  <si>
    <t>ผู้พัฒนา : นายสุภีร์ สีพาย   086-2516021
                     http://madoodadi.wordpress.com/</t>
  </si>
  <si>
    <t>v.5609ss Update_56.09.29</t>
  </si>
  <si>
    <t>จำนวน
นักเรียน (คน)</t>
  </si>
  <si>
    <t>จำนวนนักเรียนที่ได้ระดับผลการประเมิน</t>
  </si>
  <si>
    <t>สรุปผลการประเมินทั้ง 8 ข้อ</t>
  </si>
  <si>
    <t>ร้อยละของนักเรียนที่ได้ผลการประเมินระดับดีขึ้นไป</t>
  </si>
  <si>
    <t>คุณลักษณะอันพึงประสงค์ 
รายข้อ</t>
  </si>
  <si>
    <t>1.ซื่อสัตย์สุจริต</t>
  </si>
  <si>
    <t>2.มีวินัย</t>
  </si>
  <si>
    <t>3.ใฝ่เรียนรู้</t>
  </si>
  <si>
    <t>4.อยู่อย่างพอเพียง</t>
  </si>
  <si>
    <t>5.มุ่งมั่นในการทำงาน</t>
  </si>
  <si>
    <t>6.รักความเป็นไทย</t>
  </si>
  <si>
    <t>7.มีจิตสาธารณะ</t>
  </si>
  <si>
    <t>8.มีจิตสาธารณะ</t>
  </si>
  <si>
    <t>จำนวนที่ได้ผลประเมิน ระดับ 3 (ดีเยี่ยม)</t>
  </si>
  <si>
    <t>จำนวนที่ได้ผลประเมิน ระดับ 2 (ดี)</t>
  </si>
  <si>
    <t>จำนวนที่ได้ผลประเมิน ระดับ 1 (ผ่าน)</t>
  </si>
  <si>
    <t>จำนวนที่ได้ผลประเมิน ระดับ 0 (ไม่ผ่าน)</t>
  </si>
  <si>
    <t>สรุปผล</t>
  </si>
  <si>
    <t>ดังเอกสารที่แนบมาพร้อมนี้</t>
  </si>
  <si>
    <t>ไม่ผ่าน (0)</t>
  </si>
  <si>
    <t>ผ่าน (1)</t>
  </si>
  <si>
    <t>ดี (2)</t>
  </si>
  <si>
    <t>ดีเยี่ยม (3)</t>
  </si>
  <si>
    <t>ปรับปรุง (1)</t>
  </si>
  <si>
    <t>พอใช้ (2)</t>
  </si>
  <si>
    <t>ดี (3)</t>
  </si>
  <si>
    <t>ดีมาก (4)</t>
  </si>
  <si>
    <t>ดีเยี่ยม (5)</t>
  </si>
  <si>
    <t>ได้ดำเนินการประเมินคุณลักษณะอันพึงประสงค์ มาตรฐานการศึกษาขั้นพื้นฐานตามระบบประกันคุณภาพภายใน</t>
  </si>
  <si>
    <t>แบบรายงานการประเมินคุณลักษณะอันพึงประสงค์ ตามมาตรฐานการศึกษาขั้นพื้นฐาน (มาตรฐานที่ 2.1)</t>
  </si>
  <si>
    <t>no</t>
  </si>
  <si>
    <t>PER_CODE</t>
  </si>
  <si>
    <t>S_NAME</t>
  </si>
  <si>
    <t>T_NAME</t>
  </si>
  <si>
    <t>D_NAME</t>
  </si>
  <si>
    <t>P_NAME</t>
  </si>
  <si>
    <t>K_NAME</t>
  </si>
  <si>
    <t>CODE</t>
  </si>
  <si>
    <t>CODE_MOE</t>
  </si>
  <si>
    <t>D1</t>
  </si>
  <si>
    <t>M1</t>
  </si>
  <si>
    <t>Y1</t>
  </si>
  <si>
    <t>MOO</t>
  </si>
  <si>
    <t>V_NAME</t>
  </si>
  <si>
    <t>obec_code</t>
  </si>
  <si>
    <t>ชื่อตำบล</t>
  </si>
  <si>
    <t>ชื่ออำเภอ</t>
  </si>
  <si>
    <t>ชื่อจังหวัด</t>
  </si>
  <si>
    <t>ชื่อเขต</t>
  </si>
  <si>
    <t>วันก่อตั้งสถานศึกษา</t>
  </si>
  <si>
    <t>หมู่</t>
  </si>
  <si>
    <t>ชื่อหมู่บ้าน</t>
  </si>
  <si>
    <t>โรงเรียน</t>
  </si>
  <si>
    <t>smis</t>
  </si>
  <si>
    <t>กระทรวง</t>
  </si>
  <si>
    <t>วัน</t>
  </si>
  <si>
    <t>เดือน</t>
  </si>
  <si>
    <t>ปี</t>
  </si>
  <si>
    <t>พิมาย</t>
  </si>
  <si>
    <t>กระชอน</t>
  </si>
  <si>
    <t>บ้านกระเบื้อง</t>
  </si>
  <si>
    <t>นครราชสีมา</t>
  </si>
  <si>
    <t>สำนักงานเขตพื้นที่การศึกษาประถมศึกษานครราชสีมา เขต ๗</t>
  </si>
  <si>
    <t>200827</t>
  </si>
  <si>
    <t>30070066</t>
  </si>
  <si>
    <t>1030200827</t>
  </si>
  <si>
    <t>2502</t>
  </si>
  <si>
    <t>4</t>
  </si>
  <si>
    <t>กระเบื้องใหญ่</t>
  </si>
  <si>
    <t>บ้านตลาดประดู่</t>
  </si>
  <si>
    <t>200830</t>
  </si>
  <si>
    <t>30070067</t>
  </si>
  <si>
    <t>1030200830</t>
  </si>
  <si>
    <t>2483</t>
  </si>
  <si>
    <t>3</t>
  </si>
  <si>
    <t>ชีวาน</t>
  </si>
  <si>
    <t>บ้านโนนตะแบก</t>
  </si>
  <si>
    <t>200833</t>
  </si>
  <si>
    <t>30070068</t>
  </si>
  <si>
    <t>1030200833</t>
  </si>
  <si>
    <t>2503</t>
  </si>
  <si>
    <t>5</t>
  </si>
  <si>
    <t>ดงใหญ่</t>
  </si>
  <si>
    <t>บ้านโนนพุทรา</t>
  </si>
  <si>
    <t>200834</t>
  </si>
  <si>
    <t>30070069</t>
  </si>
  <si>
    <t>1030200834</t>
  </si>
  <si>
    <t>2505</t>
  </si>
  <si>
    <t>6</t>
  </si>
  <si>
    <t>ท่าหลวง</t>
  </si>
  <si>
    <t>ราษฎร์สโมสร</t>
  </si>
  <si>
    <t>200837</t>
  </si>
  <si>
    <t>30070070</t>
  </si>
  <si>
    <t>1030200837</t>
  </si>
  <si>
    <t>2481</t>
  </si>
  <si>
    <t>1</t>
  </si>
  <si>
    <t>ธารละหลอด</t>
  </si>
  <si>
    <t>บ้านกระเบื้องใหญ่</t>
  </si>
  <si>
    <t>200859</t>
  </si>
  <si>
    <t>30070071</t>
  </si>
  <si>
    <t>1030200859</t>
  </si>
  <si>
    <t>2454</t>
  </si>
  <si>
    <t>8</t>
  </si>
  <si>
    <t>บ้านวัด</t>
  </si>
  <si>
    <t>นิคมสร้างตนเอง</t>
  </si>
  <si>
    <t>บ้านเตยประชาบำรุง</t>
  </si>
  <si>
    <t>200861</t>
  </si>
  <si>
    <t>30070072</t>
  </si>
  <si>
    <t>1030200861</t>
  </si>
  <si>
    <t>2495</t>
  </si>
  <si>
    <t>บ้านเตย</t>
  </si>
  <si>
    <t>ในเมือง</t>
  </si>
  <si>
    <t>บ้านชีวาน</t>
  </si>
  <si>
    <t>200820</t>
  </si>
  <si>
    <t>30070074</t>
  </si>
  <si>
    <t>1030200820</t>
  </si>
  <si>
    <t>โบสถ์</t>
  </si>
  <si>
    <t>บ้านซาด</t>
  </si>
  <si>
    <t>200821</t>
  </si>
  <si>
    <t>30070075</t>
  </si>
  <si>
    <t>1030200821</t>
  </si>
  <si>
    <t>2494</t>
  </si>
  <si>
    <t>รังกาใหญ่</t>
  </si>
  <si>
    <t>บ้านดอนเขว้า</t>
  </si>
  <si>
    <t>200822</t>
  </si>
  <si>
    <t>30070076</t>
  </si>
  <si>
    <t>1030200822</t>
  </si>
  <si>
    <t>2500</t>
  </si>
  <si>
    <t>2</t>
  </si>
  <si>
    <t>สัมฤทธิ์</t>
  </si>
  <si>
    <t>บ้านทับควาย</t>
  </si>
  <si>
    <t>200824</t>
  </si>
  <si>
    <t>30070073</t>
  </si>
  <si>
    <t>1030200824</t>
  </si>
  <si>
    <t>2518</t>
  </si>
  <si>
    <t>หนองระเวียง</t>
  </si>
  <si>
    <t>บ้านขามใต้</t>
  </si>
  <si>
    <t>200828</t>
  </si>
  <si>
    <t>30070077</t>
  </si>
  <si>
    <t>1030200828</t>
  </si>
  <si>
    <t>2506</t>
  </si>
  <si>
    <t>บ้านดงประชานุกูล</t>
  </si>
  <si>
    <t>200829</t>
  </si>
  <si>
    <t>30070078</t>
  </si>
  <si>
    <t>1030200829</t>
  </si>
  <si>
    <t>บ้านดงใหญ่</t>
  </si>
  <si>
    <t>บ้านโนนโชงโลง</t>
  </si>
  <si>
    <t>200832</t>
  </si>
  <si>
    <t>30070079</t>
  </si>
  <si>
    <t>1030200832</t>
  </si>
  <si>
    <t>2512</t>
  </si>
  <si>
    <t>บ้านมะกอก</t>
  </si>
  <si>
    <t>200835</t>
  </si>
  <si>
    <t>30070080</t>
  </si>
  <si>
    <t>1030200835</t>
  </si>
  <si>
    <t>9</t>
  </si>
  <si>
    <t>บ้านศาลา</t>
  </si>
  <si>
    <t>200836</t>
  </si>
  <si>
    <t>30070081</t>
  </si>
  <si>
    <t>1030200836</t>
  </si>
  <si>
    <t>บ้านกล้วย</t>
  </si>
  <si>
    <t>200849</t>
  </si>
  <si>
    <t>30070082</t>
  </si>
  <si>
    <t>1030200849</t>
  </si>
  <si>
    <t>7</t>
  </si>
  <si>
    <t>จารย์ตำรา</t>
  </si>
  <si>
    <t>200819</t>
  </si>
  <si>
    <t>30070086</t>
  </si>
  <si>
    <t>1030200819</t>
  </si>
  <si>
    <t>บ้านจารย์ตำรา</t>
  </si>
  <si>
    <t>บ้านถนน</t>
  </si>
  <si>
    <t>200823</t>
  </si>
  <si>
    <t>30070085</t>
  </si>
  <si>
    <t>1030200823</t>
  </si>
  <si>
    <t>บ้านสนุ่น</t>
  </si>
  <si>
    <t>บ้านท่าหลวง</t>
  </si>
  <si>
    <t>200825</t>
  </si>
  <si>
    <t>30070084</t>
  </si>
  <si>
    <t>1030200825</t>
  </si>
  <si>
    <t>บ้านโนนม่วง</t>
  </si>
  <si>
    <t>200826</t>
  </si>
  <si>
    <t>30070083</t>
  </si>
  <si>
    <t>1030200826</t>
  </si>
  <si>
    <t>บ้านหวายโนนโพธิ์</t>
  </si>
  <si>
    <t>200870</t>
  </si>
  <si>
    <t>30070087</t>
  </si>
  <si>
    <t>1030200870</t>
  </si>
  <si>
    <t>บ้านหวาย</t>
  </si>
  <si>
    <t>มะค่าสามัคคี</t>
  </si>
  <si>
    <t>200871</t>
  </si>
  <si>
    <t>30070088</t>
  </si>
  <si>
    <t>1030200871</t>
  </si>
  <si>
    <t>2508</t>
  </si>
  <si>
    <t>12</t>
  </si>
  <si>
    <t>บ้านโนนกราด</t>
  </si>
  <si>
    <t>นิคมสร้างตนเองพิมาย ๑</t>
  </si>
  <si>
    <t>นิคมสร้างตนเองพิมาย</t>
  </si>
  <si>
    <t>200839</t>
  </si>
  <si>
    <t>30070089</t>
  </si>
  <si>
    <t>1030200839</t>
  </si>
  <si>
    <t>บุญส่งพัฒนา</t>
  </si>
  <si>
    <t>นิคมสร้างตนเองพิมาย ๓</t>
  </si>
  <si>
    <t>200840</t>
  </si>
  <si>
    <t>30070090</t>
  </si>
  <si>
    <t>1030200840</t>
  </si>
  <si>
    <t>2504</t>
  </si>
  <si>
    <t>บ้านจำนงค์ภูมินิเวศน์</t>
  </si>
  <si>
    <t>นิคมสร้างตนเองพิมาย ๖</t>
  </si>
  <si>
    <t>200842</t>
  </si>
  <si>
    <t>30070091</t>
  </si>
  <si>
    <t>1030200842</t>
  </si>
  <si>
    <t>2520</t>
  </si>
  <si>
    <t>บ้านทวีสงเคราะห์</t>
  </si>
  <si>
    <t>บ้านโนนกระเบื้องหนองหัวช้างสามัคคี</t>
  </si>
  <si>
    <t>200844</t>
  </si>
  <si>
    <t>30070092</t>
  </si>
  <si>
    <t>1030200844</t>
  </si>
  <si>
    <t>บ้านโนนกระเบื้องหนองหัวช้างฯ</t>
  </si>
  <si>
    <t>บ้านโพธิ์งามหนองหญ้าขาววิทยา</t>
  </si>
  <si>
    <t>200845</t>
  </si>
  <si>
    <t>30070093</t>
  </si>
  <si>
    <t>1030200845</t>
  </si>
  <si>
    <t>11</t>
  </si>
  <si>
    <t>บ้านหนองหญ้าขาว</t>
  </si>
  <si>
    <t>บ้านสะแกงาม</t>
  </si>
  <si>
    <t>200846</t>
  </si>
  <si>
    <t>30070094</t>
  </si>
  <si>
    <t>1030200846</t>
  </si>
  <si>
    <t>2514</t>
  </si>
  <si>
    <t>10</t>
  </si>
  <si>
    <t>บ้านใหม่ฉมวก</t>
  </si>
  <si>
    <t>200847</t>
  </si>
  <si>
    <t>30070095</t>
  </si>
  <si>
    <t>1030200847</t>
  </si>
  <si>
    <t>2485</t>
  </si>
  <si>
    <t>16</t>
  </si>
  <si>
    <t>บ้านใหม่ฉมวกเหนือ</t>
  </si>
  <si>
    <t>นิคมสร้างตนเองพิมาย ๒</t>
  </si>
  <si>
    <t>200873</t>
  </si>
  <si>
    <t>30070096</t>
  </si>
  <si>
    <t>1030200873</t>
  </si>
  <si>
    <t>บ้านเทพหัสดินทร์</t>
  </si>
  <si>
    <t>ชุมชนบ้านวังหิน</t>
  </si>
  <si>
    <t>200838</t>
  </si>
  <si>
    <t>30070101</t>
  </si>
  <si>
    <t>1030200838</t>
  </si>
  <si>
    <t>2583</t>
  </si>
  <si>
    <t>บ้านวังหิน</t>
  </si>
  <si>
    <t>บ้านดอนแซะ</t>
  </si>
  <si>
    <t>200843</t>
  </si>
  <si>
    <t>30070102</t>
  </si>
  <si>
    <t>1030200843</t>
  </si>
  <si>
    <t>2464</t>
  </si>
  <si>
    <t>กุลโน</t>
  </si>
  <si>
    <t>200857</t>
  </si>
  <si>
    <t>30070097</t>
  </si>
  <si>
    <t>1030200857</t>
  </si>
  <si>
    <t>2457</t>
  </si>
  <si>
    <t>สระมะค่า</t>
  </si>
  <si>
    <t>ท้าวสุรนารี(ระดมอนุสรณ์)</t>
  </si>
  <si>
    <t>200858</t>
  </si>
  <si>
    <t>30070098</t>
  </si>
  <si>
    <t>1030200858</t>
  </si>
  <si>
    <t>2515</t>
  </si>
  <si>
    <t>15</t>
  </si>
  <si>
    <t>น้อย</t>
  </si>
  <si>
    <t>บ้านม่วงขามประชารักษ์</t>
  </si>
  <si>
    <t>ในมือง</t>
  </si>
  <si>
    <t>200863</t>
  </si>
  <si>
    <t>30070099</t>
  </si>
  <si>
    <t>1030200863</t>
  </si>
  <si>
    <t>2486</t>
  </si>
  <si>
    <t>บ้านม่วง</t>
  </si>
  <si>
    <t>อนุบาลสุริยาอุทัยพิมาย</t>
  </si>
  <si>
    <t>200865</t>
  </si>
  <si>
    <t>30070100</t>
  </si>
  <si>
    <t>1030200865</t>
  </si>
  <si>
    <t>2484</t>
  </si>
  <si>
    <t>17</t>
  </si>
  <si>
    <t>บ้านพรมทัต</t>
  </si>
  <si>
    <t>ชุมชนบ้านหนองจิก</t>
  </si>
  <si>
    <t>200848</t>
  </si>
  <si>
    <t>30070105</t>
  </si>
  <si>
    <t>1030200848</t>
  </si>
  <si>
    <t>2479</t>
  </si>
  <si>
    <t>บ้านหนองจิก</t>
  </si>
  <si>
    <t>บ้านโคกขาม(นาคพัฒนา)</t>
  </si>
  <si>
    <t>200850</t>
  </si>
  <si>
    <t>30070106</t>
  </si>
  <si>
    <t>1030200850</t>
  </si>
  <si>
    <t>บ้านโคกขาม</t>
  </si>
  <si>
    <t>บ้านตะคร้อ</t>
  </si>
  <si>
    <t>200851</t>
  </si>
  <si>
    <t>30070107</t>
  </si>
  <si>
    <t>1030200851</t>
  </si>
  <si>
    <t>บ้านตะครัอ</t>
  </si>
  <si>
    <t>บ้านตะบอง "เจริญราษฎร์อุทิศ"</t>
  </si>
  <si>
    <t>200852</t>
  </si>
  <si>
    <t>30070108</t>
  </si>
  <si>
    <t>1030200852</t>
  </si>
  <si>
    <t>2477</t>
  </si>
  <si>
    <t>บ้านตะบอง</t>
  </si>
  <si>
    <t>บ้านลุงตามัน</t>
  </si>
  <si>
    <t>200853</t>
  </si>
  <si>
    <t>30070109</t>
  </si>
  <si>
    <t>1030200853</t>
  </si>
  <si>
    <t>บ้านหนองขาม</t>
  </si>
  <si>
    <t>200854</t>
  </si>
  <si>
    <t>30070110</t>
  </si>
  <si>
    <t>1030200854</t>
  </si>
  <si>
    <t>บ้านหนองปรือ(รัฐราษฎร์พัฒนา)</t>
  </si>
  <si>
    <t>200855</t>
  </si>
  <si>
    <t>30070103</t>
  </si>
  <si>
    <t>1030200855</t>
  </si>
  <si>
    <t>2466</t>
  </si>
  <si>
    <t>บ้านหนองรือ</t>
  </si>
  <si>
    <t>นิคมสร้างตนเองพิมาย ๕</t>
  </si>
  <si>
    <t>200841</t>
  </si>
  <si>
    <t>30070114</t>
  </si>
  <si>
    <t>1030200841</t>
  </si>
  <si>
    <t>บ้านนิคมพัฒนา</t>
  </si>
  <si>
    <t>บ้านฉกาจช่องโค</t>
  </si>
  <si>
    <t>200860</t>
  </si>
  <si>
    <t>30070111</t>
  </si>
  <si>
    <t>1030200860</t>
  </si>
  <si>
    <t>บ้านฉกาจ</t>
  </si>
  <si>
    <t>บ้านพุทรา</t>
  </si>
  <si>
    <t>200862</t>
  </si>
  <si>
    <t>30070112</t>
  </si>
  <si>
    <t>1030200862</t>
  </si>
  <si>
    <t>2475</t>
  </si>
  <si>
    <t>พิมายสามัคคี ๑</t>
  </si>
  <si>
    <t>200864</t>
  </si>
  <si>
    <t>30070113</t>
  </si>
  <si>
    <t>1030200864</t>
  </si>
  <si>
    <t>รังกา</t>
  </si>
  <si>
    <t>บ้านคล้า</t>
  </si>
  <si>
    <t>200866</t>
  </si>
  <si>
    <t>30070116</t>
  </si>
  <si>
    <t>1030200866</t>
  </si>
  <si>
    <t>2482</t>
  </si>
  <si>
    <t>บ้านซึม(ศีลราษฎร์นุเคราะห์)</t>
  </si>
  <si>
    <t>200867</t>
  </si>
  <si>
    <t>30070117</t>
  </si>
  <si>
    <t>1030200867</t>
  </si>
  <si>
    <t>บ้านสินสมบูรณ์</t>
  </si>
  <si>
    <t>บ้านท่าแดง</t>
  </si>
  <si>
    <t>200868</t>
  </si>
  <si>
    <t>30070118</t>
  </si>
  <si>
    <t>1030200868</t>
  </si>
  <si>
    <t>2523</t>
  </si>
  <si>
    <t>บ้านสัมฤทธิ์</t>
  </si>
  <si>
    <t>200869</t>
  </si>
  <si>
    <t>30070119</t>
  </si>
  <si>
    <t>1030200869</t>
  </si>
  <si>
    <t>วัดวังน้ำ</t>
  </si>
  <si>
    <t>200872</t>
  </si>
  <si>
    <t>30070115</t>
  </si>
  <si>
    <t>1030200872</t>
  </si>
  <si>
    <t>บ้านหัวทำนบ</t>
  </si>
  <si>
    <t>นิคมสร้างตนเองพิมาย ๔</t>
  </si>
  <si>
    <t>200874</t>
  </si>
  <si>
    <t>30070120</t>
  </si>
  <si>
    <t>1030200874</t>
  </si>
  <si>
    <t>บ้านหนองระเวียง</t>
  </si>
  <si>
    <t>บ้านดอนหวาย</t>
  </si>
  <si>
    <t>200875</t>
  </si>
  <si>
    <t>30070122</t>
  </si>
  <si>
    <t>1030200875</t>
  </si>
  <si>
    <t>บ้านหนองบัวคำ</t>
  </si>
  <si>
    <t>200876</t>
  </si>
  <si>
    <t>30070123</t>
  </si>
  <si>
    <t>1030200876</t>
  </si>
  <si>
    <t>บ้านหนองโสน</t>
  </si>
  <si>
    <t>200877</t>
  </si>
  <si>
    <t>30070124</t>
  </si>
  <si>
    <t>1030200877</t>
  </si>
  <si>
    <t>2521</t>
  </si>
  <si>
    <t>เพชรหนองขาม</t>
  </si>
  <si>
    <t>200878</t>
  </si>
  <si>
    <t>30070125</t>
  </si>
  <si>
    <t>1030200878</t>
  </si>
  <si>
    <t>2478</t>
  </si>
  <si>
    <t>หนองบัวลอย</t>
  </si>
  <si>
    <t>200879</t>
  </si>
  <si>
    <t>30070121</t>
  </si>
  <si>
    <t>1030200879</t>
  </si>
  <si>
    <t>2488</t>
  </si>
  <si>
    <t>บ้านนาตาหิน</t>
  </si>
  <si>
    <t>id_sch</t>
  </si>
  <si>
    <t>name_sch</t>
  </si>
  <si>
    <t>1.รักชาติ ศาสน์ กษัตริย์</t>
  </si>
  <si>
    <t>2.ซื่อสัตย์สุจริต</t>
  </si>
  <si>
    <t>3.มีวินัย</t>
  </si>
  <si>
    <t>4.ใฝ่เรียนรู้</t>
  </si>
  <si>
    <t>5.อยู่อย่างพอเพียง</t>
  </si>
  <si>
    <t>6.มุ่งมั่นในการทำงาน</t>
  </si>
  <si>
    <t>7.รักความเป็นไทย</t>
  </si>
  <si>
    <t>สรุปผลการประเมินฯ
ตามหลักสูตร</t>
  </si>
  <si>
    <t>ผลประเมิน</t>
  </si>
  <si>
    <t>สรุปผลการประเมินฯ
ตามมาตรฐานฯ (มฐ.2.1)</t>
  </si>
  <si>
    <t>สรุปรวมทั้ง
 8 ข้อ (ร้อยละ)</t>
  </si>
  <si>
    <t>v.5609THss Update_56.09.29</t>
  </si>
  <si>
    <t>นายพัฒนพล  คำกมล</t>
  </si>
  <si>
    <t>นักวิชาการศาสนศึกษา</t>
  </si>
  <si>
    <t>สำนักงานพระพุทธศาสนาแห่งชาติ</t>
  </si>
  <si>
    <t>สามเณร</t>
  </si>
  <si>
    <t>โรงเรียนพระปริยัติธรรม....</t>
  </si>
</sst>
</file>

<file path=xl/styles.xml><?xml version="1.0" encoding="utf-8"?>
<styleSheet xmlns="http://schemas.openxmlformats.org/spreadsheetml/2006/main">
  <numFmts count="1">
    <numFmt numFmtId="187" formatCode="0.0"/>
  </numFmts>
  <fonts count="25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color theme="1"/>
      <name val="EucrosiaUPC"/>
      <family val="1"/>
      <charset val="222"/>
    </font>
    <font>
      <sz val="14"/>
      <color theme="1"/>
      <name val="EucrosiaUPC"/>
      <family val="1"/>
      <charset val="222"/>
    </font>
    <font>
      <sz val="12"/>
      <color theme="1"/>
      <name val="EucrosiaUPC"/>
      <family val="1"/>
      <charset val="222"/>
    </font>
    <font>
      <sz val="14"/>
      <name val="EucrosiaUPC"/>
      <family val="1"/>
      <charset val="222"/>
    </font>
    <font>
      <sz val="16"/>
      <color theme="1"/>
      <name val="EucrosiaUPC"/>
      <family val="1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6"/>
      <color theme="6" tint="0.79998168889431442"/>
      <name val="TH SarabunPSK"/>
      <family val="2"/>
    </font>
    <font>
      <sz val="12"/>
      <color theme="1"/>
      <name val="EucrosiaUPC"/>
      <family val="1"/>
    </font>
    <font>
      <sz val="12"/>
      <color theme="1"/>
      <name val="Tahoma"/>
      <family val="2"/>
      <charset val="222"/>
      <scheme val="minor"/>
    </font>
    <font>
      <b/>
      <sz val="16"/>
      <color theme="1"/>
      <name val="EucrosiaUPC"/>
      <family val="1"/>
      <charset val="222"/>
    </font>
    <font>
      <b/>
      <sz val="14"/>
      <color theme="1"/>
      <name val="EucrosiaUPC"/>
      <family val="1"/>
    </font>
    <font>
      <sz val="11"/>
      <color theme="1"/>
      <name val="EucrosiaUPC"/>
      <family val="1"/>
    </font>
    <font>
      <sz val="16"/>
      <color theme="2" tint="-9.9978637043366805E-2"/>
      <name val="TH SarabunPSK"/>
      <family val="2"/>
    </font>
    <font>
      <b/>
      <sz val="14"/>
      <name val="EucrosiaUPC"/>
      <family val="1"/>
    </font>
    <font>
      <sz val="14"/>
      <name val="EucrosiaUPC"/>
      <family val="1"/>
    </font>
    <font>
      <sz val="16"/>
      <color theme="1"/>
      <name val="EucrosiaUPC"/>
      <family val="1"/>
    </font>
    <font>
      <sz val="14"/>
      <color theme="1"/>
      <name val="EucrosiaUPC"/>
      <family val="1"/>
    </font>
    <font>
      <b/>
      <sz val="16"/>
      <color theme="1"/>
      <name val="EucrosiaUPC"/>
      <family val="1"/>
    </font>
    <font>
      <sz val="16"/>
      <color theme="2"/>
      <name val="EucrosiaUPC"/>
      <family val="1"/>
    </font>
    <font>
      <b/>
      <sz val="24"/>
      <color theme="2"/>
      <name val="TH SarabunPSK"/>
      <family val="2"/>
    </font>
    <font>
      <sz val="14"/>
      <name val="TH SarabunPSK"/>
      <family val="2"/>
    </font>
    <font>
      <sz val="14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indexed="64"/>
      </top>
      <bottom style="thin">
        <color theme="9" tint="0.399945066682943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326">
    <xf numFmtId="0" fontId="0" fillId="0" borderId="0" xfId="0"/>
    <xf numFmtId="0" fontId="6" fillId="0" borderId="0" xfId="0" applyFont="1" applyProtection="1"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vertical="center" shrinkToFit="1"/>
      <protection hidden="1"/>
    </xf>
    <xf numFmtId="0" fontId="6" fillId="0" borderId="0" xfId="0" applyFont="1" applyAlignment="1" applyProtection="1">
      <alignment vertical="center" shrinkToFit="1"/>
      <protection hidden="1"/>
    </xf>
    <xf numFmtId="0" fontId="6" fillId="2" borderId="0" xfId="0" applyFont="1" applyFill="1" applyAlignment="1" applyProtection="1">
      <alignment vertical="center" shrinkToFit="1"/>
      <protection hidden="1"/>
    </xf>
    <xf numFmtId="0" fontId="3" fillId="0" borderId="0" xfId="0" applyFont="1" applyProtection="1">
      <protection hidden="1"/>
    </xf>
    <xf numFmtId="0" fontId="7" fillId="3" borderId="0" xfId="0" applyFont="1" applyFill="1" applyBorder="1" applyProtection="1">
      <protection hidden="1"/>
    </xf>
    <xf numFmtId="0" fontId="7" fillId="6" borderId="0" xfId="0" applyFont="1" applyFill="1" applyBorder="1" applyProtection="1">
      <protection hidden="1"/>
    </xf>
    <xf numFmtId="0" fontId="7" fillId="4" borderId="0" xfId="0" applyFont="1" applyFill="1" applyBorder="1" applyProtection="1">
      <protection hidden="1"/>
    </xf>
    <xf numFmtId="0" fontId="8" fillId="4" borderId="0" xfId="0" applyFont="1" applyFill="1" applyBorder="1" applyProtection="1">
      <protection hidden="1"/>
    </xf>
    <xf numFmtId="0" fontId="7" fillId="4" borderId="0" xfId="0" applyFont="1" applyFill="1" applyBorder="1" applyAlignment="1" applyProtection="1">
      <protection hidden="1"/>
    </xf>
    <xf numFmtId="0" fontId="7" fillId="4" borderId="0" xfId="0" applyFont="1" applyFill="1" applyProtection="1">
      <protection hidden="1"/>
    </xf>
    <xf numFmtId="0" fontId="7" fillId="7" borderId="0" xfId="0" applyFont="1" applyFill="1" applyBorder="1" applyProtection="1">
      <protection hidden="1"/>
    </xf>
    <xf numFmtId="0" fontId="7" fillId="4" borderId="8" xfId="0" applyFont="1" applyFill="1" applyBorder="1" applyProtection="1">
      <protection hidden="1"/>
    </xf>
    <xf numFmtId="0" fontId="5" fillId="3" borderId="1" xfId="0" applyFont="1" applyFill="1" applyBorder="1" applyAlignment="1" applyProtection="1">
      <alignment horizontal="center" vertical="center" shrinkToFit="1"/>
      <protection locked="0" hidden="1"/>
    </xf>
    <xf numFmtId="0" fontId="5" fillId="3" borderId="4" xfId="0" applyFont="1" applyFill="1" applyBorder="1" applyAlignment="1" applyProtection="1">
      <alignment horizontal="left" vertical="center" shrinkToFit="1"/>
      <protection locked="0" hidden="1"/>
    </xf>
    <xf numFmtId="0" fontId="3" fillId="2" borderId="0" xfId="0" applyFont="1" applyFill="1" applyProtection="1">
      <protection hidden="1"/>
    </xf>
    <xf numFmtId="0" fontId="2" fillId="2" borderId="2" xfId="0" applyFont="1" applyFill="1" applyBorder="1" applyAlignment="1" applyProtection="1"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Protection="1">
      <protection hidden="1"/>
    </xf>
    <xf numFmtId="49" fontId="7" fillId="3" borderId="0" xfId="0" applyNumberFormat="1" applyFont="1" applyFill="1" applyBorder="1" applyAlignment="1" applyProtection="1">
      <alignment horizontal="left"/>
      <protection locked="0" hidden="1"/>
    </xf>
    <xf numFmtId="0" fontId="7" fillId="6" borderId="0" xfId="0" applyFont="1" applyFill="1" applyBorder="1" applyAlignment="1" applyProtection="1">
      <alignment horizontal="left"/>
      <protection hidden="1"/>
    </xf>
    <xf numFmtId="0" fontId="7" fillId="4" borderId="0" xfId="0" applyFont="1" applyFill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protection hidden="1"/>
    </xf>
    <xf numFmtId="0" fontId="0" fillId="0" borderId="0" xfId="0" applyAlignment="1">
      <alignment horizontal="center" vertical="center"/>
    </xf>
    <xf numFmtId="0" fontId="5" fillId="8" borderId="1" xfId="0" applyFont="1" applyFill="1" applyBorder="1" applyAlignment="1" applyProtection="1">
      <alignment horizontal="center" vertical="center" shrinkToFit="1"/>
      <protection hidden="1"/>
    </xf>
    <xf numFmtId="0" fontId="5" fillId="8" borderId="4" xfId="0" applyFont="1" applyFill="1" applyBorder="1" applyAlignment="1" applyProtection="1">
      <alignment horizontal="left" vertical="center" shrinkToFit="1"/>
      <protection hidden="1"/>
    </xf>
    <xf numFmtId="0" fontId="4" fillId="8" borderId="12" xfId="0" applyFont="1" applyFill="1" applyBorder="1" applyAlignment="1" applyProtection="1">
      <alignment horizontal="center" vertical="center" textRotation="90" wrapText="1"/>
      <protection hidden="1"/>
    </xf>
    <xf numFmtId="0" fontId="4" fillId="8" borderId="13" xfId="0" applyFont="1" applyFill="1" applyBorder="1" applyAlignment="1" applyProtection="1">
      <alignment horizontal="center" vertical="center" textRotation="90" wrapText="1"/>
      <protection hidden="1"/>
    </xf>
    <xf numFmtId="0" fontId="3" fillId="8" borderId="12" xfId="0" applyFont="1" applyFill="1" applyBorder="1" applyAlignment="1" applyProtection="1">
      <alignment horizontal="center" vertical="center" shrinkToFit="1"/>
      <protection hidden="1"/>
    </xf>
    <xf numFmtId="0" fontId="3" fillId="8" borderId="13" xfId="0" applyFont="1" applyFill="1" applyBorder="1" applyAlignment="1" applyProtection="1">
      <alignment horizontal="center" vertical="center" shrinkToFit="1"/>
      <protection hidden="1"/>
    </xf>
    <xf numFmtId="0" fontId="3" fillId="12" borderId="0" xfId="0" applyFont="1" applyFill="1" applyProtection="1">
      <protection hidden="1"/>
    </xf>
    <xf numFmtId="0" fontId="6" fillId="12" borderId="0" xfId="0" applyFont="1" applyFill="1" applyProtection="1">
      <protection hidden="1"/>
    </xf>
    <xf numFmtId="0" fontId="3" fillId="12" borderId="0" xfId="0" applyFont="1" applyFill="1" applyAlignment="1" applyProtection="1">
      <alignment vertical="center" shrinkToFit="1"/>
      <protection hidden="1"/>
    </xf>
    <xf numFmtId="0" fontId="6" fillId="12" borderId="0" xfId="0" applyFont="1" applyFill="1" applyAlignment="1" applyProtection="1">
      <alignment vertical="center" shrinkToFit="1"/>
      <protection hidden="1"/>
    </xf>
    <xf numFmtId="0" fontId="6" fillId="12" borderId="0" xfId="0" applyFont="1" applyFill="1" applyAlignment="1" applyProtection="1">
      <alignment horizontal="center"/>
      <protection hidden="1"/>
    </xf>
    <xf numFmtId="0" fontId="3" fillId="12" borderId="0" xfId="0" applyFont="1" applyFill="1" applyAlignment="1" applyProtection="1">
      <alignment horizontal="center"/>
      <protection hidden="1"/>
    </xf>
    <xf numFmtId="0" fontId="6" fillId="12" borderId="0" xfId="0" applyFont="1" applyFill="1" applyAlignment="1" applyProtection="1">
      <alignment horizontal="center" vertical="center" shrinkToFit="1"/>
      <protection hidden="1"/>
    </xf>
    <xf numFmtId="0" fontId="3" fillId="14" borderId="0" xfId="0" applyFont="1" applyFill="1" applyAlignment="1" applyProtection="1">
      <alignment horizontal="center" vertical="center" shrinkToFit="1"/>
      <protection hidden="1"/>
    </xf>
    <xf numFmtId="0" fontId="3" fillId="9" borderId="6" xfId="0" applyFont="1" applyFill="1" applyBorder="1" applyAlignment="1" applyProtection="1">
      <alignment horizontal="center" vertical="center" wrapText="1"/>
      <protection hidden="1"/>
    </xf>
    <xf numFmtId="0" fontId="3" fillId="9" borderId="1" xfId="0" applyFont="1" applyFill="1" applyBorder="1" applyAlignment="1" applyProtection="1">
      <alignment horizontal="center" vertical="center" wrapText="1"/>
      <protection hidden="1"/>
    </xf>
    <xf numFmtId="0" fontId="3" fillId="9" borderId="9" xfId="0" applyFont="1" applyFill="1" applyBorder="1" applyAlignment="1" applyProtection="1">
      <alignment horizontal="center" vertical="center" wrapText="1"/>
      <protection hidden="1"/>
    </xf>
    <xf numFmtId="0" fontId="3" fillId="10" borderId="3" xfId="0" applyFont="1" applyFill="1" applyBorder="1" applyAlignment="1" applyProtection="1">
      <alignment horizontal="center" vertical="center" shrinkToFit="1"/>
      <protection hidden="1"/>
    </xf>
    <xf numFmtId="0" fontId="3" fillId="3" borderId="10" xfId="0" applyFont="1" applyFill="1" applyBorder="1" applyAlignment="1" applyProtection="1">
      <alignment horizontal="center" vertical="center" shrinkToFit="1"/>
      <protection locked="0"/>
    </xf>
    <xf numFmtId="0" fontId="3" fillId="3" borderId="3" xfId="0" applyFont="1" applyFill="1" applyBorder="1" applyAlignment="1" applyProtection="1">
      <alignment horizontal="center" vertical="center" shrinkToFit="1"/>
      <protection locked="0"/>
    </xf>
    <xf numFmtId="0" fontId="3" fillId="3" borderId="11" xfId="0" applyFont="1" applyFill="1" applyBorder="1" applyAlignment="1" applyProtection="1">
      <alignment horizontal="center" vertical="center" shrinkToFit="1"/>
      <protection locked="0"/>
    </xf>
    <xf numFmtId="0" fontId="6" fillId="12" borderId="0" xfId="0" applyFont="1" applyFill="1" applyAlignment="1" applyProtection="1">
      <alignment horizontal="center" wrapText="1"/>
      <protection hidden="1"/>
    </xf>
    <xf numFmtId="0" fontId="3" fillId="12" borderId="0" xfId="0" applyFont="1" applyFill="1" applyAlignment="1" applyProtection="1">
      <alignment horizontal="right" wrapText="1"/>
      <protection hidden="1"/>
    </xf>
    <xf numFmtId="0" fontId="6" fillId="12" borderId="0" xfId="0" applyFont="1" applyFill="1" applyAlignment="1" applyProtection="1">
      <alignment horizontal="right"/>
      <protection hidden="1"/>
    </xf>
    <xf numFmtId="0" fontId="3" fillId="9" borderId="4" xfId="0" applyFont="1" applyFill="1" applyBorder="1" applyAlignment="1" applyProtection="1">
      <alignment horizontal="center" vertical="center" wrapText="1"/>
      <protection hidden="1"/>
    </xf>
    <xf numFmtId="0" fontId="3" fillId="12" borderId="0" xfId="0" applyFont="1" applyFill="1" applyAlignment="1" applyProtection="1">
      <alignment horizontal="left"/>
      <protection hidden="1"/>
    </xf>
    <xf numFmtId="0" fontId="3" fillId="12" borderId="0" xfId="0" applyFont="1" applyFill="1" applyAlignment="1" applyProtection="1">
      <alignment horizontal="right"/>
      <protection hidden="1"/>
    </xf>
    <xf numFmtId="0" fontId="6" fillId="13" borderId="1" xfId="0" applyFont="1" applyFill="1" applyBorder="1" applyAlignment="1" applyProtection="1">
      <alignment horizontal="right"/>
      <protection hidden="1"/>
    </xf>
    <xf numFmtId="0" fontId="3" fillId="13" borderId="1" xfId="0" applyFont="1" applyFill="1" applyBorder="1" applyAlignment="1" applyProtection="1">
      <alignment horizontal="right"/>
      <protection hidden="1"/>
    </xf>
    <xf numFmtId="2" fontId="3" fillId="13" borderId="1" xfId="0" applyNumberFormat="1" applyFont="1" applyFill="1" applyBorder="1" applyAlignment="1" applyProtection="1">
      <alignment horizontal="right"/>
      <protection hidden="1"/>
    </xf>
    <xf numFmtId="0" fontId="3" fillId="12" borderId="1" xfId="0" applyFont="1" applyFill="1" applyBorder="1" applyAlignment="1" applyProtection="1">
      <alignment horizontal="center"/>
      <protection hidden="1"/>
    </xf>
    <xf numFmtId="0" fontId="6" fillId="15" borderId="1" xfId="0" applyFont="1" applyFill="1" applyBorder="1" applyAlignment="1" applyProtection="1">
      <alignment horizontal="center"/>
      <protection hidden="1"/>
    </xf>
    <xf numFmtId="0" fontId="6" fillId="13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3" borderId="10" xfId="0" applyFont="1" applyFill="1" applyBorder="1" applyAlignment="1" applyProtection="1">
      <alignment horizontal="center" vertical="center" shrinkToFit="1"/>
      <protection hidden="1"/>
    </xf>
    <xf numFmtId="0" fontId="3" fillId="3" borderId="3" xfId="0" applyFont="1" applyFill="1" applyBorder="1" applyAlignment="1" applyProtection="1">
      <alignment horizontal="center" vertical="center" shrinkToFit="1"/>
      <protection hidden="1"/>
    </xf>
    <xf numFmtId="0" fontId="3" fillId="3" borderId="11" xfId="0" applyFont="1" applyFill="1" applyBorder="1" applyAlignment="1" applyProtection="1">
      <alignment horizontal="center" vertical="center" shrinkToFit="1"/>
      <protection hidden="1"/>
    </xf>
    <xf numFmtId="0" fontId="6" fillId="6" borderId="0" xfId="0" applyFont="1" applyFill="1" applyAlignment="1" applyProtection="1">
      <alignment horizontal="center"/>
      <protection hidden="1"/>
    </xf>
    <xf numFmtId="0" fontId="6" fillId="15" borderId="0" xfId="0" applyFont="1" applyFill="1" applyProtection="1">
      <protection hidden="1"/>
    </xf>
    <xf numFmtId="2" fontId="3" fillId="16" borderId="0" xfId="0" applyNumberFormat="1" applyFont="1" applyFill="1" applyAlignment="1" applyProtection="1">
      <alignment vertical="center" shrinkToFit="1"/>
      <protection hidden="1"/>
    </xf>
    <xf numFmtId="0" fontId="3" fillId="12" borderId="0" xfId="0" applyFont="1" applyFill="1" applyAlignment="1" applyProtection="1">
      <alignment horizontal="center" vertical="center" shrinkToFit="1"/>
      <protection hidden="1"/>
    </xf>
    <xf numFmtId="2" fontId="3" fillId="12" borderId="0" xfId="0" applyNumberFormat="1" applyFont="1" applyFill="1" applyAlignment="1" applyProtection="1">
      <alignment vertical="center" shrinkToFit="1"/>
      <protection hidden="1"/>
    </xf>
    <xf numFmtId="0" fontId="6" fillId="16" borderId="0" xfId="0" applyFont="1" applyFill="1" applyProtection="1">
      <protection locked="0"/>
    </xf>
    <xf numFmtId="0" fontId="12" fillId="12" borderId="0" xfId="0" applyFont="1" applyFill="1" applyBorder="1" applyAlignment="1" applyProtection="1">
      <protection hidden="1"/>
    </xf>
    <xf numFmtId="0" fontId="3" fillId="5" borderId="17" xfId="0" applyFont="1" applyFill="1" applyBorder="1" applyAlignment="1" applyProtection="1">
      <alignment horizontal="center" vertical="center" wrapText="1"/>
      <protection hidden="1"/>
    </xf>
    <xf numFmtId="0" fontId="3" fillId="5" borderId="18" xfId="0" applyFont="1" applyFill="1" applyBorder="1" applyAlignment="1" applyProtection="1">
      <alignment horizontal="center" vertical="center" wrapText="1"/>
      <protection hidden="1"/>
    </xf>
    <xf numFmtId="2" fontId="3" fillId="17" borderId="14" xfId="0" applyNumberFormat="1" applyFont="1" applyFill="1" applyBorder="1" applyAlignment="1" applyProtection="1">
      <alignment horizontal="center" vertical="center" wrapText="1"/>
      <protection hidden="1"/>
    </xf>
    <xf numFmtId="0" fontId="3" fillId="18" borderId="14" xfId="0" applyFont="1" applyFill="1" applyBorder="1" applyAlignment="1" applyProtection="1">
      <alignment horizontal="center" vertical="center" wrapText="1"/>
      <protection hidden="1"/>
    </xf>
    <xf numFmtId="0" fontId="13" fillId="18" borderId="16" xfId="0" applyFont="1" applyFill="1" applyBorder="1" applyAlignment="1" applyProtection="1">
      <alignment horizontal="left" vertical="center" wrapText="1"/>
      <protection hidden="1"/>
    </xf>
    <xf numFmtId="0" fontId="3" fillId="18" borderId="3" xfId="0" applyFont="1" applyFill="1" applyBorder="1" applyAlignment="1" applyProtection="1">
      <alignment horizontal="left" wrapText="1"/>
      <protection hidden="1"/>
    </xf>
    <xf numFmtId="0" fontId="3" fillId="18" borderId="1" xfId="0" applyFont="1" applyFill="1" applyBorder="1" applyAlignment="1" applyProtection="1">
      <alignment horizontal="left" wrapText="1"/>
      <protection hidden="1"/>
    </xf>
    <xf numFmtId="0" fontId="3" fillId="18" borderId="15" xfId="0" applyFont="1" applyFill="1" applyBorder="1" applyAlignment="1" applyProtection="1">
      <alignment horizontal="left" wrapText="1"/>
      <protection hidden="1"/>
    </xf>
    <xf numFmtId="0" fontId="3" fillId="18" borderId="0" xfId="0" applyFont="1" applyFill="1" applyProtection="1">
      <protection hidden="1"/>
    </xf>
    <xf numFmtId="2" fontId="13" fillId="18" borderId="14" xfId="0" applyNumberFormat="1" applyFont="1" applyFill="1" applyBorder="1" applyAlignment="1" applyProtection="1">
      <alignment horizontal="center" vertical="top" shrinkToFit="1"/>
      <protection hidden="1"/>
    </xf>
    <xf numFmtId="0" fontId="3" fillId="18" borderId="3" xfId="0" applyFont="1" applyFill="1" applyBorder="1" applyAlignment="1" applyProtection="1">
      <alignment horizontal="center" vertical="top" shrinkToFit="1"/>
      <protection hidden="1"/>
    </xf>
    <xf numFmtId="2" fontId="3" fillId="18" borderId="3" xfId="0" applyNumberFormat="1" applyFont="1" applyFill="1" applyBorder="1" applyAlignment="1" applyProtection="1">
      <alignment horizontal="center" vertical="top" shrinkToFit="1"/>
      <protection hidden="1"/>
    </xf>
    <xf numFmtId="0" fontId="3" fillId="18" borderId="1" xfId="0" applyFont="1" applyFill="1" applyBorder="1" applyAlignment="1" applyProtection="1">
      <alignment horizontal="center" vertical="top" shrinkToFit="1"/>
      <protection hidden="1"/>
    </xf>
    <xf numFmtId="0" fontId="3" fillId="18" borderId="15" xfId="0" applyFont="1" applyFill="1" applyBorder="1" applyAlignment="1" applyProtection="1">
      <alignment horizontal="center" vertical="top" shrinkToFit="1"/>
      <protection hidden="1"/>
    </xf>
    <xf numFmtId="0" fontId="6" fillId="18" borderId="0" xfId="0" applyFont="1" applyFill="1" applyProtection="1">
      <protection hidden="1"/>
    </xf>
    <xf numFmtId="0" fontId="13" fillId="18" borderId="16" xfId="0" applyFont="1" applyFill="1" applyBorder="1" applyAlignment="1" applyProtection="1">
      <alignment wrapText="1"/>
      <protection hidden="1"/>
    </xf>
    <xf numFmtId="0" fontId="3" fillId="5" borderId="17" xfId="0" applyFont="1" applyFill="1" applyBorder="1" applyAlignment="1" applyProtection="1">
      <alignment horizontal="center" vertical="top" shrinkToFit="1"/>
      <protection hidden="1"/>
    </xf>
    <xf numFmtId="0" fontId="3" fillId="5" borderId="18" xfId="0" applyFont="1" applyFill="1" applyBorder="1" applyAlignment="1" applyProtection="1">
      <alignment horizontal="center" vertical="top" shrinkToFit="1"/>
      <protection hidden="1"/>
    </xf>
    <xf numFmtId="2" fontId="3" fillId="18" borderId="15" xfId="0" applyNumberFormat="1" applyFont="1" applyFill="1" applyBorder="1" applyAlignment="1" applyProtection="1">
      <alignment horizontal="center" vertical="top" shrinkToFit="1"/>
      <protection hidden="1"/>
    </xf>
    <xf numFmtId="0" fontId="15" fillId="6" borderId="0" xfId="0" applyFont="1" applyFill="1" applyBorder="1" applyProtection="1">
      <protection hidden="1"/>
    </xf>
    <xf numFmtId="0" fontId="6" fillId="12" borderId="0" xfId="0" applyFont="1" applyFill="1" applyAlignment="1" applyProtection="1">
      <alignment horizontal="left"/>
      <protection hidden="1"/>
    </xf>
    <xf numFmtId="2" fontId="3" fillId="18" borderId="1" xfId="0" applyNumberFormat="1" applyFont="1" applyFill="1" applyBorder="1" applyAlignment="1" applyProtection="1">
      <alignment horizontal="center" vertical="top" shrinkToFit="1"/>
      <protection hidden="1"/>
    </xf>
    <xf numFmtId="2" fontId="13" fillId="18" borderId="20" xfId="0" applyNumberFormat="1" applyFont="1" applyFill="1" applyBorder="1" applyAlignment="1" applyProtection="1">
      <alignment horizontal="center" vertical="top" shrinkToFit="1"/>
      <protection hidden="1"/>
    </xf>
    <xf numFmtId="0" fontId="16" fillId="17" borderId="21" xfId="0" applyFont="1" applyFill="1" applyBorder="1" applyAlignment="1" applyProtection="1">
      <alignment horizontal="center" vertical="center" shrinkToFit="1"/>
      <protection hidden="1"/>
    </xf>
    <xf numFmtId="0" fontId="16" fillId="17" borderId="14" xfId="0" applyFont="1" applyFill="1" applyBorder="1" applyAlignment="1" applyProtection="1">
      <alignment horizontal="center" vertical="center" shrinkToFit="1"/>
      <protection hidden="1"/>
    </xf>
    <xf numFmtId="0" fontId="16" fillId="18" borderId="14" xfId="0" applyFont="1" applyFill="1" applyBorder="1" applyAlignment="1" applyProtection="1">
      <alignment horizontal="center" vertical="top" shrinkToFit="1"/>
      <protection hidden="1"/>
    </xf>
    <xf numFmtId="0" fontId="16" fillId="18" borderId="3" xfId="0" applyFont="1" applyFill="1" applyBorder="1" applyAlignment="1" applyProtection="1">
      <alignment horizontal="center" vertical="top" shrinkToFit="1"/>
      <protection hidden="1"/>
    </xf>
    <xf numFmtId="0" fontId="17" fillId="18" borderId="19" xfId="0" applyFont="1" applyFill="1" applyBorder="1" applyAlignment="1" applyProtection="1">
      <alignment horizontal="center" vertical="top" shrinkToFit="1"/>
      <protection hidden="1"/>
    </xf>
    <xf numFmtId="0" fontId="16" fillId="18" borderId="1" xfId="0" applyFont="1" applyFill="1" applyBorder="1" applyAlignment="1" applyProtection="1">
      <alignment horizontal="center" vertical="top" shrinkToFit="1"/>
      <protection hidden="1"/>
    </xf>
    <xf numFmtId="0" fontId="17" fillId="18" borderId="1" xfId="0" applyFont="1" applyFill="1" applyBorder="1" applyAlignment="1" applyProtection="1">
      <alignment horizontal="center" vertical="top" shrinkToFit="1"/>
      <protection hidden="1"/>
    </xf>
    <xf numFmtId="0" fontId="16" fillId="18" borderId="7" xfId="0" applyFont="1" applyFill="1" applyBorder="1" applyAlignment="1" applyProtection="1">
      <alignment horizontal="center" vertical="top" shrinkToFit="1"/>
      <protection hidden="1"/>
    </xf>
    <xf numFmtId="0" fontId="17" fillId="18" borderId="15" xfId="0" applyFont="1" applyFill="1" applyBorder="1" applyAlignment="1" applyProtection="1">
      <alignment horizontal="center" vertical="top" shrinkToFit="1"/>
      <protection hidden="1"/>
    </xf>
    <xf numFmtId="0" fontId="16" fillId="18" borderId="20" xfId="0" applyFont="1" applyFill="1" applyBorder="1" applyAlignment="1" applyProtection="1">
      <alignment horizontal="center" vertical="top" shrinkToFit="1"/>
      <protection hidden="1"/>
    </xf>
    <xf numFmtId="0" fontId="16" fillId="18" borderId="19" xfId="0" applyFont="1" applyFill="1" applyBorder="1" applyAlignment="1" applyProtection="1">
      <alignment horizontal="center" vertical="top" shrinkToFit="1"/>
      <protection hidden="1"/>
    </xf>
    <xf numFmtId="0" fontId="16" fillId="18" borderId="22" xfId="0" applyFont="1" applyFill="1" applyBorder="1" applyAlignment="1" applyProtection="1">
      <alignment horizontal="center" vertical="top" shrinkToFit="1"/>
      <protection hidden="1"/>
    </xf>
    <xf numFmtId="0" fontId="16" fillId="18" borderId="15" xfId="0" applyFont="1" applyFill="1" applyBorder="1" applyAlignment="1" applyProtection="1">
      <alignment horizontal="center" vertical="top" shrinkToFit="1"/>
      <protection hidden="1"/>
    </xf>
    <xf numFmtId="0" fontId="18" fillId="12" borderId="0" xfId="0" applyFont="1" applyFill="1" applyProtection="1">
      <protection hidden="1"/>
    </xf>
    <xf numFmtId="0" fontId="19" fillId="9" borderId="1" xfId="0" applyFont="1" applyFill="1" applyBorder="1" applyAlignment="1" applyProtection="1">
      <alignment horizontal="center" vertical="center" shrinkToFit="1"/>
      <protection hidden="1"/>
    </xf>
    <xf numFmtId="0" fontId="19" fillId="9" borderId="1" xfId="0" applyFont="1" applyFill="1" applyBorder="1" applyAlignment="1" applyProtection="1">
      <alignment vertical="center" shrinkToFit="1"/>
      <protection hidden="1"/>
    </xf>
    <xf numFmtId="0" fontId="6" fillId="2" borderId="0" xfId="0" applyFont="1" applyFill="1" applyProtection="1"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6" fillId="5" borderId="1" xfId="0" applyFont="1" applyFill="1" applyBorder="1" applyAlignment="1" applyProtection="1">
      <alignment horizontal="center" vertical="center"/>
      <protection hidden="1"/>
    </xf>
    <xf numFmtId="0" fontId="13" fillId="14" borderId="1" xfId="0" applyFont="1" applyFill="1" applyBorder="1" applyAlignment="1" applyProtection="1">
      <alignment horizontal="center" vertical="center" shrinkToFit="1"/>
      <protection hidden="1"/>
    </xf>
    <xf numFmtId="0" fontId="6" fillId="19" borderId="1" xfId="0" applyFont="1" applyFill="1" applyBorder="1" applyAlignment="1" applyProtection="1">
      <alignment horizontal="center" vertical="center"/>
      <protection hidden="1"/>
    </xf>
    <xf numFmtId="0" fontId="13" fillId="6" borderId="1" xfId="0" applyFont="1" applyFill="1" applyBorder="1" applyAlignment="1" applyProtection="1">
      <alignment horizontal="center" vertical="center" shrinkToFit="1"/>
      <protection hidden="1"/>
    </xf>
    <xf numFmtId="0" fontId="13" fillId="20" borderId="1" xfId="0" applyFont="1" applyFill="1" applyBorder="1" applyAlignment="1" applyProtection="1">
      <alignment horizontal="center" vertical="center" shrinkToFit="1"/>
      <protection locked="0" hidden="1"/>
    </xf>
    <xf numFmtId="0" fontId="13" fillId="20" borderId="1" xfId="0" applyFont="1" applyFill="1" applyBorder="1" applyAlignment="1" applyProtection="1">
      <alignment horizontal="center" vertical="center" shrinkToFit="1"/>
      <protection hidden="1"/>
    </xf>
    <xf numFmtId="0" fontId="13" fillId="7" borderId="1" xfId="0" applyFont="1" applyFill="1" applyBorder="1" applyAlignment="1" applyProtection="1">
      <alignment horizontal="center" vertical="center" shrinkToFit="1"/>
      <protection hidden="1"/>
    </xf>
    <xf numFmtId="0" fontId="13" fillId="5" borderId="1" xfId="0" applyFont="1" applyFill="1" applyBorder="1" applyAlignment="1" applyProtection="1">
      <alignment horizontal="center" vertical="center" shrinkToFit="1"/>
      <protection hidden="1"/>
    </xf>
    <xf numFmtId="0" fontId="3" fillId="12" borderId="0" xfId="0" applyFont="1" applyFill="1" applyAlignment="1" applyProtection="1">
      <alignment horizontal="left" vertical="center"/>
      <protection hidden="1"/>
    </xf>
    <xf numFmtId="0" fontId="17" fillId="21" borderId="0" xfId="0" applyFont="1" applyFill="1" applyAlignment="1" applyProtection="1">
      <alignment vertical="center"/>
      <protection hidden="1"/>
    </xf>
    <xf numFmtId="0" fontId="17" fillId="21" borderId="0" xfId="0" applyFont="1" applyFill="1" applyAlignment="1" applyProtection="1">
      <alignment horizontal="center" vertical="center"/>
      <protection hidden="1"/>
    </xf>
    <xf numFmtId="0" fontId="16" fillId="21" borderId="0" xfId="0" applyFont="1" applyFill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9" borderId="24" xfId="0" applyFont="1" applyFill="1" applyBorder="1" applyAlignment="1" applyProtection="1">
      <alignment vertical="center"/>
      <protection hidden="1"/>
    </xf>
    <xf numFmtId="0" fontId="17" fillId="9" borderId="1" xfId="0" applyFont="1" applyFill="1" applyBorder="1" applyAlignment="1" applyProtection="1">
      <alignment vertical="center" shrinkToFit="1"/>
      <protection hidden="1"/>
    </xf>
    <xf numFmtId="0" fontId="17" fillId="9" borderId="1" xfId="0" applyFont="1" applyFill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187" fontId="17" fillId="20" borderId="1" xfId="0" applyNumberFormat="1" applyFont="1" applyFill="1" applyBorder="1" applyAlignment="1" applyProtection="1">
      <alignment horizontal="center" vertical="center" shrinkToFit="1"/>
      <protection hidden="1"/>
    </xf>
    <xf numFmtId="0" fontId="17" fillId="9" borderId="15" xfId="0" applyFont="1" applyFill="1" applyBorder="1" applyAlignment="1" applyProtection="1">
      <alignment vertical="center" shrinkToFit="1"/>
      <protection hidden="1"/>
    </xf>
    <xf numFmtId="0" fontId="17" fillId="9" borderId="15" xfId="0" applyFont="1" applyFill="1" applyBorder="1" applyAlignment="1" applyProtection="1">
      <alignment horizontal="center" vertical="center"/>
      <protection hidden="1"/>
    </xf>
    <xf numFmtId="0" fontId="16" fillId="9" borderId="15" xfId="0" applyFont="1" applyFill="1" applyBorder="1" applyAlignment="1" applyProtection="1">
      <alignment horizontal="center" vertical="center"/>
      <protection hidden="1"/>
    </xf>
    <xf numFmtId="0" fontId="17" fillId="9" borderId="3" xfId="0" applyFont="1" applyFill="1" applyBorder="1" applyAlignment="1" applyProtection="1">
      <alignment horizontal="center" vertical="center"/>
      <protection hidden="1"/>
    </xf>
    <xf numFmtId="1" fontId="16" fillId="9" borderId="3" xfId="0" applyNumberFormat="1" applyFont="1" applyFill="1" applyBorder="1" applyAlignment="1" applyProtection="1">
      <alignment horizontal="center" vertical="center"/>
      <protection hidden="1"/>
    </xf>
    <xf numFmtId="0" fontId="16" fillId="20" borderId="27" xfId="0" applyNumberFormat="1" applyFont="1" applyFill="1" applyBorder="1" applyAlignment="1" applyProtection="1">
      <alignment horizontal="center" vertical="center"/>
      <protection hidden="1"/>
    </xf>
    <xf numFmtId="0" fontId="16" fillId="20" borderId="27" xfId="0" applyNumberFormat="1" applyFont="1" applyFill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vertical="center"/>
      <protection locked="0" hidden="1"/>
    </xf>
    <xf numFmtId="0" fontId="17" fillId="0" borderId="9" xfId="0" applyFont="1" applyBorder="1" applyAlignment="1" applyProtection="1">
      <alignment vertical="center"/>
      <protection locked="0" hidden="1"/>
    </xf>
    <xf numFmtId="0" fontId="16" fillId="0" borderId="0" xfId="0" applyFont="1" applyAlignment="1" applyProtection="1">
      <alignment horizontal="center" vertical="center"/>
      <protection hidden="1"/>
    </xf>
    <xf numFmtId="0" fontId="17" fillId="19" borderId="1" xfId="0" applyFont="1" applyFill="1" applyBorder="1" applyAlignment="1" applyProtection="1">
      <alignment horizontal="center" vertical="center" shrinkToFit="1"/>
      <protection hidden="1"/>
    </xf>
    <xf numFmtId="0" fontId="17" fillId="20" borderId="1" xfId="0" applyFont="1" applyFill="1" applyBorder="1" applyAlignment="1" applyProtection="1">
      <alignment horizontal="center" vertical="center" shrinkToFit="1"/>
      <protection hidden="1"/>
    </xf>
    <xf numFmtId="0" fontId="17" fillId="14" borderId="0" xfId="0" applyFont="1" applyFill="1" applyAlignment="1" applyProtection="1">
      <alignment vertical="center"/>
      <protection hidden="1"/>
    </xf>
    <xf numFmtId="0" fontId="17" fillId="14" borderId="0" xfId="0" applyFont="1" applyFill="1" applyAlignment="1" applyProtection="1">
      <alignment horizontal="center" vertical="center"/>
      <protection hidden="1"/>
    </xf>
    <xf numFmtId="0" fontId="16" fillId="14" borderId="0" xfId="0" applyFont="1" applyFill="1" applyAlignment="1" applyProtection="1">
      <alignment horizontal="center" vertical="center"/>
      <protection hidden="1"/>
    </xf>
    <xf numFmtId="0" fontId="17" fillId="14" borderId="0" xfId="0" applyFont="1" applyFill="1" applyBorder="1" applyAlignment="1" applyProtection="1">
      <alignment vertical="center"/>
      <protection hidden="1"/>
    </xf>
    <xf numFmtId="0" fontId="17" fillId="14" borderId="2" xfId="0" applyFont="1" applyFill="1" applyBorder="1" applyAlignment="1" applyProtection="1">
      <alignment vertical="center"/>
      <protection hidden="1"/>
    </xf>
    <xf numFmtId="0" fontId="3" fillId="19" borderId="1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Alignment="1" applyProtection="1">
      <alignment horizontal="center" vertical="center"/>
      <protection hidden="1"/>
    </xf>
    <xf numFmtId="0" fontId="6" fillId="14" borderId="0" xfId="0" applyFont="1" applyFill="1" applyAlignment="1" applyProtection="1">
      <alignment horizontal="center" vertical="center"/>
      <protection hidden="1"/>
    </xf>
    <xf numFmtId="0" fontId="3" fillId="19" borderId="1" xfId="0" applyFont="1" applyFill="1" applyBorder="1" applyAlignment="1" applyProtection="1">
      <alignment horizontal="center" vertical="center" shrinkToFit="1"/>
      <protection hidden="1"/>
    </xf>
    <xf numFmtId="0" fontId="5" fillId="8" borderId="1" xfId="0" applyFont="1" applyFill="1" applyBorder="1" applyAlignment="1" applyProtection="1">
      <alignment horizontal="left" vertical="center" shrinkToFit="1"/>
      <protection hidden="1"/>
    </xf>
    <xf numFmtId="0" fontId="3" fillId="9" borderId="1" xfId="0" applyFont="1" applyFill="1" applyBorder="1" applyAlignment="1" applyProtection="1">
      <alignment horizontal="center" vertical="center"/>
      <protection hidden="1"/>
    </xf>
    <xf numFmtId="0" fontId="3" fillId="9" borderId="1" xfId="0" applyFont="1" applyFill="1" applyBorder="1" applyAlignment="1" applyProtection="1">
      <alignment horizontal="center" vertical="center" shrinkToFit="1"/>
      <protection hidden="1"/>
    </xf>
    <xf numFmtId="2" fontId="3" fillId="9" borderId="1" xfId="0" applyNumberFormat="1" applyFont="1" applyFill="1" applyBorder="1" applyAlignment="1" applyProtection="1">
      <alignment horizontal="center" vertical="center" shrinkToFit="1"/>
      <protection hidden="1"/>
    </xf>
    <xf numFmtId="0" fontId="3" fillId="10" borderId="1" xfId="0" applyFont="1" applyFill="1" applyBorder="1" applyAlignment="1" applyProtection="1">
      <alignment horizontal="center" vertical="center" shrinkToFit="1"/>
      <protection hidden="1"/>
    </xf>
    <xf numFmtId="0" fontId="22" fillId="6" borderId="0" xfId="0" applyFont="1" applyFill="1" applyBorder="1" applyProtection="1">
      <protection hidden="1"/>
    </xf>
    <xf numFmtId="49" fontId="7" fillId="3" borderId="0" xfId="0" applyNumberFormat="1" applyFont="1" applyFill="1" applyBorder="1" applyAlignment="1" applyProtection="1">
      <alignment horizontal="left"/>
      <protection locked="0" hidden="1"/>
    </xf>
    <xf numFmtId="0" fontId="3" fillId="11" borderId="1" xfId="0" applyFont="1" applyFill="1" applyBorder="1" applyAlignment="1" applyProtection="1">
      <alignment horizontal="center" vertical="center"/>
      <protection hidden="1"/>
    </xf>
    <xf numFmtId="49" fontId="7" fillId="2" borderId="15" xfId="0" applyNumberFormat="1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Alignment="1" applyProtection="1">
      <alignment horizontal="center" shrinkToFit="1"/>
      <protection hidden="1"/>
    </xf>
    <xf numFmtId="2" fontId="7" fillId="2" borderId="3" xfId="0" applyNumberFormat="1" applyFont="1" applyFill="1" applyBorder="1" applyAlignment="1" applyProtection="1">
      <alignment horizontal="center" shrinkToFit="1"/>
      <protection hidden="1"/>
    </xf>
    <xf numFmtId="0" fontId="7" fillId="2" borderId="14" xfId="0" applyFont="1" applyFill="1" applyBorder="1" applyAlignment="1" applyProtection="1">
      <alignment horizontal="center" vertical="center" shrinkToFit="1"/>
      <protection hidden="1"/>
    </xf>
    <xf numFmtId="0" fontId="7" fillId="2" borderId="14" xfId="0" applyFont="1" applyFill="1" applyBorder="1" applyAlignment="1" applyProtection="1">
      <alignment horizontal="center" shrinkToFit="1"/>
      <protection hidden="1"/>
    </xf>
    <xf numFmtId="2" fontId="7" fillId="2" borderId="14" xfId="0" applyNumberFormat="1" applyFont="1" applyFill="1" applyBorder="1" applyAlignment="1" applyProtection="1">
      <alignment horizontal="center" shrinkToFit="1"/>
      <protection hidden="1"/>
    </xf>
    <xf numFmtId="0" fontId="6" fillId="21" borderId="0" xfId="0" applyFont="1" applyFill="1" applyAlignment="1" applyProtection="1">
      <alignment horizontal="right"/>
      <protection hidden="1"/>
    </xf>
    <xf numFmtId="0" fontId="17" fillId="21" borderId="37" xfId="0" applyFont="1" applyFill="1" applyBorder="1" applyAlignment="1" applyProtection="1">
      <alignment horizontal="center" vertical="center"/>
      <protection hidden="1"/>
    </xf>
    <xf numFmtId="49" fontId="7" fillId="2" borderId="15" xfId="0" applyNumberFormat="1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 shrinkToFit="1"/>
      <protection hidden="1"/>
    </xf>
    <xf numFmtId="2" fontId="7" fillId="2" borderId="3" xfId="0" applyNumberFormat="1" applyFont="1" applyFill="1" applyBorder="1" applyAlignment="1" applyProtection="1">
      <alignment horizontal="center" vertical="center" shrinkToFit="1"/>
      <protection hidden="1"/>
    </xf>
    <xf numFmtId="0" fontId="7" fillId="2" borderId="1" xfId="0" applyFont="1" applyFill="1" applyBorder="1" applyAlignment="1" applyProtection="1">
      <alignment horizontal="center" vertical="center" shrinkToFit="1"/>
      <protection hidden="1"/>
    </xf>
    <xf numFmtId="0" fontId="7" fillId="2" borderId="7" xfId="0" applyFont="1" applyFill="1" applyBorder="1" applyAlignment="1" applyProtection="1">
      <alignment horizontal="center" vertical="center" shrinkToFit="1"/>
      <protection hidden="1"/>
    </xf>
    <xf numFmtId="2" fontId="7" fillId="2" borderId="14" xfId="0" applyNumberFormat="1" applyFont="1" applyFill="1" applyBorder="1" applyAlignment="1" applyProtection="1">
      <alignment horizontal="center" vertical="center" shrinkToFit="1"/>
      <protection hidden="1"/>
    </xf>
    <xf numFmtId="2" fontId="7" fillId="2" borderId="22" xfId="0" applyNumberFormat="1" applyFont="1" applyFill="1" applyBorder="1" applyAlignment="1" applyProtection="1">
      <alignment horizontal="center" vertical="center" shrinkToFit="1"/>
      <protection hidden="1"/>
    </xf>
    <xf numFmtId="0" fontId="6" fillId="4" borderId="0" xfId="0" applyFont="1" applyFill="1" applyProtection="1">
      <protection hidden="1"/>
    </xf>
    <xf numFmtId="0" fontId="6" fillId="4" borderId="0" xfId="0" applyFont="1" applyFill="1" applyAlignment="1" applyProtection="1">
      <alignment horizontal="right"/>
      <protection hidden="1"/>
    </xf>
    <xf numFmtId="0" fontId="17" fillId="11" borderId="1" xfId="0" applyFont="1" applyFill="1" applyBorder="1" applyAlignment="1" applyProtection="1">
      <alignment horizontal="center" vertical="center" shrinkToFit="1"/>
      <protection hidden="1"/>
    </xf>
    <xf numFmtId="0" fontId="7" fillId="2" borderId="21" xfId="0" applyFont="1" applyFill="1" applyBorder="1" applyAlignment="1" applyProtection="1">
      <alignment horizontal="center" vertical="center" shrinkToFit="1"/>
      <protection hidden="1"/>
    </xf>
    <xf numFmtId="2" fontId="7" fillId="2" borderId="21" xfId="0" applyNumberFormat="1" applyFont="1" applyFill="1" applyBorder="1" applyAlignment="1" applyProtection="1">
      <alignment horizontal="center" vertical="center" shrinkToFit="1"/>
      <protection hidden="1"/>
    </xf>
    <xf numFmtId="0" fontId="7" fillId="6" borderId="0" xfId="0" applyFont="1" applyFill="1" applyBorder="1" applyAlignment="1" applyProtection="1">
      <alignment horizontal="left"/>
      <protection locked="0" hidden="1"/>
    </xf>
    <xf numFmtId="0" fontId="7" fillId="2" borderId="22" xfId="0" applyFont="1" applyFill="1" applyBorder="1" applyAlignment="1" applyProtection="1">
      <alignment horizontal="center" shrinkToFit="1"/>
      <protection hidden="1"/>
    </xf>
    <xf numFmtId="2" fontId="7" fillId="2" borderId="22" xfId="0" applyNumberFormat="1" applyFont="1" applyFill="1" applyBorder="1" applyAlignment="1" applyProtection="1">
      <alignment horizontal="center" shrinkToFit="1"/>
      <protection hidden="1"/>
    </xf>
    <xf numFmtId="0" fontId="23" fillId="22" borderId="0" xfId="0" applyFont="1" applyFill="1" applyAlignment="1" applyProtection="1">
      <alignment horizontal="center"/>
    </xf>
    <xf numFmtId="1" fontId="24" fillId="22" borderId="0" xfId="0" applyNumberFormat="1" applyFont="1" applyFill="1" applyAlignment="1" applyProtection="1">
      <alignment horizontal="center"/>
    </xf>
    <xf numFmtId="1" fontId="24" fillId="22" borderId="0" xfId="0" applyNumberFormat="1" applyFont="1" applyFill="1" applyProtection="1"/>
    <xf numFmtId="0" fontId="24" fillId="22" borderId="0" xfId="0" applyFont="1" applyFill="1" applyProtection="1"/>
    <xf numFmtId="0" fontId="24" fillId="22" borderId="38" xfId="0" applyFont="1" applyFill="1" applyBorder="1" applyAlignment="1" applyProtection="1">
      <alignment horizontal="center"/>
    </xf>
    <xf numFmtId="0" fontId="23" fillId="22" borderId="38" xfId="0" applyFont="1" applyFill="1" applyBorder="1" applyAlignment="1" applyProtection="1">
      <alignment horizontal="center"/>
    </xf>
    <xf numFmtId="1" fontId="24" fillId="22" borderId="38" xfId="0" applyNumberFormat="1" applyFont="1" applyFill="1" applyBorder="1" applyProtection="1"/>
    <xf numFmtId="1" fontId="24" fillId="22" borderId="38" xfId="0" applyNumberFormat="1" applyFont="1" applyFill="1" applyBorder="1" applyAlignment="1" applyProtection="1">
      <alignment horizontal="center"/>
    </xf>
    <xf numFmtId="0" fontId="24" fillId="22" borderId="40" xfId="0" applyFont="1" applyFill="1" applyBorder="1" applyAlignment="1" applyProtection="1">
      <alignment horizontal="center"/>
    </xf>
    <xf numFmtId="1" fontId="24" fillId="22" borderId="40" xfId="0" applyNumberFormat="1" applyFont="1" applyFill="1" applyBorder="1" applyAlignment="1" applyProtection="1">
      <alignment horizontal="center"/>
    </xf>
    <xf numFmtId="1" fontId="24" fillId="22" borderId="40" xfId="0" applyNumberFormat="1" applyFont="1" applyFill="1" applyBorder="1" applyProtection="1"/>
    <xf numFmtId="1" fontId="24" fillId="22" borderId="39" xfId="0" applyNumberFormat="1" applyFont="1" applyFill="1" applyBorder="1" applyAlignment="1" applyProtection="1">
      <alignment horizontal="center"/>
    </xf>
    <xf numFmtId="1" fontId="24" fillId="22" borderId="39" xfId="0" applyNumberFormat="1" applyFont="1" applyFill="1" applyBorder="1" applyProtection="1"/>
    <xf numFmtId="0" fontId="24" fillId="22" borderId="39" xfId="0" applyFont="1" applyFill="1" applyBorder="1" applyAlignment="1" applyProtection="1">
      <alignment horizontal="center"/>
    </xf>
    <xf numFmtId="1" fontId="24" fillId="23" borderId="39" xfId="0" applyNumberFormat="1" applyFont="1" applyFill="1" applyBorder="1" applyProtection="1"/>
    <xf numFmtId="1" fontId="24" fillId="23" borderId="39" xfId="0" applyNumberFormat="1" applyFont="1" applyFill="1" applyBorder="1" applyAlignment="1" applyProtection="1">
      <alignment horizontal="center"/>
    </xf>
    <xf numFmtId="1" fontId="23" fillId="23" borderId="39" xfId="0" applyNumberFormat="1" applyFont="1" applyFill="1" applyBorder="1" applyProtection="1"/>
    <xf numFmtId="0" fontId="24" fillId="22" borderId="0" xfId="0" applyFont="1" applyFill="1" applyAlignment="1" applyProtection="1">
      <alignment horizontal="center"/>
    </xf>
    <xf numFmtId="2" fontId="3" fillId="4" borderId="1" xfId="0" applyNumberFormat="1" applyFont="1" applyFill="1" applyBorder="1" applyAlignment="1" applyProtection="1">
      <alignment horizontal="center" vertical="center" shrinkToFit="1"/>
      <protection hidden="1"/>
    </xf>
    <xf numFmtId="1" fontId="3" fillId="4" borderId="1" xfId="0" applyNumberFormat="1" applyFont="1" applyFill="1" applyBorder="1" applyAlignment="1" applyProtection="1">
      <alignment horizontal="center" vertical="center" shrinkToFit="1"/>
      <protection hidden="1"/>
    </xf>
    <xf numFmtId="2" fontId="3" fillId="14" borderId="1" xfId="0" applyNumberFormat="1" applyFont="1" applyFill="1" applyBorder="1" applyAlignment="1" applyProtection="1">
      <alignment horizontal="center" vertical="center" shrinkToFit="1"/>
      <protection hidden="1"/>
    </xf>
    <xf numFmtId="49" fontId="7" fillId="3" borderId="0" xfId="0" applyNumberFormat="1" applyFont="1" applyFill="1" applyBorder="1" applyAlignment="1" applyProtection="1">
      <alignment horizontal="left"/>
      <protection locked="0" hidden="1"/>
    </xf>
    <xf numFmtId="0" fontId="9" fillId="6" borderId="0" xfId="0" applyFont="1" applyFill="1" applyBorder="1" applyAlignment="1" applyProtection="1">
      <alignment horizontal="left" vertical="top" wrapText="1"/>
      <protection hidden="1"/>
    </xf>
    <xf numFmtId="0" fontId="7" fillId="3" borderId="8" xfId="0" applyFont="1" applyFill="1" applyBorder="1" applyAlignment="1" applyProtection="1">
      <alignment horizontal="left"/>
      <protection locked="0" hidden="1"/>
    </xf>
    <xf numFmtId="0" fontId="7" fillId="3" borderId="8" xfId="0" applyFont="1" applyFill="1" applyBorder="1" applyAlignment="1" applyProtection="1">
      <alignment horizontal="left"/>
      <protection locked="0"/>
    </xf>
    <xf numFmtId="0" fontId="7" fillId="3" borderId="0" xfId="0" applyFont="1" applyFill="1" applyBorder="1" applyAlignment="1" applyProtection="1">
      <alignment horizontal="center"/>
      <protection locked="0" hidden="1"/>
    </xf>
    <xf numFmtId="0" fontId="7" fillId="4" borderId="0" xfId="0" applyFont="1" applyFill="1" applyBorder="1" applyAlignment="1" applyProtection="1">
      <alignment horizontal="center"/>
      <protection hidden="1"/>
    </xf>
    <xf numFmtId="0" fontId="7" fillId="2" borderId="33" xfId="0" applyFont="1" applyFill="1" applyBorder="1" applyAlignment="1" applyProtection="1">
      <alignment horizontal="center"/>
      <protection hidden="1"/>
    </xf>
    <xf numFmtId="0" fontId="7" fillId="2" borderId="35" xfId="0" applyFont="1" applyFill="1" applyBorder="1" applyAlignment="1" applyProtection="1">
      <alignment horizontal="center"/>
      <protection hidden="1"/>
    </xf>
    <xf numFmtId="2" fontId="7" fillId="2" borderId="33" xfId="0" applyNumberFormat="1" applyFont="1" applyFill="1" applyBorder="1" applyAlignment="1" applyProtection="1">
      <alignment horizontal="center"/>
      <protection hidden="1"/>
    </xf>
    <xf numFmtId="2" fontId="7" fillId="2" borderId="35" xfId="0" applyNumberFormat="1" applyFont="1" applyFill="1" applyBorder="1" applyAlignment="1" applyProtection="1">
      <alignment horizontal="center"/>
      <protection hidden="1"/>
    </xf>
    <xf numFmtId="2" fontId="7" fillId="2" borderId="34" xfId="0" applyNumberFormat="1" applyFont="1" applyFill="1" applyBorder="1" applyAlignment="1" applyProtection="1">
      <alignment horizontal="center"/>
      <protection hidden="1"/>
    </xf>
    <xf numFmtId="0" fontId="7" fillId="2" borderId="25" xfId="0" applyFont="1" applyFill="1" applyBorder="1" applyAlignment="1" applyProtection="1">
      <alignment horizontal="center"/>
      <protection hidden="1"/>
    </xf>
    <xf numFmtId="0" fontId="7" fillId="2" borderId="30" xfId="0" applyFont="1" applyFill="1" applyBorder="1" applyAlignment="1" applyProtection="1">
      <alignment horizontal="center"/>
      <protection hidden="1"/>
    </xf>
    <xf numFmtId="0" fontId="7" fillId="2" borderId="26" xfId="0" applyFont="1" applyFill="1" applyBorder="1" applyAlignment="1" applyProtection="1">
      <alignment horizontal="center"/>
      <protection hidden="1"/>
    </xf>
    <xf numFmtId="0" fontId="7" fillId="2" borderId="4" xfId="0" applyFont="1" applyFill="1" applyBorder="1" applyAlignment="1" applyProtection="1">
      <alignment horizontal="center"/>
      <protection hidden="1"/>
    </xf>
    <xf numFmtId="0" fontId="7" fillId="2" borderId="6" xfId="0" applyFont="1" applyFill="1" applyBorder="1" applyAlignment="1" applyProtection="1">
      <alignment horizontal="center"/>
      <protection hidden="1"/>
    </xf>
    <xf numFmtId="0" fontId="7" fillId="2" borderId="1" xfId="0" applyFont="1" applyFill="1" applyBorder="1" applyAlignment="1" applyProtection="1">
      <alignment horizontal="left" shrinkToFit="1"/>
      <protection hidden="1"/>
    </xf>
    <xf numFmtId="0" fontId="7" fillId="2" borderId="7" xfId="0" applyFont="1" applyFill="1" applyBorder="1" applyAlignment="1" applyProtection="1">
      <alignment horizontal="left" shrinkToFit="1"/>
      <protection hidden="1"/>
    </xf>
    <xf numFmtId="0" fontId="7" fillId="2" borderId="14" xfId="0" applyFont="1" applyFill="1" applyBorder="1" applyAlignment="1" applyProtection="1">
      <alignment horizontal="center"/>
      <protection hidden="1"/>
    </xf>
    <xf numFmtId="0" fontId="7" fillId="2" borderId="19" xfId="0" applyFont="1" applyFill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7" fillId="2" borderId="15" xfId="0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left" shrinkToFit="1"/>
      <protection hidden="1"/>
    </xf>
    <xf numFmtId="1" fontId="24" fillId="22" borderId="39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8" borderId="0" xfId="0" applyFont="1" applyFill="1" applyBorder="1" applyAlignment="1" applyProtection="1">
      <alignment horizontal="center"/>
      <protection hidden="1"/>
    </xf>
    <xf numFmtId="0" fontId="3" fillId="11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10" fillId="9" borderId="4" xfId="0" applyFont="1" applyFill="1" applyBorder="1" applyAlignment="1" applyProtection="1">
      <alignment horizontal="center" vertical="top" wrapText="1"/>
      <protection hidden="1"/>
    </xf>
    <xf numFmtId="0" fontId="11" fillId="0" borderId="5" xfId="0" applyFont="1" applyBorder="1" applyAlignment="1" applyProtection="1">
      <alignment vertical="top" wrapText="1"/>
      <protection hidden="1"/>
    </xf>
    <xf numFmtId="0" fontId="11" fillId="0" borderId="6" xfId="0" applyFont="1" applyBorder="1" applyAlignment="1" applyProtection="1">
      <alignment vertical="top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2" fontId="3" fillId="11" borderId="1" xfId="0" applyNumberFormat="1" applyFont="1" applyFill="1" applyBorder="1" applyAlignment="1" applyProtection="1">
      <alignment horizontal="center" vertical="center"/>
      <protection hidden="1"/>
    </xf>
    <xf numFmtId="0" fontId="5" fillId="8" borderId="1" xfId="0" applyFont="1" applyFill="1" applyBorder="1" applyAlignment="1" applyProtection="1">
      <alignment horizontal="center" vertical="center"/>
      <protection hidden="1"/>
    </xf>
    <xf numFmtId="2" fontId="5" fillId="11" borderId="1" xfId="0" applyNumberFormat="1" applyFont="1" applyFill="1" applyBorder="1" applyAlignment="1" applyProtection="1">
      <alignment horizontal="center" vertical="center"/>
      <protection hidden="1"/>
    </xf>
    <xf numFmtId="0" fontId="5" fillId="11" borderId="1" xfId="0" applyFont="1" applyFill="1" applyBorder="1" applyAlignment="1" applyProtection="1">
      <alignment horizontal="center" vertical="center"/>
      <protection hidden="1"/>
    </xf>
    <xf numFmtId="0" fontId="4" fillId="10" borderId="1" xfId="0" applyFont="1" applyFill="1" applyBorder="1" applyAlignment="1" applyProtection="1">
      <alignment horizontal="center" vertical="center" textRotation="90" wrapText="1"/>
      <protection hidden="1"/>
    </xf>
    <xf numFmtId="0" fontId="6" fillId="12" borderId="2" xfId="0" applyFont="1" applyFill="1" applyBorder="1" applyAlignment="1" applyProtection="1">
      <alignment horizontal="left"/>
      <protection hidden="1"/>
    </xf>
    <xf numFmtId="0" fontId="6" fillId="19" borderId="1" xfId="0" applyFont="1" applyFill="1" applyBorder="1" applyAlignment="1" applyProtection="1">
      <alignment horizontal="center" vertical="center"/>
      <protection hidden="1"/>
    </xf>
    <xf numFmtId="0" fontId="6" fillId="12" borderId="23" xfId="0" applyFont="1" applyFill="1" applyBorder="1" applyAlignment="1" applyProtection="1">
      <alignment horizontal="center"/>
      <protection hidden="1"/>
    </xf>
    <xf numFmtId="0" fontId="6" fillId="12" borderId="2" xfId="0" applyFont="1" applyFill="1" applyBorder="1" applyAlignment="1" applyProtection="1">
      <alignment horizontal="center"/>
      <protection hidden="1"/>
    </xf>
    <xf numFmtId="0" fontId="6" fillId="5" borderId="1" xfId="0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left" wrapText="1"/>
      <protection hidden="1"/>
    </xf>
    <xf numFmtId="0" fontId="3" fillId="8" borderId="4" xfId="0" applyFont="1" applyFill="1" applyBorder="1" applyAlignment="1" applyProtection="1">
      <alignment horizontal="center" vertical="center"/>
      <protection hidden="1"/>
    </xf>
    <xf numFmtId="0" fontId="3" fillId="8" borderId="5" xfId="0" applyFont="1" applyFill="1" applyBorder="1" applyAlignment="1" applyProtection="1">
      <alignment horizontal="center" vertical="center"/>
      <protection hidden="1"/>
    </xf>
    <xf numFmtId="0" fontId="3" fillId="8" borderId="6" xfId="0" applyFont="1" applyFill="1" applyBorder="1" applyAlignment="1" applyProtection="1">
      <alignment horizontal="center" vertical="center"/>
      <protection hidden="1"/>
    </xf>
    <xf numFmtId="0" fontId="5" fillId="8" borderId="4" xfId="0" applyFont="1" applyFill="1" applyBorder="1" applyAlignment="1" applyProtection="1">
      <alignment horizontal="center" vertical="center"/>
      <protection hidden="1"/>
    </xf>
    <xf numFmtId="0" fontId="5" fillId="8" borderId="5" xfId="0" applyFont="1" applyFill="1" applyBorder="1" applyAlignment="1" applyProtection="1">
      <alignment horizontal="center" vertical="center"/>
      <protection hidden="1"/>
    </xf>
    <xf numFmtId="0" fontId="5" fillId="8" borderId="6" xfId="0" applyFont="1" applyFill="1" applyBorder="1" applyAlignment="1" applyProtection="1">
      <alignment horizontal="center" vertical="center"/>
      <protection hidden="1"/>
    </xf>
    <xf numFmtId="0" fontId="14" fillId="9" borderId="4" xfId="0" applyFont="1" applyFill="1" applyBorder="1" applyAlignment="1" applyProtection="1">
      <alignment horizontal="center" vertical="top" wrapText="1"/>
      <protection hidden="1"/>
    </xf>
    <xf numFmtId="0" fontId="0" fillId="0" borderId="5" xfId="0" applyFont="1" applyBorder="1" applyAlignment="1" applyProtection="1">
      <alignment vertical="top" wrapText="1"/>
      <protection hidden="1"/>
    </xf>
    <xf numFmtId="0" fontId="0" fillId="0" borderId="6" xfId="0" applyFont="1" applyBorder="1" applyAlignment="1" applyProtection="1">
      <alignment vertical="top" wrapText="1"/>
      <protection hidden="1"/>
    </xf>
    <xf numFmtId="0" fontId="12" fillId="18" borderId="0" xfId="0" applyFont="1" applyFill="1" applyBorder="1" applyAlignment="1" applyProtection="1">
      <alignment horizontal="center"/>
      <protection hidden="1"/>
    </xf>
    <xf numFmtId="0" fontId="12" fillId="18" borderId="0" xfId="0" applyFont="1" applyFill="1" applyBorder="1" applyAlignment="1" applyProtection="1">
      <alignment horizontal="left"/>
      <protection hidden="1"/>
    </xf>
    <xf numFmtId="0" fontId="6" fillId="18" borderId="0" xfId="0" applyFont="1" applyFill="1" applyAlignment="1" applyProtection="1">
      <alignment horizontal="center"/>
      <protection hidden="1"/>
    </xf>
    <xf numFmtId="0" fontId="13" fillId="5" borderId="7" xfId="0" applyFont="1" applyFill="1" applyBorder="1" applyAlignment="1" applyProtection="1">
      <alignment horizontal="center" vertical="center" wrapText="1"/>
      <protection hidden="1"/>
    </xf>
    <xf numFmtId="0" fontId="13" fillId="5" borderId="22" xfId="0" applyFont="1" applyFill="1" applyBorder="1" applyAlignment="1" applyProtection="1">
      <alignment horizontal="center" vertical="center" wrapText="1"/>
      <protection hidden="1"/>
    </xf>
    <xf numFmtId="0" fontId="13" fillId="5" borderId="3" xfId="0" applyFont="1" applyFill="1" applyBorder="1" applyAlignment="1" applyProtection="1">
      <alignment horizontal="center" vertical="center" wrapText="1"/>
      <protection hidden="1"/>
    </xf>
    <xf numFmtId="0" fontId="19" fillId="9" borderId="1" xfId="0" applyFont="1" applyFill="1" applyBorder="1" applyAlignment="1" applyProtection="1">
      <alignment horizontal="center" vertical="top" wrapText="1"/>
      <protection hidden="1"/>
    </xf>
    <xf numFmtId="0" fontId="19" fillId="24" borderId="7" xfId="0" applyFont="1" applyFill="1" applyBorder="1" applyAlignment="1" applyProtection="1">
      <alignment horizontal="center" vertical="center" shrinkToFit="1"/>
      <protection hidden="1"/>
    </xf>
    <xf numFmtId="0" fontId="19" fillId="24" borderId="3" xfId="0" applyFont="1" applyFill="1" applyBorder="1" applyAlignment="1" applyProtection="1">
      <alignment horizontal="center" vertical="center" shrinkToFit="1"/>
      <protection hidden="1"/>
    </xf>
    <xf numFmtId="0" fontId="19" fillId="12" borderId="7" xfId="0" applyFont="1" applyFill="1" applyBorder="1" applyAlignment="1" applyProtection="1">
      <alignment horizontal="center" vertical="center" shrinkToFit="1"/>
      <protection hidden="1"/>
    </xf>
    <xf numFmtId="0" fontId="19" fillId="12" borderId="3" xfId="0" applyFont="1" applyFill="1" applyBorder="1" applyAlignment="1" applyProtection="1">
      <alignment horizontal="center" vertical="center" shrinkToFit="1"/>
      <protection hidden="1"/>
    </xf>
    <xf numFmtId="0" fontId="13" fillId="9" borderId="4" xfId="0" applyFont="1" applyFill="1" applyBorder="1" applyAlignment="1" applyProtection="1">
      <alignment horizontal="center" vertical="center" wrapText="1"/>
      <protection hidden="1"/>
    </xf>
    <xf numFmtId="0" fontId="13" fillId="9" borderId="6" xfId="0" applyFont="1" applyFill="1" applyBorder="1" applyAlignment="1" applyProtection="1">
      <alignment horizontal="center" vertical="center" wrapText="1"/>
      <protection hidden="1"/>
    </xf>
    <xf numFmtId="0" fontId="17" fillId="9" borderId="1" xfId="0" applyFont="1" applyFill="1" applyBorder="1" applyAlignment="1" applyProtection="1">
      <alignment horizontal="center" vertical="center" textRotation="90" wrapText="1"/>
      <protection hidden="1"/>
    </xf>
    <xf numFmtId="0" fontId="17" fillId="9" borderId="15" xfId="0" applyFont="1" applyFill="1" applyBorder="1" applyAlignment="1" applyProtection="1">
      <alignment horizontal="center" vertical="center" textRotation="90" wrapText="1"/>
      <protection hidden="1"/>
    </xf>
    <xf numFmtId="0" fontId="17" fillId="9" borderId="4" xfId="0" applyFont="1" applyFill="1" applyBorder="1" applyAlignment="1" applyProtection="1">
      <alignment horizontal="center" vertical="center" wrapText="1"/>
      <protection hidden="1"/>
    </xf>
    <xf numFmtId="0" fontId="17" fillId="9" borderId="1" xfId="0" applyFont="1" applyFill="1" applyBorder="1" applyAlignment="1" applyProtection="1">
      <alignment horizontal="center" vertical="center" wrapText="1"/>
      <protection hidden="1"/>
    </xf>
    <xf numFmtId="0" fontId="17" fillId="9" borderId="15" xfId="0" applyFont="1" applyFill="1" applyBorder="1" applyAlignment="1" applyProtection="1">
      <alignment horizontal="center" vertical="center" wrapText="1"/>
      <protection hidden="1"/>
    </xf>
    <xf numFmtId="0" fontId="16" fillId="9" borderId="4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6" xfId="0" applyFont="1" applyFill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20" borderId="1" xfId="0" applyFont="1" applyFill="1" applyBorder="1" applyAlignment="1" applyProtection="1">
      <alignment horizontal="center" vertical="center" wrapText="1"/>
      <protection hidden="1"/>
    </xf>
    <xf numFmtId="0" fontId="16" fillId="20" borderId="15" xfId="0" applyFont="1" applyFill="1" applyBorder="1" applyAlignment="1" applyProtection="1">
      <alignment horizontal="center" vertical="center" wrapText="1"/>
      <protection hidden="1"/>
    </xf>
    <xf numFmtId="0" fontId="17" fillId="9" borderId="1" xfId="0" applyFont="1" applyFill="1" applyBorder="1" applyAlignment="1" applyProtection="1">
      <alignment horizontal="center" vertical="center"/>
      <protection hidden="1"/>
    </xf>
    <xf numFmtId="0" fontId="17" fillId="8" borderId="25" xfId="0" applyFont="1" applyFill="1" applyBorder="1" applyAlignment="1" applyProtection="1">
      <alignment horizontal="left" vertical="center" shrinkToFit="1"/>
      <protection hidden="1"/>
    </xf>
    <xf numFmtId="0" fontId="17" fillId="8" borderId="26" xfId="0" applyFont="1" applyFill="1" applyBorder="1" applyAlignment="1" applyProtection="1">
      <alignment horizontal="left" vertical="center" shrinkToFit="1"/>
      <protection hidden="1"/>
    </xf>
    <xf numFmtId="0" fontId="17" fillId="8" borderId="4" xfId="0" applyFont="1" applyFill="1" applyBorder="1" applyAlignment="1" applyProtection="1">
      <alignment horizontal="left" vertical="center" shrinkToFit="1"/>
      <protection hidden="1"/>
    </xf>
    <xf numFmtId="0" fontId="17" fillId="8" borderId="6" xfId="0" applyFont="1" applyFill="1" applyBorder="1" applyAlignment="1" applyProtection="1">
      <alignment horizontal="left" vertical="center" shrinkToFit="1"/>
      <protection hidden="1"/>
    </xf>
    <xf numFmtId="0" fontId="17" fillId="9" borderId="4" xfId="0" applyFont="1" applyFill="1" applyBorder="1" applyAlignment="1" applyProtection="1">
      <alignment horizontal="center" vertical="center"/>
      <protection hidden="1"/>
    </xf>
    <xf numFmtId="0" fontId="17" fillId="9" borderId="6" xfId="0" applyFont="1" applyFill="1" applyBorder="1" applyAlignment="1" applyProtection="1">
      <alignment horizontal="center" vertical="center"/>
      <protection hidden="1"/>
    </xf>
    <xf numFmtId="0" fontId="19" fillId="9" borderId="7" xfId="0" applyFont="1" applyFill="1" applyBorder="1" applyAlignment="1" applyProtection="1">
      <alignment horizontal="center" vertical="top" wrapText="1"/>
      <protection hidden="1"/>
    </xf>
    <xf numFmtId="0" fontId="19" fillId="9" borderId="22" xfId="0" applyFont="1" applyFill="1" applyBorder="1" applyAlignment="1" applyProtection="1">
      <alignment horizontal="center" vertical="top" wrapText="1"/>
      <protection hidden="1"/>
    </xf>
    <xf numFmtId="0" fontId="19" fillId="9" borderId="3" xfId="0" applyFont="1" applyFill="1" applyBorder="1" applyAlignment="1" applyProtection="1">
      <alignment horizontal="center" vertical="top" wrapText="1"/>
      <protection hidden="1"/>
    </xf>
    <xf numFmtId="0" fontId="21" fillId="14" borderId="2" xfId="0" applyFont="1" applyFill="1" applyBorder="1" applyAlignment="1" applyProtection="1">
      <alignment vertical="center" shrinkToFit="1"/>
      <protection hidden="1"/>
    </xf>
    <xf numFmtId="0" fontId="0" fillId="14" borderId="2" xfId="0" applyFill="1" applyBorder="1" applyAlignment="1">
      <alignment vertical="center" shrinkToFit="1"/>
    </xf>
    <xf numFmtId="0" fontId="21" fillId="14" borderId="0" xfId="0" applyFont="1" applyFill="1" applyBorder="1" applyAlignment="1" applyProtection="1">
      <alignment vertical="center" shrinkToFit="1"/>
      <protection hidden="1"/>
    </xf>
    <xf numFmtId="0" fontId="0" fillId="14" borderId="0" xfId="0" applyFill="1" applyBorder="1" applyAlignment="1">
      <alignment vertical="center" shrinkToFit="1"/>
    </xf>
    <xf numFmtId="0" fontId="16" fillId="9" borderId="7" xfId="0" applyFont="1" applyFill="1" applyBorder="1" applyAlignment="1" applyProtection="1">
      <alignment horizontal="center" vertical="center" wrapText="1"/>
      <protection hidden="1"/>
    </xf>
    <xf numFmtId="0" fontId="16" fillId="9" borderId="22" xfId="0" applyFont="1" applyFill="1" applyBorder="1" applyAlignment="1" applyProtection="1">
      <alignment horizontal="center" vertical="center" wrapText="1"/>
      <protection hidden="1"/>
    </xf>
    <xf numFmtId="0" fontId="16" fillId="9" borderId="20" xfId="0" applyFont="1" applyFill="1" applyBorder="1" applyAlignment="1" applyProtection="1">
      <alignment horizontal="center" vertical="center" wrapText="1"/>
      <protection hidden="1"/>
    </xf>
    <xf numFmtId="0" fontId="7" fillId="2" borderId="28" xfId="0" applyFont="1" applyFill="1" applyBorder="1" applyAlignment="1" applyProtection="1">
      <alignment horizontal="center" vertical="center" wrapText="1"/>
      <protection hidden="1"/>
    </xf>
    <xf numFmtId="0" fontId="7" fillId="2" borderId="36" xfId="0" applyFont="1" applyFill="1" applyBorder="1" applyAlignment="1" applyProtection="1">
      <alignment horizontal="center" vertical="center" wrapText="1"/>
      <protection hidden="1"/>
    </xf>
    <xf numFmtId="0" fontId="7" fillId="2" borderId="29" xfId="0" applyFont="1" applyFill="1" applyBorder="1" applyAlignment="1" applyProtection="1">
      <alignment horizontal="center" vertical="center" wrapText="1"/>
      <protection hidden="1"/>
    </xf>
    <xf numFmtId="0" fontId="7" fillId="2" borderId="31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7" fillId="2" borderId="32" xfId="0" applyFont="1" applyFill="1" applyBorder="1" applyAlignment="1" applyProtection="1">
      <alignment horizontal="center" vertical="center" wrapText="1"/>
      <protection hidden="1"/>
    </xf>
    <xf numFmtId="0" fontId="7" fillId="2" borderId="33" xfId="0" applyFont="1" applyFill="1" applyBorder="1" applyAlignment="1" applyProtection="1">
      <alignment horizontal="center" vertical="center" wrapText="1"/>
      <protection hidden="1"/>
    </xf>
    <xf numFmtId="0" fontId="7" fillId="2" borderId="35" xfId="0" applyFont="1" applyFill="1" applyBorder="1" applyAlignment="1" applyProtection="1">
      <alignment horizontal="center" vertical="center" wrapText="1"/>
      <protection hidden="1"/>
    </xf>
    <xf numFmtId="0" fontId="7" fillId="2" borderId="34" xfId="0" applyFont="1" applyFill="1" applyBorder="1" applyAlignment="1" applyProtection="1">
      <alignment horizontal="center" vertical="center" wrapText="1"/>
      <protection hidden="1"/>
    </xf>
    <xf numFmtId="0" fontId="7" fillId="2" borderId="21" xfId="0" applyFont="1" applyFill="1" applyBorder="1" applyAlignment="1" applyProtection="1">
      <alignment horizontal="center" vertical="center" wrapText="1"/>
      <protection hidden="1"/>
    </xf>
    <xf numFmtId="0" fontId="7" fillId="2" borderId="22" xfId="0" applyFont="1" applyFill="1" applyBorder="1" applyAlignment="1" applyProtection="1">
      <alignment horizontal="center" vertical="center" wrapText="1"/>
      <protection hidden="1"/>
    </xf>
    <xf numFmtId="0" fontId="7" fillId="2" borderId="20" xfId="0" applyFont="1" applyFill="1" applyBorder="1" applyAlignment="1" applyProtection="1">
      <alignment horizontal="center" vertical="center" wrapText="1"/>
      <protection hidden="1"/>
    </xf>
    <xf numFmtId="0" fontId="7" fillId="2" borderId="25" xfId="0" applyFont="1" applyFill="1" applyBorder="1" applyAlignment="1" applyProtection="1">
      <alignment horizontal="center" vertical="center"/>
      <protection hidden="1"/>
    </xf>
    <xf numFmtId="0" fontId="7" fillId="2" borderId="30" xfId="0" applyFont="1" applyFill="1" applyBorder="1" applyAlignment="1" applyProtection="1">
      <alignment horizontal="center" vertical="center"/>
      <protection hidden="1"/>
    </xf>
    <xf numFmtId="0" fontId="7" fillId="2" borderId="26" xfId="0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left" vertical="center" shrinkToFit="1"/>
      <protection hidden="1"/>
    </xf>
    <xf numFmtId="0" fontId="7" fillId="2" borderId="1" xfId="0" applyFont="1" applyFill="1" applyBorder="1" applyAlignment="1" applyProtection="1">
      <alignment horizontal="left" vertical="center" shrinkToFit="1"/>
      <protection hidden="1"/>
    </xf>
    <xf numFmtId="2" fontId="7" fillId="2" borderId="33" xfId="0" applyNumberFormat="1" applyFont="1" applyFill="1" applyBorder="1" applyAlignment="1" applyProtection="1">
      <alignment horizontal="center" vertical="center"/>
      <protection hidden="1"/>
    </xf>
    <xf numFmtId="2" fontId="7" fillId="2" borderId="35" xfId="0" applyNumberFormat="1" applyFont="1" applyFill="1" applyBorder="1" applyAlignment="1" applyProtection="1">
      <alignment horizontal="center" vertical="center"/>
      <protection hidden="1"/>
    </xf>
    <xf numFmtId="2" fontId="7" fillId="2" borderId="34" xfId="0" applyNumberFormat="1" applyFont="1" applyFill="1" applyBorder="1" applyAlignment="1" applyProtection="1">
      <alignment horizontal="center" vertical="center"/>
      <protection hidden="1"/>
    </xf>
    <xf numFmtId="0" fontId="7" fillId="2" borderId="7" xfId="0" applyFont="1" applyFill="1" applyBorder="1" applyAlignment="1" applyProtection="1">
      <alignment horizontal="left" vertical="center" shrinkToFit="1"/>
      <protection hidden="1"/>
    </xf>
    <xf numFmtId="0" fontId="7" fillId="2" borderId="14" xfId="0" applyFont="1" applyFill="1" applyBorder="1" applyAlignment="1" applyProtection="1">
      <alignment horizontal="center" vertical="center"/>
      <protection hidden="1"/>
    </xf>
    <xf numFmtId="0" fontId="7" fillId="2" borderId="33" xfId="0" applyFont="1" applyFill="1" applyBorder="1" applyAlignment="1" applyProtection="1">
      <alignment horizontal="center" vertical="center"/>
      <protection hidden="1"/>
    </xf>
    <xf numFmtId="0" fontId="7" fillId="2" borderId="35" xfId="0" applyFont="1" applyFill="1" applyBorder="1" applyAlignment="1" applyProtection="1">
      <alignment horizontal="center" vertical="center"/>
      <protection hidden="1"/>
    </xf>
    <xf numFmtId="2" fontId="7" fillId="2" borderId="14" xfId="0" applyNumberFormat="1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19" fillId="11" borderId="1" xfId="0" applyFont="1" applyFill="1" applyBorder="1" applyAlignment="1" applyProtection="1">
      <alignment horizontal="center" vertical="top" wrapText="1"/>
      <protection hidden="1"/>
    </xf>
  </cellXfs>
  <cellStyles count="2">
    <cellStyle name="ปกติ" xfId="0" builtinId="0"/>
    <cellStyle name="ปกติ 2" xfId="1"/>
  </cellStyles>
  <dxfs count="4">
    <dxf>
      <font>
        <u/>
        <color rgb="FFFF0000"/>
      </font>
    </dxf>
    <dxf>
      <font>
        <u/>
        <color rgb="FFFF0000"/>
      </font>
    </dxf>
    <dxf>
      <font>
        <color rgb="FFFF0000"/>
      </font>
      <fill>
        <patternFill>
          <bgColor rgb="FFFFEB9C"/>
        </patternFill>
      </fill>
    </dxf>
    <dxf>
      <font>
        <color rgb="FFFF00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85FC7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12695</xdr:colOff>
      <xdr:row>1</xdr:row>
      <xdr:rowOff>23813</xdr:rowOff>
    </xdr:from>
    <xdr:to>
      <xdr:col>4</xdr:col>
      <xdr:colOff>114300</xdr:colOff>
      <xdr:row>1</xdr:row>
      <xdr:rowOff>542841</xdr:rowOff>
    </xdr:to>
    <xdr:pic>
      <xdr:nvPicPr>
        <xdr:cNvPr id="2" name="Picture 1" descr="krut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945" y="300038"/>
          <a:ext cx="482605" cy="5190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752475</xdr:colOff>
      <xdr:row>1</xdr:row>
      <xdr:rowOff>142874</xdr:rowOff>
    </xdr:from>
    <xdr:to>
      <xdr:col>10</xdr:col>
      <xdr:colOff>185778</xdr:colOff>
      <xdr:row>1</xdr:row>
      <xdr:rowOff>571499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895475" y="419099"/>
          <a:ext cx="2576553" cy="4286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20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บันทึกข้อความ</a:t>
          </a:r>
        </a:p>
        <a:p>
          <a:pPr algn="ctr" rtl="0">
            <a:defRPr sz="1000"/>
          </a:pPr>
          <a:endParaRPr lang="th-TH" sz="20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5</xdr:col>
      <xdr:colOff>150812</xdr:colOff>
      <xdr:row>2</xdr:row>
      <xdr:rowOff>261938</xdr:rowOff>
    </xdr:from>
    <xdr:to>
      <xdr:col>15</xdr:col>
      <xdr:colOff>0</xdr:colOff>
      <xdr:row>2</xdr:row>
      <xdr:rowOff>261938</xdr:rowOff>
    </xdr:to>
    <xdr:cxnSp macro="">
      <xdr:nvCxnSpPr>
        <xdr:cNvPr id="4" name="ตัวเชื่อมต่อตรง 3"/>
        <xdr:cNvCxnSpPr/>
      </xdr:nvCxnSpPr>
      <xdr:spPr>
        <a:xfrm>
          <a:off x="1293812" y="1376363"/>
          <a:ext cx="5726113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277813</xdr:colOff>
      <xdr:row>3</xdr:row>
      <xdr:rowOff>254000</xdr:rowOff>
    </xdr:from>
    <xdr:to>
      <xdr:col>14</xdr:col>
      <xdr:colOff>457200</xdr:colOff>
      <xdr:row>3</xdr:row>
      <xdr:rowOff>257175</xdr:rowOff>
    </xdr:to>
    <xdr:cxnSp macro="">
      <xdr:nvCxnSpPr>
        <xdr:cNvPr id="5" name="ตัวเชื่อมต่อตรง 4"/>
        <xdr:cNvCxnSpPr/>
      </xdr:nvCxnSpPr>
      <xdr:spPr>
        <a:xfrm>
          <a:off x="2573338" y="1387475"/>
          <a:ext cx="4037012" cy="3175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306161</xdr:colOff>
      <xdr:row>4</xdr:row>
      <xdr:rowOff>250882</xdr:rowOff>
    </xdr:from>
    <xdr:to>
      <xdr:col>15</xdr:col>
      <xdr:colOff>6803</xdr:colOff>
      <xdr:row>4</xdr:row>
      <xdr:rowOff>250882</xdr:rowOff>
    </xdr:to>
    <xdr:cxnSp macro="">
      <xdr:nvCxnSpPr>
        <xdr:cNvPr id="6" name="ตัวเชื่อมต่อตรง 5"/>
        <xdr:cNvCxnSpPr/>
      </xdr:nvCxnSpPr>
      <xdr:spPr>
        <a:xfrm>
          <a:off x="782411" y="2070157"/>
          <a:ext cx="6244317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3</xdr:row>
      <xdr:rowOff>255985</xdr:rowOff>
    </xdr:from>
    <xdr:to>
      <xdr:col>6</xdr:col>
      <xdr:colOff>38100</xdr:colOff>
      <xdr:row>3</xdr:row>
      <xdr:rowOff>257175</xdr:rowOff>
    </xdr:to>
    <xdr:cxnSp macro="">
      <xdr:nvCxnSpPr>
        <xdr:cNvPr id="7" name="ตัวเชื่อมต่อตรง 6"/>
        <xdr:cNvCxnSpPr/>
      </xdr:nvCxnSpPr>
      <xdr:spPr>
        <a:xfrm>
          <a:off x="619125" y="1389460"/>
          <a:ext cx="1714500" cy="119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38</xdr:row>
      <xdr:rowOff>228600</xdr:rowOff>
    </xdr:from>
    <xdr:to>
      <xdr:col>6</xdr:col>
      <xdr:colOff>390525</xdr:colOff>
      <xdr:row>38</xdr:row>
      <xdr:rowOff>228600</xdr:rowOff>
    </xdr:to>
    <xdr:cxnSp macro="">
      <xdr:nvCxnSpPr>
        <xdr:cNvPr id="2" name="Straight Connector 9"/>
        <xdr:cNvCxnSpPr/>
      </xdr:nvCxnSpPr>
      <xdr:spPr>
        <a:xfrm>
          <a:off x="5133975" y="9001125"/>
          <a:ext cx="2114550" cy="0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12695</xdr:colOff>
      <xdr:row>1</xdr:row>
      <xdr:rowOff>23813</xdr:rowOff>
    </xdr:from>
    <xdr:to>
      <xdr:col>2</xdr:col>
      <xdr:colOff>114300</xdr:colOff>
      <xdr:row>1</xdr:row>
      <xdr:rowOff>542841</xdr:rowOff>
    </xdr:to>
    <xdr:pic>
      <xdr:nvPicPr>
        <xdr:cNvPr id="2" name="Picture 1" descr="krut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1795" y="728663"/>
          <a:ext cx="434980" cy="5190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752475</xdr:colOff>
      <xdr:row>1</xdr:row>
      <xdr:rowOff>142874</xdr:rowOff>
    </xdr:from>
    <xdr:to>
      <xdr:col>8</xdr:col>
      <xdr:colOff>185778</xdr:colOff>
      <xdr:row>1</xdr:row>
      <xdr:rowOff>571499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876425" y="847724"/>
          <a:ext cx="2195553" cy="4286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20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บันทึกข้อความ</a:t>
          </a:r>
        </a:p>
        <a:p>
          <a:pPr algn="ctr" rtl="0">
            <a:defRPr sz="1000"/>
          </a:pPr>
          <a:endParaRPr lang="th-TH" sz="20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150812</xdr:colOff>
      <xdr:row>2</xdr:row>
      <xdr:rowOff>261938</xdr:rowOff>
    </xdr:from>
    <xdr:to>
      <xdr:col>15</xdr:col>
      <xdr:colOff>47625</xdr:colOff>
      <xdr:row>2</xdr:row>
      <xdr:rowOff>266700</xdr:rowOff>
    </xdr:to>
    <xdr:cxnSp macro="">
      <xdr:nvCxnSpPr>
        <xdr:cNvPr id="4" name="ตัวเชื่อมต่อตรง 3"/>
        <xdr:cNvCxnSpPr/>
      </xdr:nvCxnSpPr>
      <xdr:spPr>
        <a:xfrm>
          <a:off x="1274762" y="1547813"/>
          <a:ext cx="5230813" cy="4762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277813</xdr:colOff>
      <xdr:row>3</xdr:row>
      <xdr:rowOff>254000</xdr:rowOff>
    </xdr:from>
    <xdr:to>
      <xdr:col>15</xdr:col>
      <xdr:colOff>11206</xdr:colOff>
      <xdr:row>3</xdr:row>
      <xdr:rowOff>263339</xdr:rowOff>
    </xdr:to>
    <xdr:cxnSp macro="">
      <xdr:nvCxnSpPr>
        <xdr:cNvPr id="5" name="ตัวเชื่อมต่อตรง 4"/>
        <xdr:cNvCxnSpPr/>
      </xdr:nvCxnSpPr>
      <xdr:spPr>
        <a:xfrm>
          <a:off x="2412534" y="1845235"/>
          <a:ext cx="4058863" cy="9339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306161</xdr:colOff>
      <xdr:row>4</xdr:row>
      <xdr:rowOff>250882</xdr:rowOff>
    </xdr:from>
    <xdr:to>
      <xdr:col>15</xdr:col>
      <xdr:colOff>0</xdr:colOff>
      <xdr:row>4</xdr:row>
      <xdr:rowOff>252132</xdr:rowOff>
    </xdr:to>
    <xdr:cxnSp macro="">
      <xdr:nvCxnSpPr>
        <xdr:cNvPr id="6" name="ตัวเชื่อมต่อตรง 5"/>
        <xdr:cNvCxnSpPr/>
      </xdr:nvCxnSpPr>
      <xdr:spPr>
        <a:xfrm>
          <a:off x="726382" y="2144676"/>
          <a:ext cx="5733809" cy="125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3</xdr:row>
      <xdr:rowOff>255985</xdr:rowOff>
    </xdr:from>
    <xdr:to>
      <xdr:col>4</xdr:col>
      <xdr:colOff>38100</xdr:colOff>
      <xdr:row>3</xdr:row>
      <xdr:rowOff>257175</xdr:rowOff>
    </xdr:to>
    <xdr:cxnSp macro="">
      <xdr:nvCxnSpPr>
        <xdr:cNvPr id="7" name="ตัวเชื่อมต่อตรง 6"/>
        <xdr:cNvCxnSpPr/>
      </xdr:nvCxnSpPr>
      <xdr:spPr>
        <a:xfrm>
          <a:off x="561975" y="1846660"/>
          <a:ext cx="1609725" cy="119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phiDoc\&#3629;&#3610;&#3619;&#3617;%20&#3611;&#3614;.&#3614;&#3636;&#3617;&#3634;&#3618;\&#3611;&#3614;5&#3611;-2555v4p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me"/>
      <sheetName val="schoolmispm"/>
      <sheetName val="อ่านก่อนทำ"/>
      <sheetName val="เกณฑ์"/>
      <sheetName val="นักเรียน"/>
      <sheetName val="ปก"/>
      <sheetName val="เวลาเรียน"/>
      <sheetName val="list01"/>
      <sheetName val="คะแนน1"/>
      <sheetName val="คะแนน2"/>
      <sheetName val="คุณลักษณะ"/>
      <sheetName val="คุณลักษณะรายข้อ"/>
      <sheetName val="คิดวิเคราะห์"/>
      <sheetName val="คิดวิเคราะห์รายข้อ"/>
      <sheetName val="ตัวชีวัด"/>
      <sheetName val="คำอธิบาย"/>
      <sheetName val="ตัวชี้วัดคุณลักษณะ"/>
      <sheetName val="ตัวชี้วัดการอ่าน"/>
      <sheetName val="บันทึกข้อความ"/>
      <sheetName val="รายงาน1"/>
      <sheetName val="แผนภูมิ"/>
      <sheetName val="aboutme"/>
    </sheetNames>
    <sheetDataSet>
      <sheetData sheetId="0" refreshError="1"/>
      <sheetData sheetId="1" refreshError="1"/>
      <sheetData sheetId="2" refreshError="1"/>
      <sheetData sheetId="3">
        <row r="5">
          <cell r="J5">
            <v>0</v>
          </cell>
          <cell r="K5" t="str">
            <v>-</v>
          </cell>
          <cell r="L5">
            <v>49</v>
          </cell>
          <cell r="M5" t="str">
            <v>ไม่ผ่าน</v>
          </cell>
          <cell r="N5">
            <v>0</v>
          </cell>
        </row>
        <row r="6">
          <cell r="J6">
            <v>50</v>
          </cell>
          <cell r="K6" t="str">
            <v>-</v>
          </cell>
          <cell r="L6">
            <v>64</v>
          </cell>
          <cell r="M6" t="str">
            <v>ผ่าน</v>
          </cell>
          <cell r="N6">
            <v>1</v>
          </cell>
        </row>
        <row r="7">
          <cell r="J7">
            <v>65</v>
          </cell>
          <cell r="K7" t="str">
            <v>-</v>
          </cell>
          <cell r="L7">
            <v>79</v>
          </cell>
          <cell r="M7" t="str">
            <v>ดี</v>
          </cell>
          <cell r="N7">
            <v>2</v>
          </cell>
        </row>
        <row r="8">
          <cell r="J8">
            <v>80</v>
          </cell>
          <cell r="K8" t="str">
            <v>-</v>
          </cell>
          <cell r="L8">
            <v>100</v>
          </cell>
          <cell r="M8" t="str">
            <v>ดีเยี่ยม</v>
          </cell>
          <cell r="N8">
            <v>3</v>
          </cell>
        </row>
        <row r="9">
          <cell r="K9" t="str">
            <v/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D1:X32"/>
  <sheetViews>
    <sheetView showGridLines="0" showRowColHeaders="0" topLeftCell="H1" workbookViewId="0">
      <selection activeCell="S4" sqref="S4:X4"/>
    </sheetView>
  </sheetViews>
  <sheetFormatPr defaultColWidth="9" defaultRowHeight="21"/>
  <cols>
    <col min="1" max="1" width="5" style="9" customWidth="1"/>
    <col min="2" max="2" width="4.25" style="9" customWidth="1"/>
    <col min="3" max="3" width="4" style="9" customWidth="1"/>
    <col min="4" max="4" width="5" style="9" customWidth="1"/>
    <col min="5" max="5" width="5.625" style="9" customWidth="1"/>
    <col min="6" max="6" width="15.125" style="9" customWidth="1"/>
    <col min="7" max="7" width="7.75" style="9" customWidth="1"/>
    <col min="8" max="8" width="6.125" style="9" customWidth="1"/>
    <col min="9" max="9" width="6.25" style="9" customWidth="1"/>
    <col min="10" max="10" width="6.125" style="9" customWidth="1"/>
    <col min="11" max="11" width="6.75" style="9" customWidth="1"/>
    <col min="12" max="12" width="6.125" style="9" customWidth="1"/>
    <col min="13" max="13" width="6.25" style="9" customWidth="1"/>
    <col min="14" max="14" width="6.875" style="9" customWidth="1"/>
    <col min="15" max="15" width="7.625" style="9" customWidth="1"/>
    <col min="16" max="16" width="2.875" style="9" customWidth="1"/>
    <col min="17" max="17" width="2.75" style="9" customWidth="1"/>
    <col min="18" max="18" width="15.125" style="9" customWidth="1"/>
    <col min="19" max="16384" width="9" style="9"/>
  </cols>
  <sheetData>
    <row r="1" spans="4:24" ht="55.5" customHeight="1">
      <c r="D1" s="156" t="s">
        <v>49</v>
      </c>
    </row>
    <row r="2" spans="4:24" ht="45.75" customHeight="1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204" t="s">
        <v>197</v>
      </c>
      <c r="S2" s="204"/>
      <c r="T2" s="204"/>
      <c r="U2" s="204"/>
      <c r="V2" s="204"/>
      <c r="W2" s="204"/>
      <c r="X2" s="204"/>
    </row>
    <row r="3" spans="4:24">
      <c r="D3" s="11" t="s">
        <v>4</v>
      </c>
      <c r="E3" s="10"/>
      <c r="F3" s="10" t="str">
        <f>"    "&amp;S4&amp;"  "&amp;S5</f>
        <v xml:space="preserve">    โรงเรียนพระปริยัติธรรม....  สำนักงานพระพุทธศาสนาแห่งชาติ</v>
      </c>
      <c r="G3" s="10"/>
      <c r="H3" s="12"/>
      <c r="I3" s="12"/>
      <c r="J3" s="12"/>
      <c r="K3" s="12"/>
      <c r="L3" s="12"/>
      <c r="M3" s="12"/>
      <c r="N3" s="12"/>
      <c r="O3" s="10"/>
      <c r="P3" s="10"/>
      <c r="R3" s="14" t="s">
        <v>11</v>
      </c>
      <c r="S3" s="14"/>
      <c r="T3" s="14"/>
      <c r="U3" s="90" t="s">
        <v>601</v>
      </c>
    </row>
    <row r="4" spans="4:24">
      <c r="D4" s="11" t="s">
        <v>0</v>
      </c>
      <c r="E4" s="24" t="s">
        <v>15</v>
      </c>
      <c r="F4" s="22" t="s">
        <v>16</v>
      </c>
      <c r="G4" s="11" t="s">
        <v>5</v>
      </c>
      <c r="H4" s="203" t="s">
        <v>45</v>
      </c>
      <c r="I4" s="203"/>
      <c r="J4" s="203"/>
      <c r="K4" s="203"/>
      <c r="L4" s="10"/>
      <c r="M4" s="10"/>
      <c r="N4" s="10"/>
      <c r="O4" s="10"/>
      <c r="P4" s="10"/>
      <c r="R4" s="15" t="s">
        <v>13</v>
      </c>
      <c r="S4" s="206" t="s">
        <v>606</v>
      </c>
      <c r="T4" s="206"/>
      <c r="U4" s="206"/>
      <c r="V4" s="206"/>
      <c r="W4" s="206"/>
      <c r="X4" s="206"/>
    </row>
    <row r="5" spans="4:24">
      <c r="D5" s="11" t="s">
        <v>6</v>
      </c>
      <c r="E5" s="10" t="str">
        <f>"รายงานผลการประเมินคุณลักษณะอันพึงประสงค์ตามหลักสูตรฯ "&amp;S8&amp;" ปีการศึกษา "&amp;S9</f>
        <v>รายงานผลการประเมินคุณลักษณะอันพึงประสงค์ตามหลักสูตรฯ ชั้นมัธยมศึกษาปีที่ 3 ปีการศึกษา 2556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R5" s="15" t="s">
        <v>12</v>
      </c>
      <c r="S5" s="206" t="s">
        <v>604</v>
      </c>
      <c r="T5" s="206"/>
      <c r="U5" s="206"/>
      <c r="V5" s="206"/>
      <c r="W5" s="206"/>
      <c r="X5" s="206"/>
    </row>
    <row r="6" spans="4:24">
      <c r="D6" s="10" t="str">
        <f>"เรียน  ผู้อำนวยการ"&amp;S4</f>
        <v>เรียน  ผู้อำนวยการโรงเรียนพระปริยัติธรรม....</v>
      </c>
      <c r="E6" s="10"/>
      <c r="F6" s="10"/>
      <c r="G6" s="12"/>
      <c r="H6" s="12"/>
      <c r="I6" s="12"/>
      <c r="J6" s="12"/>
      <c r="K6" s="12"/>
      <c r="L6" s="12"/>
      <c r="M6" s="12"/>
      <c r="N6" s="10"/>
      <c r="O6" s="10"/>
      <c r="P6" s="10"/>
    </row>
    <row r="7" spans="4:24" ht="7.5" customHeight="1"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4:24">
      <c r="D8" s="10" t="str">
        <f>"       ด้วย ข้าพเจ้า "&amp;S10&amp;"    ตำแหน่ง " &amp;S11&amp;" "&amp;S4</f>
        <v xml:space="preserve">       ด้วย ข้าพเจ้า นายพัฒนพล  คำกมล    ตำแหน่ง นักวิชาการศาสนศึกษา โรงเรียนพระปริยัติธรรม....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R8" s="15" t="s">
        <v>14</v>
      </c>
      <c r="S8" s="205" t="s">
        <v>25</v>
      </c>
      <c r="T8" s="205"/>
    </row>
    <row r="9" spans="4:24">
      <c r="D9" s="10" t="s">
        <v>50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R9" s="15" t="s">
        <v>3</v>
      </c>
      <c r="S9" s="205">
        <v>2556</v>
      </c>
      <c r="T9" s="205"/>
      <c r="U9" s="23"/>
      <c r="V9" s="23"/>
    </row>
    <row r="10" spans="4:24">
      <c r="D10" s="10" t="str">
        <f>"ประจำปีการศึกษา  "&amp;S9&amp;"  "&amp;S8&amp;"  เสร็จสิ้นแล้ว จึงขอรายงานผลการประเมินฯตามรายละเอียด "</f>
        <v xml:space="preserve">ประจำปีการศึกษา  2556  ชั้นมัธยมศึกษาปีที่ 3  เสร็จสิ้นแล้ว จึงขอรายงานผลการประเมินฯตามรายละเอียด 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R10" s="15" t="s">
        <v>26</v>
      </c>
      <c r="S10" s="205" t="s">
        <v>602</v>
      </c>
      <c r="T10" s="205"/>
      <c r="U10" s="205"/>
      <c r="V10" s="205"/>
    </row>
    <row r="11" spans="4:24" ht="21.75" thickBot="1">
      <c r="D11" s="10" t="s">
        <v>217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R11" s="15" t="s">
        <v>7</v>
      </c>
      <c r="S11" s="205" t="s">
        <v>603</v>
      </c>
      <c r="T11" s="205"/>
      <c r="U11" s="205"/>
    </row>
    <row r="12" spans="4:24" ht="24" customHeight="1">
      <c r="D12" s="222" t="s">
        <v>203</v>
      </c>
      <c r="E12" s="222"/>
      <c r="F12" s="222"/>
      <c r="G12" s="222" t="s">
        <v>199</v>
      </c>
      <c r="H12" s="214" t="s">
        <v>200</v>
      </c>
      <c r="I12" s="215"/>
      <c r="J12" s="215"/>
      <c r="K12" s="215"/>
      <c r="L12" s="215"/>
      <c r="M12" s="215"/>
      <c r="N12" s="215"/>
      <c r="O12" s="216"/>
      <c r="P12" s="10"/>
      <c r="S12" s="179"/>
      <c r="T12" s="179"/>
      <c r="U12" s="179"/>
    </row>
    <row r="13" spans="4:24">
      <c r="D13" s="223"/>
      <c r="E13" s="223"/>
      <c r="F13" s="223"/>
      <c r="G13" s="223"/>
      <c r="H13" s="217" t="s">
        <v>218</v>
      </c>
      <c r="I13" s="218"/>
      <c r="J13" s="217" t="s">
        <v>219</v>
      </c>
      <c r="K13" s="218"/>
      <c r="L13" s="217" t="s">
        <v>220</v>
      </c>
      <c r="M13" s="218"/>
      <c r="N13" s="217" t="s">
        <v>221</v>
      </c>
      <c r="O13" s="218"/>
      <c r="P13" s="10"/>
      <c r="S13" s="179"/>
      <c r="T13" s="179"/>
      <c r="U13" s="179"/>
    </row>
    <row r="14" spans="4:24" ht="21.75" thickBot="1">
      <c r="D14" s="224"/>
      <c r="E14" s="224"/>
      <c r="F14" s="224"/>
      <c r="G14" s="224"/>
      <c r="H14" s="159" t="s">
        <v>29</v>
      </c>
      <c r="I14" s="159" t="s">
        <v>9</v>
      </c>
      <c r="J14" s="159" t="s">
        <v>29</v>
      </c>
      <c r="K14" s="159" t="s">
        <v>9</v>
      </c>
      <c r="L14" s="159" t="s">
        <v>29</v>
      </c>
      <c r="M14" s="159" t="s">
        <v>9</v>
      </c>
      <c r="N14" s="159" t="s">
        <v>29</v>
      </c>
      <c r="O14" s="159" t="s">
        <v>9</v>
      </c>
      <c r="P14" s="10"/>
      <c r="S14" s="179"/>
      <c r="T14" s="179"/>
      <c r="U14" s="179"/>
    </row>
    <row r="15" spans="4:24">
      <c r="D15" s="225" t="s">
        <v>590</v>
      </c>
      <c r="E15" s="225"/>
      <c r="F15" s="225"/>
      <c r="G15" s="160">
        <f>ผลประเมินFORปพ.5!AL66</f>
        <v>0</v>
      </c>
      <c r="H15" s="160" t="str">
        <f>IF(ผลประเมินFORปพ.5!AM66=0,"",ผลประเมินFORปพ.5!AM66)</f>
        <v/>
      </c>
      <c r="I15" s="161" t="str">
        <f>ผลประเมินFORปพ.5!AN66</f>
        <v/>
      </c>
      <c r="J15" s="160" t="str">
        <f>IF(ผลประเมินFORปพ.5!AO66=0,"",ผลประเมินFORปพ.5!AO66)</f>
        <v/>
      </c>
      <c r="K15" s="161" t="str">
        <f>ผลประเมินFORปพ.5!AP66</f>
        <v/>
      </c>
      <c r="L15" s="160" t="str">
        <f>IF(ผลประเมินFORปพ.5!AQ66=0,"",ผลประเมินFORปพ.5!AQ66)</f>
        <v/>
      </c>
      <c r="M15" s="161" t="str">
        <f>ผลประเมินFORปพ.5!AR66</f>
        <v/>
      </c>
      <c r="N15" s="160" t="str">
        <f>IF(ผลประเมินFORปพ.5!AS66=0,"",ผลประเมินFORปพ.5!AS66)</f>
        <v/>
      </c>
      <c r="O15" s="161" t="str">
        <f>ผลประเมินFORปพ.5!AT66</f>
        <v/>
      </c>
      <c r="P15" s="10"/>
      <c r="S15" s="179"/>
      <c r="T15" s="179"/>
      <c r="U15" s="179"/>
    </row>
    <row r="16" spans="4:24">
      <c r="D16" s="219" t="s">
        <v>591</v>
      </c>
      <c r="E16" s="219"/>
      <c r="F16" s="219"/>
      <c r="G16" s="160">
        <f>ผลประเมินFORปพ.5!AL67</f>
        <v>0</v>
      </c>
      <c r="H16" s="160" t="str">
        <f>IF(ผลประเมินFORปพ.5!AM67=0,"",ผลประเมินFORปพ.5!AM67)</f>
        <v/>
      </c>
      <c r="I16" s="161" t="str">
        <f>ผลประเมินFORปพ.5!AN67</f>
        <v/>
      </c>
      <c r="J16" s="160" t="str">
        <f>IF(ผลประเมินFORปพ.5!AO67=0,"",ผลประเมินFORปพ.5!AO67)</f>
        <v/>
      </c>
      <c r="K16" s="161" t="str">
        <f>ผลประเมินFORปพ.5!AP67</f>
        <v/>
      </c>
      <c r="L16" s="160" t="str">
        <f>IF(ผลประเมินFORปพ.5!AQ67=0,"",ผลประเมินFORปพ.5!AQ67)</f>
        <v/>
      </c>
      <c r="M16" s="161" t="str">
        <f>ผลประเมินFORปพ.5!AR67</f>
        <v/>
      </c>
      <c r="N16" s="160" t="str">
        <f>IF(ผลประเมินFORปพ.5!AS67=0,"",ผลประเมินFORปพ.5!AS67)</f>
        <v/>
      </c>
      <c r="O16" s="161" t="str">
        <f>ผลประเมินFORปพ.5!AT67</f>
        <v/>
      </c>
      <c r="P16" s="10"/>
      <c r="S16" s="179"/>
      <c r="T16" s="179"/>
      <c r="U16" s="179"/>
    </row>
    <row r="17" spans="4:16">
      <c r="D17" s="219" t="s">
        <v>592</v>
      </c>
      <c r="E17" s="219"/>
      <c r="F17" s="219"/>
      <c r="G17" s="160">
        <f>ผลประเมินFORปพ.5!AL68</f>
        <v>0</v>
      </c>
      <c r="H17" s="160" t="str">
        <f>IF(ผลประเมินFORปพ.5!AM68=0,"",ผลประเมินFORปพ.5!AM68)</f>
        <v/>
      </c>
      <c r="I17" s="161" t="str">
        <f>ผลประเมินFORปพ.5!AN68</f>
        <v/>
      </c>
      <c r="J17" s="160" t="str">
        <f>IF(ผลประเมินFORปพ.5!AO68=0,"",ผลประเมินFORปพ.5!AO68)</f>
        <v/>
      </c>
      <c r="K17" s="161" t="str">
        <f>ผลประเมินFORปพ.5!AP68</f>
        <v/>
      </c>
      <c r="L17" s="160" t="str">
        <f>IF(ผลประเมินFORปพ.5!AQ68=0,"",ผลประเมินFORปพ.5!AQ68)</f>
        <v/>
      </c>
      <c r="M17" s="161" t="str">
        <f>ผลประเมินFORปพ.5!AR68</f>
        <v/>
      </c>
      <c r="N17" s="160" t="str">
        <f>IF(ผลประเมินFORปพ.5!AS68=0,"",ผลประเมินFORปพ.5!AS68)</f>
        <v/>
      </c>
      <c r="O17" s="161" t="str">
        <f>ผลประเมินFORปพ.5!AT68</f>
        <v/>
      </c>
      <c r="P17" s="10"/>
    </row>
    <row r="18" spans="4:16">
      <c r="D18" s="219" t="s">
        <v>593</v>
      </c>
      <c r="E18" s="219"/>
      <c r="F18" s="219"/>
      <c r="G18" s="160">
        <f>ผลประเมินFORปพ.5!AL69</f>
        <v>0</v>
      </c>
      <c r="H18" s="160" t="str">
        <f>IF(ผลประเมินFORปพ.5!AM69=0,"",ผลประเมินFORปพ.5!AM69)</f>
        <v/>
      </c>
      <c r="I18" s="161" t="str">
        <f>ผลประเมินFORปพ.5!AN69</f>
        <v/>
      </c>
      <c r="J18" s="160" t="str">
        <f>IF(ผลประเมินFORปพ.5!AO69=0,"",ผลประเมินFORปพ.5!AO69)</f>
        <v/>
      </c>
      <c r="K18" s="161" t="str">
        <f>ผลประเมินFORปพ.5!AP69</f>
        <v/>
      </c>
      <c r="L18" s="160" t="str">
        <f>IF(ผลประเมินFORปพ.5!AQ69=0,"",ผลประเมินFORปพ.5!AQ69)</f>
        <v/>
      </c>
      <c r="M18" s="161" t="str">
        <f>ผลประเมินFORปพ.5!AR69</f>
        <v/>
      </c>
      <c r="N18" s="160" t="str">
        <f>IF(ผลประเมินFORปพ.5!AS69=0,"",ผลประเมินFORปพ.5!AS69)</f>
        <v/>
      </c>
      <c r="O18" s="161" t="str">
        <f>ผลประเมินFORปพ.5!AT69</f>
        <v/>
      </c>
      <c r="P18" s="10"/>
    </row>
    <row r="19" spans="4:16">
      <c r="D19" s="219" t="s">
        <v>594</v>
      </c>
      <c r="E19" s="219"/>
      <c r="F19" s="219"/>
      <c r="G19" s="160">
        <f>ผลประเมินFORปพ.5!AL70</f>
        <v>0</v>
      </c>
      <c r="H19" s="160" t="str">
        <f>IF(ผลประเมินFORปพ.5!AM70=0,"",ผลประเมินFORปพ.5!AM70)</f>
        <v/>
      </c>
      <c r="I19" s="161" t="str">
        <f>ผลประเมินFORปพ.5!AN70</f>
        <v/>
      </c>
      <c r="J19" s="160" t="str">
        <f>IF(ผลประเมินFORปพ.5!AO70=0,"",ผลประเมินFORปพ.5!AO70)</f>
        <v/>
      </c>
      <c r="K19" s="161" t="str">
        <f>ผลประเมินFORปพ.5!AP70</f>
        <v/>
      </c>
      <c r="L19" s="160" t="str">
        <f>IF(ผลประเมินFORปพ.5!AQ70=0,"",ผลประเมินFORปพ.5!AQ70)</f>
        <v/>
      </c>
      <c r="M19" s="161" t="str">
        <f>ผลประเมินFORปพ.5!AR70</f>
        <v/>
      </c>
      <c r="N19" s="160" t="str">
        <f>IF(ผลประเมินFORปพ.5!AS70=0,"",ผลประเมินFORปพ.5!AS70)</f>
        <v/>
      </c>
      <c r="O19" s="161" t="str">
        <f>ผลประเมินFORปพ.5!AT70</f>
        <v/>
      </c>
      <c r="P19" s="10"/>
    </row>
    <row r="20" spans="4:16">
      <c r="D20" s="219" t="s">
        <v>595</v>
      </c>
      <c r="E20" s="219"/>
      <c r="F20" s="219"/>
      <c r="G20" s="160">
        <f>ผลประเมินFORปพ.5!AL71</f>
        <v>0</v>
      </c>
      <c r="H20" s="160" t="str">
        <f>IF(ผลประเมินFORปพ.5!AM71=0,"",ผลประเมินFORปพ.5!AM71)</f>
        <v/>
      </c>
      <c r="I20" s="161" t="str">
        <f>ผลประเมินFORปพ.5!AN71</f>
        <v/>
      </c>
      <c r="J20" s="160" t="str">
        <f>IF(ผลประเมินFORปพ.5!AO71=0,"",ผลประเมินFORปพ.5!AO71)</f>
        <v/>
      </c>
      <c r="K20" s="161" t="str">
        <f>ผลประเมินFORปพ.5!AP71</f>
        <v/>
      </c>
      <c r="L20" s="160" t="str">
        <f>IF(ผลประเมินFORปพ.5!AQ71=0,"",ผลประเมินFORปพ.5!AQ71)</f>
        <v/>
      </c>
      <c r="M20" s="161" t="str">
        <f>ผลประเมินFORปพ.5!AR71</f>
        <v/>
      </c>
      <c r="N20" s="160" t="str">
        <f>IF(ผลประเมินFORปพ.5!AS71=0,"",ผลประเมินFORปพ.5!AS71)</f>
        <v/>
      </c>
      <c r="O20" s="161" t="str">
        <f>ผลประเมินFORปพ.5!AT71</f>
        <v/>
      </c>
      <c r="P20" s="10"/>
    </row>
    <row r="21" spans="4:16">
      <c r="D21" s="219" t="s">
        <v>596</v>
      </c>
      <c r="E21" s="219"/>
      <c r="F21" s="219"/>
      <c r="G21" s="160">
        <f>ผลประเมินFORปพ.5!AL72</f>
        <v>0</v>
      </c>
      <c r="H21" s="160" t="str">
        <f>IF(ผลประเมินFORปพ.5!AM72=0,"",ผลประเมินFORปพ.5!AM72)</f>
        <v/>
      </c>
      <c r="I21" s="161" t="str">
        <f>ผลประเมินFORปพ.5!AN72</f>
        <v/>
      </c>
      <c r="J21" s="160" t="str">
        <f>IF(ผลประเมินFORปพ.5!AO72=0,"",ผลประเมินFORปพ.5!AO72)</f>
        <v/>
      </c>
      <c r="K21" s="161" t="str">
        <f>ผลประเมินFORปพ.5!AP72</f>
        <v/>
      </c>
      <c r="L21" s="160" t="str">
        <f>IF(ผลประเมินFORปพ.5!AQ72=0,"",ผลประเมินFORปพ.5!AQ72)</f>
        <v/>
      </c>
      <c r="M21" s="161" t="str">
        <f>ผลประเมินFORปพ.5!AR72</f>
        <v/>
      </c>
      <c r="N21" s="160" t="str">
        <f>IF(ผลประเมินFORปพ.5!AS72=0,"",ผลประเมินFORปพ.5!AS72)</f>
        <v/>
      </c>
      <c r="O21" s="161" t="str">
        <f>ผลประเมินFORปพ.5!AT72</f>
        <v/>
      </c>
      <c r="P21" s="10"/>
    </row>
    <row r="22" spans="4:16" ht="21.75" thickBot="1">
      <c r="D22" s="220" t="s">
        <v>211</v>
      </c>
      <c r="E22" s="220"/>
      <c r="F22" s="220"/>
      <c r="G22" s="180">
        <f>ผลประเมินFORปพ.5!AL73</f>
        <v>0</v>
      </c>
      <c r="H22" s="180" t="str">
        <f>IF(ผลประเมินFORปพ.5!AM73=0,"",ผลประเมินFORปพ.5!AM73)</f>
        <v/>
      </c>
      <c r="I22" s="181" t="str">
        <f>ผลประเมินFORปพ.5!AN73</f>
        <v/>
      </c>
      <c r="J22" s="180" t="str">
        <f>IF(ผลประเมินFORปพ.5!AO73=0,"",ผลประเมินFORปพ.5!AO73)</f>
        <v/>
      </c>
      <c r="K22" s="181" t="str">
        <f>ผลประเมินFORปพ.5!AP73</f>
        <v/>
      </c>
      <c r="L22" s="180" t="str">
        <f>IF(ผลประเมินFORปพ.5!AQ73=0,"",ผลประเมินFORปพ.5!AQ73)</f>
        <v/>
      </c>
      <c r="M22" s="181" t="str">
        <f>ผลประเมินFORปพ.5!AR73</f>
        <v/>
      </c>
      <c r="N22" s="180" t="str">
        <f>IF(ผลประเมินFORปพ.5!AS73=0,"",ผลประเมินFORปพ.5!AS73)</f>
        <v/>
      </c>
      <c r="O22" s="181" t="str">
        <f>ผลประเมินFORปพ.5!AT73</f>
        <v/>
      </c>
      <c r="P22" s="10"/>
    </row>
    <row r="23" spans="4:16" ht="21.75" thickBot="1">
      <c r="D23" s="221" t="s">
        <v>201</v>
      </c>
      <c r="E23" s="221"/>
      <c r="F23" s="221"/>
      <c r="G23" s="163">
        <f>ผลประเมินFORปพ.5!AL74</f>
        <v>0</v>
      </c>
      <c r="H23" s="163" t="str">
        <f>IF(ผลประเมินFORปพ.5!AM74=0,"",ผลประเมินFORปพ.5!AM74)</f>
        <v/>
      </c>
      <c r="I23" s="164" t="str">
        <f>ผลประเมินFORปพ.5!AN74</f>
        <v/>
      </c>
      <c r="J23" s="163" t="str">
        <f>IF(ผลประเมินFORปพ.5!AO74=0,"",ผลประเมินFORปพ.5!AO74)</f>
        <v/>
      </c>
      <c r="K23" s="164" t="str">
        <f>ผลประเมินFORปพ.5!AP74</f>
        <v/>
      </c>
      <c r="L23" s="163" t="str">
        <f>IF(ผลประเมินFORปพ.5!AQ74=0,"",ผลประเมินFORปพ.5!AQ74)</f>
        <v/>
      </c>
      <c r="M23" s="164" t="str">
        <f>ผลประเมินFORปพ.5!AR74</f>
        <v/>
      </c>
      <c r="N23" s="163" t="str">
        <f>IF(ผลประเมินFORปพ.5!AS74=0,"",ผลประเมินFORปพ.5!AS74)</f>
        <v/>
      </c>
      <c r="O23" s="164" t="str">
        <f>ผลประเมินFORปพ.5!AT74</f>
        <v/>
      </c>
      <c r="P23" s="10"/>
    </row>
    <row r="24" spans="4:16" ht="21.75" thickBot="1">
      <c r="D24" s="209" t="s">
        <v>202</v>
      </c>
      <c r="E24" s="210"/>
      <c r="F24" s="210"/>
      <c r="G24" s="210"/>
      <c r="H24" s="210"/>
      <c r="I24" s="210"/>
      <c r="J24" s="210"/>
      <c r="K24" s="210"/>
      <c r="L24" s="211" t="e">
        <f>ผลประเมินFORปพ.5!AQ75</f>
        <v>#DIV/0!</v>
      </c>
      <c r="M24" s="212"/>
      <c r="N24" s="212"/>
      <c r="O24" s="213"/>
      <c r="P24" s="10"/>
    </row>
    <row r="25" spans="4:16" ht="33.75" customHeight="1">
      <c r="D25" s="13" t="s">
        <v>10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4:16"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4:16"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4:16">
      <c r="D28" s="10"/>
      <c r="E28" s="10"/>
      <c r="F28" s="10"/>
      <c r="G28" s="10"/>
      <c r="H28" s="208" t="str">
        <f>"("&amp;S10&amp;")"</f>
        <v>(นายพัฒนพล  คำกมล)</v>
      </c>
      <c r="I28" s="208"/>
      <c r="J28" s="208"/>
      <c r="K28" s="208"/>
      <c r="L28" s="208"/>
      <c r="M28" s="208"/>
      <c r="N28" s="10"/>
      <c r="O28" s="10"/>
      <c r="P28" s="10"/>
    </row>
    <row r="29" spans="4:16">
      <c r="D29" s="10"/>
      <c r="E29" s="10"/>
      <c r="F29" s="10"/>
      <c r="G29" s="10"/>
      <c r="H29" s="207" t="s">
        <v>48</v>
      </c>
      <c r="I29" s="207"/>
      <c r="J29" s="207"/>
      <c r="K29" s="207"/>
      <c r="L29" s="207"/>
      <c r="M29" s="207"/>
      <c r="N29" s="10"/>
      <c r="O29" s="10"/>
      <c r="P29" s="10"/>
    </row>
    <row r="30" spans="4:16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4:16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4:16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</sheetData>
  <sheetProtection password="CCF3" sheet="1" objects="1" scenarios="1" selectLockedCells="1"/>
  <mergeCells count="28">
    <mergeCell ref="D18:F18"/>
    <mergeCell ref="D19:F19"/>
    <mergeCell ref="G12:G14"/>
    <mergeCell ref="D12:F14"/>
    <mergeCell ref="D15:F15"/>
    <mergeCell ref="D16:F16"/>
    <mergeCell ref="D17:F17"/>
    <mergeCell ref="H29:M29"/>
    <mergeCell ref="H28:M28"/>
    <mergeCell ref="S9:T9"/>
    <mergeCell ref="S10:V10"/>
    <mergeCell ref="S8:T8"/>
    <mergeCell ref="D24:K24"/>
    <mergeCell ref="L24:O24"/>
    <mergeCell ref="H12:O12"/>
    <mergeCell ref="H13:I13"/>
    <mergeCell ref="J13:K13"/>
    <mergeCell ref="L13:M13"/>
    <mergeCell ref="N13:O13"/>
    <mergeCell ref="D20:F20"/>
    <mergeCell ref="D21:F21"/>
    <mergeCell ref="D22:F22"/>
    <mergeCell ref="D23:F23"/>
    <mergeCell ref="H4:K4"/>
    <mergeCell ref="R2:X2"/>
    <mergeCell ref="S11:U11"/>
    <mergeCell ref="S4:X4"/>
    <mergeCell ref="S5:X5"/>
  </mergeCells>
  <dataValidations count="2">
    <dataValidation type="list" allowBlank="1" showInputMessage="1" showErrorMessage="1" sqref="S8:T8">
      <formula1>grade</formula1>
    </dataValidation>
    <dataValidation type="list" allowBlank="1" showInputMessage="1" showErrorMessage="1" sqref="S9:T9">
      <formula1>edu_years</formula1>
    </dataValidation>
  </dataValidations>
  <pageMargins left="0.70866141732283472" right="0.11811023622047245" top="0.35433070866141736" bottom="0.35433070866141736" header="0.31496062992125984" footer="0.31496062992125984"/>
  <pageSetup paperSize="9" orientation="portrait" blackAndWhite="1" verticalDpi="300" r:id="rId1"/>
  <ignoredErrors>
    <ignoredError sqref="F3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6"/>
  <sheetViews>
    <sheetView showGridLines="0" showRowColHeaders="0" workbookViewId="0">
      <selection activeCell="L11" sqref="L11"/>
    </sheetView>
  </sheetViews>
  <sheetFormatPr defaultColWidth="23.25" defaultRowHeight="22.5"/>
  <cols>
    <col min="1" max="1" width="15" style="34" customWidth="1"/>
    <col min="2" max="2" width="4.125" style="1" customWidth="1"/>
    <col min="3" max="3" width="8.75" style="1" customWidth="1"/>
    <col min="4" max="4" width="21.875" style="1" customWidth="1"/>
    <col min="5" max="19" width="2.75" style="1" customWidth="1"/>
    <col min="20" max="20" width="5.75" style="1" customWidth="1"/>
    <col min="21" max="21" width="9.625" style="1" customWidth="1"/>
    <col min="22" max="22" width="10.625" style="34" customWidth="1"/>
    <col min="23" max="23" width="14.625" style="37" customWidth="1"/>
    <col min="24" max="24" width="13" style="34" customWidth="1"/>
    <col min="25" max="25" width="10.25" style="34" customWidth="1"/>
    <col min="26" max="26" width="13.625" style="34" customWidth="1"/>
    <col min="27" max="31" width="23.25" style="34"/>
    <col min="32" max="16384" width="23.25" style="1"/>
  </cols>
  <sheetData>
    <row r="1" spans="1:3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W1" s="91" t="s">
        <v>57</v>
      </c>
    </row>
    <row r="2" spans="1:3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X2" s="53" t="s">
        <v>59</v>
      </c>
      <c r="Y2" s="54">
        <v>0.25</v>
      </c>
      <c r="Z2" s="57" t="s">
        <v>32</v>
      </c>
    </row>
    <row r="3" spans="1:31" s="7" customFormat="1" ht="19.5" customHeight="1">
      <c r="A3" s="33"/>
      <c r="B3" s="25"/>
      <c r="C3" s="227" t="str">
        <f>"แบบประเมินคุณะลักษณะอันพึงประสงค์ของผู้เรียน  "&amp;บันทึกข้อความ!S8&amp;" ปีการศึกษา "&amp;บันทึกข้อความ!S9</f>
        <v>แบบประเมินคุณะลักษณะอันพึงประสงค์ของผู้เรียน  ชั้นมัธยมศึกษาปีที่ 3 ปีการศึกษา 2556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5"/>
      <c r="V3" s="33"/>
      <c r="W3" s="38"/>
      <c r="X3" s="53" t="s">
        <v>58</v>
      </c>
      <c r="Y3" s="55">
        <f>SUM(U57:U59)</f>
        <v>0</v>
      </c>
      <c r="Z3" s="57" t="s">
        <v>29</v>
      </c>
      <c r="AA3" s="33"/>
      <c r="AB3" s="33"/>
      <c r="AC3" s="33"/>
      <c r="AD3" s="33"/>
      <c r="AE3" s="33"/>
    </row>
    <row r="4" spans="1:31" s="7" customFormat="1" ht="19.5" customHeight="1">
      <c r="A4" s="33"/>
      <c r="B4" s="25"/>
      <c r="C4" s="25" t="s">
        <v>83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33"/>
      <c r="W4" s="52"/>
      <c r="X4" s="53" t="s">
        <v>30</v>
      </c>
      <c r="Y4" s="56" t="str">
        <f>IF(Y3=0,"-",Y3*100/U62)</f>
        <v>-</v>
      </c>
      <c r="Z4" s="57"/>
      <c r="AA4" s="33"/>
      <c r="AB4" s="33"/>
      <c r="AC4" s="33"/>
      <c r="AD4" s="33"/>
      <c r="AE4" s="33"/>
    </row>
    <row r="5" spans="1:31" s="21" customFormat="1" ht="21" customHeight="1">
      <c r="A5" s="33"/>
      <c r="D5" s="21" t="s">
        <v>84</v>
      </c>
      <c r="V5" s="33"/>
      <c r="W5" s="38"/>
      <c r="X5" s="53" t="s">
        <v>31</v>
      </c>
      <c r="Y5" s="56" t="str">
        <f>IF(Y4="-","-",Y4*Y2/100)</f>
        <v>-</v>
      </c>
      <c r="Z5" s="57" t="s">
        <v>32</v>
      </c>
      <c r="AA5" s="33"/>
      <c r="AB5" s="33"/>
      <c r="AC5" s="33"/>
      <c r="AD5" s="33"/>
      <c r="AE5" s="33"/>
    </row>
    <row r="6" spans="1:31" s="7" customFormat="1" ht="84.75" customHeight="1">
      <c r="A6" s="33"/>
      <c r="B6" s="234" t="s">
        <v>0</v>
      </c>
      <c r="C6" s="235" t="str">
        <f>นักเรียน!B5</f>
        <v>เลขประจำตัว</v>
      </c>
      <c r="D6" s="234" t="s">
        <v>1</v>
      </c>
      <c r="E6" s="231" t="s">
        <v>85</v>
      </c>
      <c r="F6" s="232"/>
      <c r="G6" s="232"/>
      <c r="H6" s="232"/>
      <c r="I6" s="233"/>
      <c r="J6" s="231" t="s">
        <v>86</v>
      </c>
      <c r="K6" s="232"/>
      <c r="L6" s="232"/>
      <c r="M6" s="232"/>
      <c r="N6" s="233"/>
      <c r="O6" s="231"/>
      <c r="P6" s="232"/>
      <c r="Q6" s="232"/>
      <c r="R6" s="232"/>
      <c r="S6" s="232"/>
      <c r="T6" s="240" t="s">
        <v>28</v>
      </c>
      <c r="U6" s="240" t="s">
        <v>27</v>
      </c>
      <c r="V6" s="33"/>
      <c r="W6" s="48" t="s">
        <v>8</v>
      </c>
      <c r="X6" s="49" t="s">
        <v>9</v>
      </c>
      <c r="Y6" s="33"/>
      <c r="Z6" s="33"/>
      <c r="AA6" s="33"/>
      <c r="AB6" s="33"/>
      <c r="AC6" s="33"/>
      <c r="AD6" s="33"/>
      <c r="AE6" s="33"/>
    </row>
    <row r="7" spans="1:31" ht="18" customHeight="1">
      <c r="B7" s="234"/>
      <c r="C7" s="235"/>
      <c r="D7" s="234"/>
      <c r="E7" s="41">
        <v>5</v>
      </c>
      <c r="F7" s="42">
        <v>4</v>
      </c>
      <c r="G7" s="42">
        <v>3</v>
      </c>
      <c r="H7" s="42">
        <v>2</v>
      </c>
      <c r="I7" s="43">
        <v>1</v>
      </c>
      <c r="J7" s="41">
        <v>5</v>
      </c>
      <c r="K7" s="42">
        <v>4</v>
      </c>
      <c r="L7" s="42">
        <v>3</v>
      </c>
      <c r="M7" s="42">
        <v>2</v>
      </c>
      <c r="N7" s="43">
        <v>1</v>
      </c>
      <c r="O7" s="41"/>
      <c r="P7" s="42"/>
      <c r="Q7" s="42"/>
      <c r="R7" s="42"/>
      <c r="S7" s="51"/>
      <c r="T7" s="240"/>
      <c r="U7" s="240"/>
      <c r="W7" s="64">
        <v>10</v>
      </c>
      <c r="X7" s="65">
        <v>100</v>
      </c>
    </row>
    <row r="8" spans="1:31" s="4" customFormat="1" ht="13.5" customHeight="1">
      <c r="A8" s="35"/>
      <c r="B8" s="3">
        <v>1</v>
      </c>
      <c r="C8" s="27" t="str">
        <f>IF(นักเรียน!B6="","",นักเรียน!B6)</f>
        <v/>
      </c>
      <c r="D8" s="28" t="str">
        <f>IF(นักเรียน!C6="","",นักเรียน!C6)</f>
        <v>สามเณร</v>
      </c>
      <c r="E8" s="45"/>
      <c r="F8" s="46"/>
      <c r="G8" s="46"/>
      <c r="H8" s="46"/>
      <c r="I8" s="47"/>
      <c r="J8" s="45"/>
      <c r="K8" s="46"/>
      <c r="L8" s="46"/>
      <c r="M8" s="46"/>
      <c r="N8" s="47"/>
      <c r="O8" s="61"/>
      <c r="P8" s="62"/>
      <c r="Q8" s="62"/>
      <c r="R8" s="62"/>
      <c r="S8" s="63"/>
      <c r="T8" s="44" t="str">
        <f t="shared" ref="T8:T52" si="0">IF(X8=0,"",VLOOKUP(X8,gradeatt,4,TRUE))</f>
        <v/>
      </c>
      <c r="U8" s="44" t="str">
        <f t="shared" ref="U8:U52" si="1">IF(X8=0,"",VLOOKUP(X8,gradeatt,5,TRUE))</f>
        <v/>
      </c>
      <c r="V8" s="35"/>
      <c r="W8" s="40">
        <f>SUM(E8:S8)</f>
        <v>0</v>
      </c>
      <c r="X8" s="66">
        <f>W8*100/$W$7</f>
        <v>0</v>
      </c>
      <c r="Y8" s="35"/>
      <c r="Z8" s="35"/>
      <c r="AA8" s="35"/>
      <c r="AB8" s="35"/>
      <c r="AC8" s="35"/>
      <c r="AD8" s="35"/>
      <c r="AE8" s="35"/>
    </row>
    <row r="9" spans="1:31" s="4" customFormat="1" ht="13.5" customHeight="1">
      <c r="A9" s="35"/>
      <c r="B9" s="3">
        <v>2</v>
      </c>
      <c r="C9" s="27" t="str">
        <f>IF(นักเรียน!B7="","",นักเรียน!B7)</f>
        <v/>
      </c>
      <c r="D9" s="28" t="str">
        <f>IF(นักเรียน!C7="","",นักเรียน!C7)</f>
        <v>สามเณร</v>
      </c>
      <c r="E9" s="45"/>
      <c r="F9" s="46"/>
      <c r="G9" s="46"/>
      <c r="H9" s="46"/>
      <c r="I9" s="47"/>
      <c r="J9" s="45"/>
      <c r="K9" s="46"/>
      <c r="L9" s="46"/>
      <c r="M9" s="46"/>
      <c r="N9" s="47"/>
      <c r="O9" s="61"/>
      <c r="P9" s="62"/>
      <c r="Q9" s="62"/>
      <c r="R9" s="62"/>
      <c r="S9" s="63"/>
      <c r="T9" s="44" t="str">
        <f t="shared" si="0"/>
        <v/>
      </c>
      <c r="U9" s="44" t="str">
        <f t="shared" si="1"/>
        <v/>
      </c>
      <c r="V9" s="35"/>
      <c r="W9" s="40">
        <f t="shared" ref="W9:W52" si="2">SUM(E9:S9)</f>
        <v>0</v>
      </c>
      <c r="X9" s="66">
        <f t="shared" ref="X9:X52" si="3">W9*100/$W$7</f>
        <v>0</v>
      </c>
      <c r="Y9" s="35"/>
      <c r="Z9" s="35"/>
      <c r="AA9" s="35"/>
      <c r="AB9" s="35"/>
      <c r="AC9" s="35"/>
      <c r="AD9" s="35"/>
      <c r="AE9" s="35"/>
    </row>
    <row r="10" spans="1:31" s="4" customFormat="1" ht="13.5" customHeight="1">
      <c r="A10" s="35"/>
      <c r="B10" s="3">
        <v>3</v>
      </c>
      <c r="C10" s="27" t="str">
        <f>IF(นักเรียน!B8="","",นักเรียน!B8)</f>
        <v/>
      </c>
      <c r="D10" s="28" t="str">
        <f>IF(นักเรียน!C8="","",นักเรียน!C8)</f>
        <v>สามเณร</v>
      </c>
      <c r="E10" s="45"/>
      <c r="F10" s="46"/>
      <c r="G10" s="46"/>
      <c r="H10" s="46"/>
      <c r="I10" s="47"/>
      <c r="J10" s="45"/>
      <c r="K10" s="46"/>
      <c r="L10" s="46"/>
      <c r="M10" s="46"/>
      <c r="N10" s="47"/>
      <c r="O10" s="61"/>
      <c r="P10" s="62"/>
      <c r="Q10" s="62"/>
      <c r="R10" s="62"/>
      <c r="S10" s="63"/>
      <c r="T10" s="44" t="str">
        <f t="shared" si="0"/>
        <v/>
      </c>
      <c r="U10" s="44" t="str">
        <f t="shared" si="1"/>
        <v/>
      </c>
      <c r="V10" s="35"/>
      <c r="W10" s="40">
        <f t="shared" si="2"/>
        <v>0</v>
      </c>
      <c r="X10" s="66">
        <f t="shared" si="3"/>
        <v>0</v>
      </c>
      <c r="Y10" s="35"/>
      <c r="Z10" s="35"/>
      <c r="AA10" s="35"/>
      <c r="AB10" s="35"/>
      <c r="AC10" s="35"/>
      <c r="AD10" s="35"/>
      <c r="AE10" s="35"/>
    </row>
    <row r="11" spans="1:31" s="4" customFormat="1" ht="13.5" customHeight="1">
      <c r="A11" s="35"/>
      <c r="B11" s="3">
        <v>4</v>
      </c>
      <c r="C11" s="27" t="str">
        <f>IF(นักเรียน!B9="","",นักเรียน!B9)</f>
        <v/>
      </c>
      <c r="D11" s="28" t="str">
        <f>IF(นักเรียน!C9="","",นักเรียน!C9)</f>
        <v>สามเณร</v>
      </c>
      <c r="E11" s="45"/>
      <c r="F11" s="46"/>
      <c r="G11" s="46"/>
      <c r="H11" s="46"/>
      <c r="I11" s="47"/>
      <c r="J11" s="45"/>
      <c r="K11" s="46"/>
      <c r="L11" s="46"/>
      <c r="M11" s="46"/>
      <c r="N11" s="47"/>
      <c r="O11" s="61"/>
      <c r="P11" s="62"/>
      <c r="Q11" s="62"/>
      <c r="R11" s="62"/>
      <c r="S11" s="63"/>
      <c r="T11" s="44" t="str">
        <f t="shared" si="0"/>
        <v/>
      </c>
      <c r="U11" s="44" t="str">
        <f t="shared" si="1"/>
        <v/>
      </c>
      <c r="V11" s="35"/>
      <c r="W11" s="40">
        <f t="shared" si="2"/>
        <v>0</v>
      </c>
      <c r="X11" s="66">
        <f t="shared" si="3"/>
        <v>0</v>
      </c>
      <c r="Y11" s="35"/>
      <c r="Z11" s="35"/>
      <c r="AA11" s="35"/>
      <c r="AB11" s="35"/>
      <c r="AC11" s="35"/>
      <c r="AD11" s="35"/>
      <c r="AE11" s="35"/>
    </row>
    <row r="12" spans="1:31" s="4" customFormat="1" ht="13.5" customHeight="1">
      <c r="A12" s="35"/>
      <c r="B12" s="3">
        <v>5</v>
      </c>
      <c r="C12" s="27" t="str">
        <f>IF(นักเรียน!B10="","",นักเรียน!B10)</f>
        <v/>
      </c>
      <c r="D12" s="28" t="str">
        <f>IF(นักเรียน!C10="","",นักเรียน!C10)</f>
        <v>สามเณร</v>
      </c>
      <c r="E12" s="45"/>
      <c r="F12" s="46"/>
      <c r="G12" s="46"/>
      <c r="H12" s="46"/>
      <c r="I12" s="47"/>
      <c r="J12" s="45"/>
      <c r="K12" s="46"/>
      <c r="L12" s="46"/>
      <c r="M12" s="46"/>
      <c r="N12" s="47"/>
      <c r="O12" s="61"/>
      <c r="P12" s="62"/>
      <c r="Q12" s="62"/>
      <c r="R12" s="62"/>
      <c r="S12" s="63"/>
      <c r="T12" s="44" t="str">
        <f t="shared" si="0"/>
        <v/>
      </c>
      <c r="U12" s="44" t="str">
        <f t="shared" si="1"/>
        <v/>
      </c>
      <c r="V12" s="35"/>
      <c r="W12" s="40">
        <f t="shared" si="2"/>
        <v>0</v>
      </c>
      <c r="X12" s="66">
        <f t="shared" si="3"/>
        <v>0</v>
      </c>
      <c r="Y12" s="35"/>
      <c r="Z12" s="35"/>
      <c r="AA12" s="35"/>
      <c r="AB12" s="35"/>
      <c r="AC12" s="35"/>
      <c r="AD12" s="35"/>
      <c r="AE12" s="35"/>
    </row>
    <row r="13" spans="1:31" s="4" customFormat="1" ht="13.5" customHeight="1">
      <c r="A13" s="35"/>
      <c r="B13" s="3">
        <v>6</v>
      </c>
      <c r="C13" s="27" t="str">
        <f>IF(นักเรียน!B11="","",นักเรียน!B11)</f>
        <v/>
      </c>
      <c r="D13" s="28" t="str">
        <f>IF(นักเรียน!C11="","",นักเรียน!C11)</f>
        <v>สามเณร</v>
      </c>
      <c r="E13" s="45"/>
      <c r="F13" s="46"/>
      <c r="G13" s="46"/>
      <c r="H13" s="46"/>
      <c r="I13" s="47"/>
      <c r="J13" s="45"/>
      <c r="K13" s="46"/>
      <c r="L13" s="46"/>
      <c r="M13" s="46"/>
      <c r="N13" s="47"/>
      <c r="O13" s="61"/>
      <c r="P13" s="62"/>
      <c r="Q13" s="62"/>
      <c r="R13" s="62"/>
      <c r="S13" s="63"/>
      <c r="T13" s="44" t="str">
        <f t="shared" si="0"/>
        <v/>
      </c>
      <c r="U13" s="44" t="str">
        <f t="shared" si="1"/>
        <v/>
      </c>
      <c r="V13" s="35"/>
      <c r="W13" s="40">
        <f t="shared" si="2"/>
        <v>0</v>
      </c>
      <c r="X13" s="66">
        <f t="shared" si="3"/>
        <v>0</v>
      </c>
      <c r="Y13" s="35"/>
      <c r="Z13" s="35"/>
      <c r="AA13" s="35"/>
      <c r="AB13" s="35"/>
      <c r="AC13" s="35"/>
      <c r="AD13" s="35"/>
      <c r="AE13" s="35"/>
    </row>
    <row r="14" spans="1:31" s="4" customFormat="1" ht="13.5" customHeight="1">
      <c r="A14" s="35"/>
      <c r="B14" s="3">
        <v>7</v>
      </c>
      <c r="C14" s="27" t="str">
        <f>IF(นักเรียน!B12="","",นักเรียน!B12)</f>
        <v/>
      </c>
      <c r="D14" s="28" t="str">
        <f>IF(นักเรียน!C12="","",นักเรียน!C12)</f>
        <v>สามเณร</v>
      </c>
      <c r="E14" s="45"/>
      <c r="F14" s="46"/>
      <c r="G14" s="46"/>
      <c r="H14" s="46"/>
      <c r="I14" s="47"/>
      <c r="J14" s="45"/>
      <c r="K14" s="46"/>
      <c r="L14" s="46"/>
      <c r="M14" s="46"/>
      <c r="N14" s="47"/>
      <c r="O14" s="61"/>
      <c r="P14" s="62"/>
      <c r="Q14" s="62"/>
      <c r="R14" s="62"/>
      <c r="S14" s="63"/>
      <c r="T14" s="44" t="str">
        <f t="shared" si="0"/>
        <v/>
      </c>
      <c r="U14" s="44" t="str">
        <f t="shared" si="1"/>
        <v/>
      </c>
      <c r="V14" s="35"/>
      <c r="W14" s="40">
        <f t="shared" si="2"/>
        <v>0</v>
      </c>
      <c r="X14" s="66">
        <f t="shared" si="3"/>
        <v>0</v>
      </c>
      <c r="Y14" s="35"/>
      <c r="Z14" s="35"/>
      <c r="AA14" s="35"/>
      <c r="AB14" s="35"/>
      <c r="AC14" s="35"/>
      <c r="AD14" s="35"/>
      <c r="AE14" s="35"/>
    </row>
    <row r="15" spans="1:31" s="4" customFormat="1" ht="13.5" customHeight="1">
      <c r="A15" s="35"/>
      <c r="B15" s="3">
        <v>8</v>
      </c>
      <c r="C15" s="27" t="str">
        <f>IF(นักเรียน!B13="","",นักเรียน!B13)</f>
        <v/>
      </c>
      <c r="D15" s="28" t="str">
        <f>IF(นักเรียน!C13="","",นักเรียน!C13)</f>
        <v>สามเณร</v>
      </c>
      <c r="E15" s="45"/>
      <c r="F15" s="46"/>
      <c r="G15" s="46"/>
      <c r="H15" s="46"/>
      <c r="I15" s="47"/>
      <c r="J15" s="45"/>
      <c r="K15" s="46"/>
      <c r="L15" s="46"/>
      <c r="M15" s="46"/>
      <c r="N15" s="47"/>
      <c r="O15" s="61"/>
      <c r="P15" s="62"/>
      <c r="Q15" s="62"/>
      <c r="R15" s="62"/>
      <c r="S15" s="63"/>
      <c r="T15" s="44" t="str">
        <f t="shared" si="0"/>
        <v/>
      </c>
      <c r="U15" s="44" t="str">
        <f t="shared" si="1"/>
        <v/>
      </c>
      <c r="V15" s="35"/>
      <c r="W15" s="40">
        <f t="shared" si="2"/>
        <v>0</v>
      </c>
      <c r="X15" s="66">
        <f t="shared" si="3"/>
        <v>0</v>
      </c>
      <c r="Y15" s="35"/>
      <c r="Z15" s="35"/>
      <c r="AA15" s="35"/>
      <c r="AB15" s="35"/>
      <c r="AC15" s="35"/>
      <c r="AD15" s="35"/>
      <c r="AE15" s="35"/>
    </row>
    <row r="16" spans="1:31" s="4" customFormat="1" ht="13.5" customHeight="1">
      <c r="A16" s="35"/>
      <c r="B16" s="3">
        <v>9</v>
      </c>
      <c r="C16" s="27" t="str">
        <f>IF(นักเรียน!B14="","",นักเรียน!B14)</f>
        <v/>
      </c>
      <c r="D16" s="28" t="str">
        <f>IF(นักเรียน!C14="","",นักเรียน!C14)</f>
        <v>สามเณร</v>
      </c>
      <c r="E16" s="45"/>
      <c r="F16" s="46"/>
      <c r="G16" s="46"/>
      <c r="H16" s="46"/>
      <c r="I16" s="47"/>
      <c r="J16" s="45"/>
      <c r="K16" s="46"/>
      <c r="L16" s="46"/>
      <c r="M16" s="46"/>
      <c r="N16" s="47"/>
      <c r="O16" s="61"/>
      <c r="P16" s="62"/>
      <c r="Q16" s="62"/>
      <c r="R16" s="62"/>
      <c r="S16" s="63"/>
      <c r="T16" s="44" t="str">
        <f t="shared" si="0"/>
        <v/>
      </c>
      <c r="U16" s="44" t="str">
        <f t="shared" si="1"/>
        <v/>
      </c>
      <c r="V16" s="35"/>
      <c r="W16" s="40">
        <f t="shared" si="2"/>
        <v>0</v>
      </c>
      <c r="X16" s="66">
        <f t="shared" si="3"/>
        <v>0</v>
      </c>
      <c r="Y16" s="35"/>
      <c r="Z16" s="35"/>
      <c r="AA16" s="35"/>
      <c r="AB16" s="35"/>
      <c r="AC16" s="35"/>
      <c r="AD16" s="35"/>
      <c r="AE16" s="35"/>
    </row>
    <row r="17" spans="1:31" s="4" customFormat="1" ht="13.5" customHeight="1">
      <c r="A17" s="35"/>
      <c r="B17" s="3">
        <v>10</v>
      </c>
      <c r="C17" s="27" t="str">
        <f>IF(นักเรียน!B15="","",นักเรียน!B15)</f>
        <v/>
      </c>
      <c r="D17" s="28" t="str">
        <f>IF(นักเรียน!C15="","",นักเรียน!C15)</f>
        <v>สามเณร</v>
      </c>
      <c r="E17" s="45"/>
      <c r="F17" s="46"/>
      <c r="G17" s="46"/>
      <c r="H17" s="46"/>
      <c r="I17" s="47"/>
      <c r="J17" s="45"/>
      <c r="K17" s="46"/>
      <c r="L17" s="46"/>
      <c r="M17" s="46"/>
      <c r="N17" s="47"/>
      <c r="O17" s="61"/>
      <c r="P17" s="62"/>
      <c r="Q17" s="62"/>
      <c r="R17" s="62"/>
      <c r="S17" s="63"/>
      <c r="T17" s="44" t="str">
        <f t="shared" si="0"/>
        <v/>
      </c>
      <c r="U17" s="44" t="str">
        <f t="shared" si="1"/>
        <v/>
      </c>
      <c r="V17" s="35"/>
      <c r="W17" s="40">
        <f t="shared" si="2"/>
        <v>0</v>
      </c>
      <c r="X17" s="66">
        <f t="shared" si="3"/>
        <v>0</v>
      </c>
      <c r="Y17" s="35"/>
      <c r="Z17" s="35"/>
      <c r="AA17" s="35"/>
      <c r="AB17" s="35"/>
      <c r="AC17" s="35"/>
      <c r="AD17" s="35"/>
      <c r="AE17" s="35"/>
    </row>
    <row r="18" spans="1:31" s="4" customFormat="1" ht="13.5" customHeight="1">
      <c r="A18" s="35"/>
      <c r="B18" s="3">
        <v>11</v>
      </c>
      <c r="C18" s="27" t="str">
        <f>IF(นักเรียน!B16="","",นักเรียน!B16)</f>
        <v/>
      </c>
      <c r="D18" s="28" t="str">
        <f>IF(นักเรียน!C16="","",นักเรียน!C16)</f>
        <v/>
      </c>
      <c r="E18" s="45"/>
      <c r="F18" s="46"/>
      <c r="G18" s="46"/>
      <c r="H18" s="46"/>
      <c r="I18" s="47"/>
      <c r="J18" s="45"/>
      <c r="K18" s="46"/>
      <c r="L18" s="46"/>
      <c r="M18" s="46"/>
      <c r="N18" s="47"/>
      <c r="O18" s="61"/>
      <c r="P18" s="62"/>
      <c r="Q18" s="62"/>
      <c r="R18" s="62"/>
      <c r="S18" s="63"/>
      <c r="T18" s="44" t="str">
        <f t="shared" si="0"/>
        <v/>
      </c>
      <c r="U18" s="44" t="str">
        <f t="shared" si="1"/>
        <v/>
      </c>
      <c r="V18" s="35"/>
      <c r="W18" s="40">
        <f t="shared" si="2"/>
        <v>0</v>
      </c>
      <c r="X18" s="66">
        <f t="shared" si="3"/>
        <v>0</v>
      </c>
      <c r="Y18" s="35"/>
      <c r="Z18" s="35"/>
      <c r="AA18" s="35"/>
      <c r="AB18" s="35"/>
      <c r="AC18" s="35"/>
      <c r="AD18" s="35"/>
      <c r="AE18" s="35"/>
    </row>
    <row r="19" spans="1:31" s="4" customFormat="1" ht="13.5" customHeight="1">
      <c r="A19" s="35"/>
      <c r="B19" s="3">
        <v>12</v>
      </c>
      <c r="C19" s="27" t="str">
        <f>IF(นักเรียน!B17="","",นักเรียน!B17)</f>
        <v/>
      </c>
      <c r="D19" s="28" t="str">
        <f>IF(นักเรียน!C17="","",นักเรียน!C17)</f>
        <v/>
      </c>
      <c r="E19" s="45"/>
      <c r="F19" s="46"/>
      <c r="G19" s="46"/>
      <c r="H19" s="46"/>
      <c r="I19" s="47"/>
      <c r="J19" s="45"/>
      <c r="K19" s="46"/>
      <c r="L19" s="46"/>
      <c r="M19" s="46"/>
      <c r="N19" s="47"/>
      <c r="O19" s="61"/>
      <c r="P19" s="62"/>
      <c r="Q19" s="62"/>
      <c r="R19" s="62"/>
      <c r="S19" s="63"/>
      <c r="T19" s="44" t="str">
        <f t="shared" si="0"/>
        <v/>
      </c>
      <c r="U19" s="44" t="str">
        <f t="shared" si="1"/>
        <v/>
      </c>
      <c r="V19" s="35"/>
      <c r="W19" s="40">
        <f t="shared" si="2"/>
        <v>0</v>
      </c>
      <c r="X19" s="66">
        <f t="shared" si="3"/>
        <v>0</v>
      </c>
      <c r="Y19" s="35"/>
      <c r="Z19" s="35"/>
      <c r="AA19" s="35"/>
      <c r="AB19" s="35"/>
      <c r="AC19" s="35"/>
      <c r="AD19" s="35"/>
      <c r="AE19" s="35"/>
    </row>
    <row r="20" spans="1:31" s="4" customFormat="1" ht="13.5" customHeight="1">
      <c r="A20" s="35"/>
      <c r="B20" s="3">
        <v>13</v>
      </c>
      <c r="C20" s="27" t="str">
        <f>IF(นักเรียน!B18="","",นักเรียน!B18)</f>
        <v/>
      </c>
      <c r="D20" s="28" t="str">
        <f>IF(นักเรียน!C18="","",นักเรียน!C18)</f>
        <v/>
      </c>
      <c r="E20" s="45"/>
      <c r="F20" s="46"/>
      <c r="G20" s="46"/>
      <c r="H20" s="46"/>
      <c r="I20" s="47"/>
      <c r="J20" s="45"/>
      <c r="K20" s="46"/>
      <c r="L20" s="46"/>
      <c r="M20" s="46"/>
      <c r="N20" s="47"/>
      <c r="O20" s="61"/>
      <c r="P20" s="62"/>
      <c r="Q20" s="62"/>
      <c r="R20" s="62"/>
      <c r="S20" s="63"/>
      <c r="T20" s="44" t="str">
        <f t="shared" si="0"/>
        <v/>
      </c>
      <c r="U20" s="44" t="str">
        <f t="shared" si="1"/>
        <v/>
      </c>
      <c r="V20" s="35"/>
      <c r="W20" s="40">
        <f t="shared" si="2"/>
        <v>0</v>
      </c>
      <c r="X20" s="66">
        <f t="shared" si="3"/>
        <v>0</v>
      </c>
      <c r="Y20" s="35"/>
      <c r="Z20" s="35"/>
      <c r="AA20" s="35"/>
      <c r="AB20" s="35"/>
      <c r="AC20" s="35"/>
      <c r="AD20" s="35"/>
      <c r="AE20" s="35"/>
    </row>
    <row r="21" spans="1:31" s="4" customFormat="1" ht="13.5" customHeight="1">
      <c r="A21" s="35"/>
      <c r="B21" s="3">
        <v>14</v>
      </c>
      <c r="C21" s="27" t="str">
        <f>IF(นักเรียน!B19="","",นักเรียน!B19)</f>
        <v/>
      </c>
      <c r="D21" s="28" t="str">
        <f>IF(นักเรียน!C19="","",นักเรียน!C19)</f>
        <v/>
      </c>
      <c r="E21" s="45"/>
      <c r="F21" s="46"/>
      <c r="G21" s="46"/>
      <c r="H21" s="46"/>
      <c r="I21" s="47"/>
      <c r="J21" s="45"/>
      <c r="K21" s="46"/>
      <c r="L21" s="46"/>
      <c r="M21" s="46"/>
      <c r="N21" s="47"/>
      <c r="O21" s="61"/>
      <c r="P21" s="62"/>
      <c r="Q21" s="62"/>
      <c r="R21" s="62"/>
      <c r="S21" s="63"/>
      <c r="T21" s="44" t="str">
        <f t="shared" si="0"/>
        <v/>
      </c>
      <c r="U21" s="44" t="str">
        <f t="shared" si="1"/>
        <v/>
      </c>
      <c r="V21" s="35"/>
      <c r="W21" s="40">
        <f t="shared" si="2"/>
        <v>0</v>
      </c>
      <c r="X21" s="66">
        <f t="shared" si="3"/>
        <v>0</v>
      </c>
      <c r="Y21" s="35"/>
      <c r="Z21" s="35"/>
      <c r="AA21" s="35"/>
      <c r="AB21" s="35"/>
      <c r="AC21" s="35"/>
      <c r="AD21" s="35"/>
      <c r="AE21" s="35"/>
    </row>
    <row r="22" spans="1:31" s="4" customFormat="1" ht="13.5" customHeight="1">
      <c r="A22" s="35"/>
      <c r="B22" s="3">
        <v>15</v>
      </c>
      <c r="C22" s="27" t="str">
        <f>IF(นักเรียน!B20="","",นักเรียน!B20)</f>
        <v/>
      </c>
      <c r="D22" s="28" t="str">
        <f>IF(นักเรียน!C20="","",นักเรียน!C20)</f>
        <v/>
      </c>
      <c r="E22" s="45"/>
      <c r="F22" s="46"/>
      <c r="G22" s="46"/>
      <c r="H22" s="46"/>
      <c r="I22" s="47"/>
      <c r="J22" s="45"/>
      <c r="K22" s="46"/>
      <c r="L22" s="46"/>
      <c r="M22" s="46"/>
      <c r="N22" s="47"/>
      <c r="O22" s="61"/>
      <c r="P22" s="62"/>
      <c r="Q22" s="62"/>
      <c r="R22" s="62"/>
      <c r="S22" s="63"/>
      <c r="T22" s="44" t="str">
        <f t="shared" si="0"/>
        <v/>
      </c>
      <c r="U22" s="44" t="str">
        <f t="shared" si="1"/>
        <v/>
      </c>
      <c r="V22" s="35"/>
      <c r="W22" s="40">
        <f t="shared" si="2"/>
        <v>0</v>
      </c>
      <c r="X22" s="66">
        <f t="shared" si="3"/>
        <v>0</v>
      </c>
      <c r="Y22" s="35"/>
      <c r="Z22" s="35"/>
      <c r="AA22" s="35"/>
      <c r="AB22" s="35"/>
      <c r="AC22" s="35"/>
      <c r="AD22" s="35"/>
      <c r="AE22" s="35"/>
    </row>
    <row r="23" spans="1:31" s="4" customFormat="1" ht="13.5" customHeight="1">
      <c r="A23" s="35"/>
      <c r="B23" s="3">
        <v>16</v>
      </c>
      <c r="C23" s="27" t="str">
        <f>IF(นักเรียน!B21="","",นักเรียน!B21)</f>
        <v/>
      </c>
      <c r="D23" s="28" t="str">
        <f>IF(นักเรียน!C21="","",นักเรียน!C21)</f>
        <v/>
      </c>
      <c r="E23" s="45"/>
      <c r="F23" s="46"/>
      <c r="G23" s="46"/>
      <c r="H23" s="46"/>
      <c r="I23" s="47"/>
      <c r="J23" s="45"/>
      <c r="K23" s="46"/>
      <c r="L23" s="46"/>
      <c r="M23" s="46"/>
      <c r="N23" s="47"/>
      <c r="O23" s="61"/>
      <c r="P23" s="62"/>
      <c r="Q23" s="62"/>
      <c r="R23" s="62"/>
      <c r="S23" s="63"/>
      <c r="T23" s="44" t="str">
        <f t="shared" si="0"/>
        <v/>
      </c>
      <c r="U23" s="44" t="str">
        <f t="shared" si="1"/>
        <v/>
      </c>
      <c r="V23" s="35"/>
      <c r="W23" s="40">
        <f t="shared" si="2"/>
        <v>0</v>
      </c>
      <c r="X23" s="66">
        <f t="shared" si="3"/>
        <v>0</v>
      </c>
      <c r="Y23" s="35"/>
      <c r="Z23" s="35"/>
      <c r="AA23" s="35"/>
      <c r="AB23" s="35"/>
      <c r="AC23" s="35"/>
      <c r="AD23" s="35"/>
      <c r="AE23" s="35"/>
    </row>
    <row r="24" spans="1:31" s="4" customFormat="1" ht="13.5" customHeight="1">
      <c r="A24" s="35"/>
      <c r="B24" s="3">
        <v>17</v>
      </c>
      <c r="C24" s="27" t="str">
        <f>IF(นักเรียน!B22="","",นักเรียน!B22)</f>
        <v/>
      </c>
      <c r="D24" s="28" t="str">
        <f>IF(นักเรียน!C22="","",นักเรียน!C22)</f>
        <v/>
      </c>
      <c r="E24" s="45"/>
      <c r="F24" s="46"/>
      <c r="G24" s="46"/>
      <c r="H24" s="46"/>
      <c r="I24" s="47"/>
      <c r="J24" s="45"/>
      <c r="K24" s="46"/>
      <c r="L24" s="46"/>
      <c r="M24" s="46"/>
      <c r="N24" s="47"/>
      <c r="O24" s="61"/>
      <c r="P24" s="62"/>
      <c r="Q24" s="62"/>
      <c r="R24" s="62"/>
      <c r="S24" s="63"/>
      <c r="T24" s="44" t="str">
        <f t="shared" si="0"/>
        <v/>
      </c>
      <c r="U24" s="44" t="str">
        <f t="shared" si="1"/>
        <v/>
      </c>
      <c r="V24" s="35"/>
      <c r="W24" s="40">
        <f t="shared" si="2"/>
        <v>0</v>
      </c>
      <c r="X24" s="66">
        <f t="shared" si="3"/>
        <v>0</v>
      </c>
      <c r="Y24" s="35"/>
      <c r="Z24" s="35"/>
      <c r="AA24" s="35"/>
      <c r="AB24" s="35"/>
      <c r="AC24" s="35"/>
      <c r="AD24" s="35"/>
      <c r="AE24" s="35"/>
    </row>
    <row r="25" spans="1:31" s="4" customFormat="1" ht="13.5" customHeight="1">
      <c r="A25" s="35"/>
      <c r="B25" s="3">
        <v>18</v>
      </c>
      <c r="C25" s="27" t="str">
        <f>IF(นักเรียน!B23="","",นักเรียน!B23)</f>
        <v/>
      </c>
      <c r="D25" s="28" t="str">
        <f>IF(นักเรียน!C23="","",นักเรียน!C23)</f>
        <v/>
      </c>
      <c r="E25" s="45"/>
      <c r="F25" s="46"/>
      <c r="G25" s="46"/>
      <c r="H25" s="46"/>
      <c r="I25" s="47"/>
      <c r="J25" s="45"/>
      <c r="K25" s="46"/>
      <c r="L25" s="46"/>
      <c r="M25" s="46"/>
      <c r="N25" s="47"/>
      <c r="O25" s="61"/>
      <c r="P25" s="62"/>
      <c r="Q25" s="62"/>
      <c r="R25" s="62"/>
      <c r="S25" s="63"/>
      <c r="T25" s="44" t="str">
        <f t="shared" si="0"/>
        <v/>
      </c>
      <c r="U25" s="44" t="str">
        <f t="shared" si="1"/>
        <v/>
      </c>
      <c r="V25" s="35"/>
      <c r="W25" s="40">
        <f t="shared" si="2"/>
        <v>0</v>
      </c>
      <c r="X25" s="66">
        <f t="shared" si="3"/>
        <v>0</v>
      </c>
      <c r="Y25" s="35"/>
      <c r="Z25" s="35"/>
      <c r="AA25" s="35"/>
      <c r="AB25" s="35"/>
      <c r="AC25" s="35"/>
      <c r="AD25" s="35"/>
      <c r="AE25" s="35"/>
    </row>
    <row r="26" spans="1:31" s="4" customFormat="1" ht="13.5" customHeight="1">
      <c r="A26" s="35"/>
      <c r="B26" s="3">
        <v>19</v>
      </c>
      <c r="C26" s="27" t="str">
        <f>IF(นักเรียน!B24="","",นักเรียน!B24)</f>
        <v/>
      </c>
      <c r="D26" s="28" t="str">
        <f>IF(นักเรียน!C24="","",นักเรียน!C24)</f>
        <v/>
      </c>
      <c r="E26" s="45"/>
      <c r="F26" s="46"/>
      <c r="G26" s="46"/>
      <c r="H26" s="46"/>
      <c r="I26" s="47"/>
      <c r="J26" s="45"/>
      <c r="K26" s="46"/>
      <c r="L26" s="46"/>
      <c r="M26" s="46"/>
      <c r="N26" s="47"/>
      <c r="O26" s="61"/>
      <c r="P26" s="62"/>
      <c r="Q26" s="62"/>
      <c r="R26" s="62"/>
      <c r="S26" s="63"/>
      <c r="T26" s="44" t="str">
        <f t="shared" si="0"/>
        <v/>
      </c>
      <c r="U26" s="44" t="str">
        <f t="shared" si="1"/>
        <v/>
      </c>
      <c r="V26" s="35"/>
      <c r="W26" s="40">
        <f t="shared" si="2"/>
        <v>0</v>
      </c>
      <c r="X26" s="66">
        <f t="shared" si="3"/>
        <v>0</v>
      </c>
      <c r="Y26" s="35"/>
      <c r="Z26" s="35"/>
      <c r="AA26" s="35"/>
      <c r="AB26" s="35"/>
      <c r="AC26" s="35"/>
      <c r="AD26" s="35"/>
      <c r="AE26" s="35"/>
    </row>
    <row r="27" spans="1:31" s="4" customFormat="1" ht="13.5" customHeight="1">
      <c r="A27" s="35"/>
      <c r="B27" s="3">
        <v>20</v>
      </c>
      <c r="C27" s="27" t="str">
        <f>IF(นักเรียน!B25="","",นักเรียน!B25)</f>
        <v/>
      </c>
      <c r="D27" s="28" t="str">
        <f>IF(นักเรียน!C25="","",นักเรียน!C25)</f>
        <v/>
      </c>
      <c r="E27" s="45"/>
      <c r="F27" s="46"/>
      <c r="G27" s="46"/>
      <c r="H27" s="46"/>
      <c r="I27" s="47"/>
      <c r="J27" s="45"/>
      <c r="K27" s="46"/>
      <c r="L27" s="46"/>
      <c r="M27" s="46"/>
      <c r="N27" s="47"/>
      <c r="O27" s="61"/>
      <c r="P27" s="62"/>
      <c r="Q27" s="62"/>
      <c r="R27" s="62"/>
      <c r="S27" s="63"/>
      <c r="T27" s="44" t="str">
        <f t="shared" si="0"/>
        <v/>
      </c>
      <c r="U27" s="44" t="str">
        <f t="shared" si="1"/>
        <v/>
      </c>
      <c r="V27" s="35"/>
      <c r="W27" s="40">
        <f t="shared" si="2"/>
        <v>0</v>
      </c>
      <c r="X27" s="66">
        <f t="shared" si="3"/>
        <v>0</v>
      </c>
      <c r="Y27" s="35"/>
      <c r="Z27" s="35"/>
      <c r="AA27" s="35"/>
      <c r="AB27" s="35"/>
      <c r="AC27" s="35"/>
      <c r="AD27" s="35"/>
      <c r="AE27" s="35"/>
    </row>
    <row r="28" spans="1:31" s="4" customFormat="1" ht="13.5" customHeight="1">
      <c r="A28" s="35"/>
      <c r="B28" s="3">
        <v>21</v>
      </c>
      <c r="C28" s="27" t="str">
        <f>IF(นักเรียน!B26="","",นักเรียน!B26)</f>
        <v/>
      </c>
      <c r="D28" s="28" t="str">
        <f>IF(นักเรียน!C26="","",นักเรียน!C26)</f>
        <v/>
      </c>
      <c r="E28" s="45"/>
      <c r="F28" s="46"/>
      <c r="G28" s="46"/>
      <c r="H28" s="46"/>
      <c r="I28" s="47"/>
      <c r="J28" s="45"/>
      <c r="K28" s="46"/>
      <c r="L28" s="46"/>
      <c r="M28" s="46"/>
      <c r="N28" s="47"/>
      <c r="O28" s="61"/>
      <c r="P28" s="62"/>
      <c r="Q28" s="62"/>
      <c r="R28" s="62"/>
      <c r="S28" s="63"/>
      <c r="T28" s="44" t="str">
        <f t="shared" si="0"/>
        <v/>
      </c>
      <c r="U28" s="44" t="str">
        <f t="shared" si="1"/>
        <v/>
      </c>
      <c r="V28" s="35"/>
      <c r="W28" s="40">
        <f t="shared" si="2"/>
        <v>0</v>
      </c>
      <c r="X28" s="66">
        <f t="shared" si="3"/>
        <v>0</v>
      </c>
      <c r="Y28" s="35"/>
      <c r="Z28" s="35"/>
      <c r="AA28" s="35"/>
      <c r="AB28" s="35"/>
      <c r="AC28" s="35"/>
      <c r="AD28" s="35"/>
      <c r="AE28" s="35"/>
    </row>
    <row r="29" spans="1:31" s="4" customFormat="1" ht="13.5" customHeight="1">
      <c r="A29" s="35"/>
      <c r="B29" s="3">
        <v>22</v>
      </c>
      <c r="C29" s="27" t="str">
        <f>IF(นักเรียน!B27="","",นักเรียน!B27)</f>
        <v/>
      </c>
      <c r="D29" s="28" t="str">
        <f>IF(นักเรียน!C27="","",นักเรียน!C27)</f>
        <v/>
      </c>
      <c r="E29" s="45"/>
      <c r="F29" s="46"/>
      <c r="G29" s="46"/>
      <c r="H29" s="46"/>
      <c r="I29" s="47"/>
      <c r="J29" s="45"/>
      <c r="K29" s="46"/>
      <c r="L29" s="46"/>
      <c r="M29" s="46"/>
      <c r="N29" s="47"/>
      <c r="O29" s="61"/>
      <c r="P29" s="62"/>
      <c r="Q29" s="62"/>
      <c r="R29" s="62"/>
      <c r="S29" s="63"/>
      <c r="T29" s="44" t="str">
        <f t="shared" si="0"/>
        <v/>
      </c>
      <c r="U29" s="44" t="str">
        <f t="shared" si="1"/>
        <v/>
      </c>
      <c r="V29" s="35"/>
      <c r="W29" s="40">
        <f t="shared" si="2"/>
        <v>0</v>
      </c>
      <c r="X29" s="66">
        <f t="shared" si="3"/>
        <v>0</v>
      </c>
      <c r="Y29" s="35"/>
      <c r="Z29" s="35"/>
      <c r="AA29" s="35"/>
      <c r="AB29" s="35"/>
      <c r="AC29" s="35"/>
      <c r="AD29" s="35"/>
      <c r="AE29" s="35"/>
    </row>
    <row r="30" spans="1:31" s="4" customFormat="1" ht="13.5" customHeight="1">
      <c r="A30" s="35"/>
      <c r="B30" s="3">
        <v>23</v>
      </c>
      <c r="C30" s="27" t="str">
        <f>IF(นักเรียน!B28="","",นักเรียน!B28)</f>
        <v/>
      </c>
      <c r="D30" s="28" t="str">
        <f>IF(นักเรียน!C28="","",นักเรียน!C28)</f>
        <v/>
      </c>
      <c r="E30" s="45"/>
      <c r="F30" s="46"/>
      <c r="G30" s="46"/>
      <c r="H30" s="46"/>
      <c r="I30" s="47"/>
      <c r="J30" s="45"/>
      <c r="K30" s="46"/>
      <c r="L30" s="46"/>
      <c r="M30" s="46"/>
      <c r="N30" s="47"/>
      <c r="O30" s="61"/>
      <c r="P30" s="62"/>
      <c r="Q30" s="62"/>
      <c r="R30" s="62"/>
      <c r="S30" s="63"/>
      <c r="T30" s="44" t="str">
        <f t="shared" si="0"/>
        <v/>
      </c>
      <c r="U30" s="44" t="str">
        <f t="shared" si="1"/>
        <v/>
      </c>
      <c r="V30" s="35"/>
      <c r="W30" s="40">
        <f t="shared" si="2"/>
        <v>0</v>
      </c>
      <c r="X30" s="66">
        <f t="shared" si="3"/>
        <v>0</v>
      </c>
      <c r="Y30" s="35"/>
      <c r="Z30" s="35"/>
      <c r="AA30" s="35"/>
      <c r="AB30" s="35"/>
      <c r="AC30" s="35"/>
      <c r="AD30" s="35"/>
      <c r="AE30" s="35"/>
    </row>
    <row r="31" spans="1:31" s="4" customFormat="1" ht="13.5" customHeight="1">
      <c r="A31" s="35"/>
      <c r="B31" s="3">
        <v>24</v>
      </c>
      <c r="C31" s="27" t="str">
        <f>IF(นักเรียน!B29="","",นักเรียน!B29)</f>
        <v/>
      </c>
      <c r="D31" s="28" t="str">
        <f>IF(นักเรียน!C29="","",นักเรียน!C29)</f>
        <v/>
      </c>
      <c r="E31" s="45"/>
      <c r="F31" s="46"/>
      <c r="G31" s="46"/>
      <c r="H31" s="46"/>
      <c r="I31" s="47"/>
      <c r="J31" s="45"/>
      <c r="K31" s="46"/>
      <c r="L31" s="46"/>
      <c r="M31" s="46"/>
      <c r="N31" s="47"/>
      <c r="O31" s="61"/>
      <c r="P31" s="62"/>
      <c r="Q31" s="62"/>
      <c r="R31" s="62"/>
      <c r="S31" s="63"/>
      <c r="T31" s="44" t="str">
        <f t="shared" si="0"/>
        <v/>
      </c>
      <c r="U31" s="44" t="str">
        <f t="shared" si="1"/>
        <v/>
      </c>
      <c r="V31" s="35"/>
      <c r="W31" s="40">
        <f t="shared" si="2"/>
        <v>0</v>
      </c>
      <c r="X31" s="66">
        <f t="shared" si="3"/>
        <v>0</v>
      </c>
      <c r="Y31" s="35"/>
      <c r="Z31" s="35"/>
      <c r="AA31" s="35"/>
      <c r="AB31" s="35"/>
      <c r="AC31" s="35"/>
      <c r="AD31" s="35"/>
      <c r="AE31" s="35"/>
    </row>
    <row r="32" spans="1:31" s="4" customFormat="1" ht="13.5" customHeight="1">
      <c r="A32" s="35"/>
      <c r="B32" s="3">
        <v>25</v>
      </c>
      <c r="C32" s="27" t="str">
        <f>IF(นักเรียน!B30="","",นักเรียน!B30)</f>
        <v/>
      </c>
      <c r="D32" s="28" t="str">
        <f>IF(นักเรียน!C30="","",นักเรียน!C30)</f>
        <v/>
      </c>
      <c r="E32" s="45"/>
      <c r="F32" s="46"/>
      <c r="G32" s="46"/>
      <c r="H32" s="46"/>
      <c r="I32" s="47"/>
      <c r="J32" s="45"/>
      <c r="K32" s="46"/>
      <c r="L32" s="46"/>
      <c r="M32" s="46"/>
      <c r="N32" s="47"/>
      <c r="O32" s="61"/>
      <c r="P32" s="62"/>
      <c r="Q32" s="62"/>
      <c r="R32" s="62"/>
      <c r="S32" s="63"/>
      <c r="T32" s="44" t="str">
        <f t="shared" si="0"/>
        <v/>
      </c>
      <c r="U32" s="44" t="str">
        <f t="shared" si="1"/>
        <v/>
      </c>
      <c r="V32" s="35"/>
      <c r="W32" s="40">
        <f t="shared" si="2"/>
        <v>0</v>
      </c>
      <c r="X32" s="66">
        <f t="shared" si="3"/>
        <v>0</v>
      </c>
      <c r="Y32" s="35"/>
      <c r="Z32" s="35"/>
      <c r="AA32" s="35"/>
      <c r="AB32" s="35"/>
      <c r="AC32" s="35"/>
      <c r="AD32" s="35"/>
      <c r="AE32" s="35"/>
    </row>
    <row r="33" spans="1:31" s="4" customFormat="1" ht="13.5" customHeight="1">
      <c r="A33" s="35"/>
      <c r="B33" s="3">
        <v>26</v>
      </c>
      <c r="C33" s="27" t="str">
        <f>IF(นักเรียน!B31="","",นักเรียน!B31)</f>
        <v/>
      </c>
      <c r="D33" s="28" t="str">
        <f>IF(นักเรียน!C31="","",นักเรียน!C31)</f>
        <v/>
      </c>
      <c r="E33" s="45"/>
      <c r="F33" s="46"/>
      <c r="G33" s="46"/>
      <c r="H33" s="46"/>
      <c r="I33" s="47"/>
      <c r="J33" s="45"/>
      <c r="K33" s="46"/>
      <c r="L33" s="46"/>
      <c r="M33" s="46"/>
      <c r="N33" s="47"/>
      <c r="O33" s="61"/>
      <c r="P33" s="62"/>
      <c r="Q33" s="62"/>
      <c r="R33" s="62"/>
      <c r="S33" s="63"/>
      <c r="T33" s="44" t="str">
        <f t="shared" si="0"/>
        <v/>
      </c>
      <c r="U33" s="44" t="str">
        <f t="shared" si="1"/>
        <v/>
      </c>
      <c r="V33" s="35"/>
      <c r="W33" s="40">
        <f t="shared" si="2"/>
        <v>0</v>
      </c>
      <c r="X33" s="66">
        <f t="shared" si="3"/>
        <v>0</v>
      </c>
      <c r="Y33" s="35"/>
      <c r="Z33" s="35"/>
      <c r="AA33" s="35"/>
      <c r="AB33" s="35"/>
      <c r="AC33" s="35"/>
      <c r="AD33" s="35"/>
      <c r="AE33" s="35"/>
    </row>
    <row r="34" spans="1:31" s="4" customFormat="1" ht="13.5" customHeight="1">
      <c r="A34" s="35"/>
      <c r="B34" s="3">
        <v>27</v>
      </c>
      <c r="C34" s="27" t="str">
        <f>IF(นักเรียน!B32="","",นักเรียน!B32)</f>
        <v/>
      </c>
      <c r="D34" s="28" t="str">
        <f>IF(นักเรียน!C32="","",นักเรียน!C32)</f>
        <v/>
      </c>
      <c r="E34" s="45"/>
      <c r="F34" s="46"/>
      <c r="G34" s="46"/>
      <c r="H34" s="46"/>
      <c r="I34" s="47"/>
      <c r="J34" s="45"/>
      <c r="K34" s="46"/>
      <c r="L34" s="46"/>
      <c r="M34" s="46"/>
      <c r="N34" s="47"/>
      <c r="O34" s="61"/>
      <c r="P34" s="62"/>
      <c r="Q34" s="62"/>
      <c r="R34" s="62"/>
      <c r="S34" s="63"/>
      <c r="T34" s="44" t="str">
        <f t="shared" si="0"/>
        <v/>
      </c>
      <c r="U34" s="44" t="str">
        <f t="shared" si="1"/>
        <v/>
      </c>
      <c r="V34" s="35"/>
      <c r="W34" s="40">
        <f t="shared" si="2"/>
        <v>0</v>
      </c>
      <c r="X34" s="66">
        <f t="shared" si="3"/>
        <v>0</v>
      </c>
      <c r="Y34" s="35"/>
      <c r="Z34" s="35"/>
      <c r="AA34" s="35"/>
      <c r="AB34" s="35"/>
      <c r="AC34" s="35"/>
      <c r="AD34" s="35"/>
      <c r="AE34" s="35"/>
    </row>
    <row r="35" spans="1:31" s="4" customFormat="1" ht="13.5" customHeight="1">
      <c r="A35" s="35"/>
      <c r="B35" s="3">
        <v>28</v>
      </c>
      <c r="C35" s="27" t="str">
        <f>IF(นักเรียน!B33="","",นักเรียน!B33)</f>
        <v/>
      </c>
      <c r="D35" s="28" t="str">
        <f>IF(นักเรียน!C33="","",นักเรียน!C33)</f>
        <v/>
      </c>
      <c r="E35" s="45"/>
      <c r="F35" s="46"/>
      <c r="G35" s="46"/>
      <c r="H35" s="46"/>
      <c r="I35" s="47"/>
      <c r="J35" s="45"/>
      <c r="K35" s="46"/>
      <c r="L35" s="46"/>
      <c r="M35" s="46"/>
      <c r="N35" s="47"/>
      <c r="O35" s="61"/>
      <c r="P35" s="62"/>
      <c r="Q35" s="62"/>
      <c r="R35" s="62"/>
      <c r="S35" s="63"/>
      <c r="T35" s="44" t="str">
        <f t="shared" si="0"/>
        <v/>
      </c>
      <c r="U35" s="44" t="str">
        <f t="shared" si="1"/>
        <v/>
      </c>
      <c r="V35" s="35"/>
      <c r="W35" s="40">
        <f t="shared" si="2"/>
        <v>0</v>
      </c>
      <c r="X35" s="66">
        <f t="shared" si="3"/>
        <v>0</v>
      </c>
      <c r="Y35" s="35"/>
      <c r="Z35" s="35"/>
      <c r="AA35" s="35"/>
      <c r="AB35" s="35"/>
      <c r="AC35" s="35"/>
      <c r="AD35" s="35"/>
      <c r="AE35" s="35"/>
    </row>
    <row r="36" spans="1:31" s="4" customFormat="1" ht="13.5" customHeight="1">
      <c r="A36" s="35"/>
      <c r="B36" s="3">
        <v>29</v>
      </c>
      <c r="C36" s="27" t="str">
        <f>IF(นักเรียน!B34="","",นักเรียน!B34)</f>
        <v/>
      </c>
      <c r="D36" s="28" t="str">
        <f>IF(นักเรียน!C34="","",นักเรียน!C34)</f>
        <v/>
      </c>
      <c r="E36" s="45"/>
      <c r="F36" s="46"/>
      <c r="G36" s="46"/>
      <c r="H36" s="46"/>
      <c r="I36" s="47"/>
      <c r="J36" s="45"/>
      <c r="K36" s="46"/>
      <c r="L36" s="46"/>
      <c r="M36" s="46"/>
      <c r="N36" s="47"/>
      <c r="O36" s="61"/>
      <c r="P36" s="62"/>
      <c r="Q36" s="62"/>
      <c r="R36" s="62"/>
      <c r="S36" s="63"/>
      <c r="T36" s="44" t="str">
        <f t="shared" si="0"/>
        <v/>
      </c>
      <c r="U36" s="44" t="str">
        <f t="shared" si="1"/>
        <v/>
      </c>
      <c r="V36" s="35"/>
      <c r="W36" s="40">
        <f t="shared" si="2"/>
        <v>0</v>
      </c>
      <c r="X36" s="66">
        <f t="shared" si="3"/>
        <v>0</v>
      </c>
      <c r="Y36" s="35"/>
      <c r="Z36" s="35"/>
      <c r="AA36" s="35"/>
      <c r="AB36" s="35"/>
      <c r="AC36" s="35"/>
      <c r="AD36" s="35"/>
      <c r="AE36" s="35"/>
    </row>
    <row r="37" spans="1:31" s="4" customFormat="1" ht="13.5" customHeight="1">
      <c r="A37" s="35"/>
      <c r="B37" s="3">
        <v>30</v>
      </c>
      <c r="C37" s="27" t="str">
        <f>IF(นักเรียน!B35="","",นักเรียน!B35)</f>
        <v/>
      </c>
      <c r="D37" s="28" t="str">
        <f>IF(นักเรียน!C35="","",นักเรียน!C35)</f>
        <v/>
      </c>
      <c r="E37" s="45"/>
      <c r="F37" s="46"/>
      <c r="G37" s="46"/>
      <c r="H37" s="46"/>
      <c r="I37" s="47"/>
      <c r="J37" s="45"/>
      <c r="K37" s="46"/>
      <c r="L37" s="46"/>
      <c r="M37" s="46"/>
      <c r="N37" s="47"/>
      <c r="O37" s="61"/>
      <c r="P37" s="62"/>
      <c r="Q37" s="62"/>
      <c r="R37" s="62"/>
      <c r="S37" s="63"/>
      <c r="T37" s="44" t="str">
        <f t="shared" si="0"/>
        <v/>
      </c>
      <c r="U37" s="44" t="str">
        <f t="shared" si="1"/>
        <v/>
      </c>
      <c r="V37" s="35"/>
      <c r="W37" s="40">
        <f t="shared" si="2"/>
        <v>0</v>
      </c>
      <c r="X37" s="66">
        <f t="shared" si="3"/>
        <v>0</v>
      </c>
      <c r="Y37" s="35"/>
      <c r="Z37" s="35"/>
      <c r="AA37" s="35"/>
      <c r="AB37" s="35"/>
      <c r="AC37" s="35"/>
      <c r="AD37" s="35"/>
      <c r="AE37" s="35"/>
    </row>
    <row r="38" spans="1:31" s="4" customFormat="1" ht="13.5" customHeight="1">
      <c r="A38" s="35"/>
      <c r="B38" s="3">
        <v>31</v>
      </c>
      <c r="C38" s="27" t="str">
        <f>IF(นักเรียน!B36="","",นักเรียน!B36)</f>
        <v/>
      </c>
      <c r="D38" s="28" t="str">
        <f>IF(นักเรียน!C36="","",นักเรียน!C36)</f>
        <v/>
      </c>
      <c r="E38" s="45"/>
      <c r="F38" s="46"/>
      <c r="G38" s="46"/>
      <c r="H38" s="46"/>
      <c r="I38" s="47"/>
      <c r="J38" s="45"/>
      <c r="K38" s="46"/>
      <c r="L38" s="46"/>
      <c r="M38" s="46"/>
      <c r="N38" s="47"/>
      <c r="O38" s="61"/>
      <c r="P38" s="62"/>
      <c r="Q38" s="62"/>
      <c r="R38" s="62"/>
      <c r="S38" s="63"/>
      <c r="T38" s="44" t="str">
        <f t="shared" si="0"/>
        <v/>
      </c>
      <c r="U38" s="44" t="str">
        <f t="shared" si="1"/>
        <v/>
      </c>
      <c r="V38" s="35"/>
      <c r="W38" s="40">
        <f t="shared" si="2"/>
        <v>0</v>
      </c>
      <c r="X38" s="66">
        <f t="shared" si="3"/>
        <v>0</v>
      </c>
      <c r="Y38" s="35"/>
      <c r="Z38" s="35"/>
      <c r="AA38" s="35"/>
      <c r="AB38" s="35"/>
      <c r="AC38" s="35"/>
      <c r="AD38" s="35"/>
      <c r="AE38" s="35"/>
    </row>
    <row r="39" spans="1:31" s="4" customFormat="1" ht="13.5" customHeight="1">
      <c r="A39" s="35"/>
      <c r="B39" s="3">
        <v>32</v>
      </c>
      <c r="C39" s="27" t="str">
        <f>IF(นักเรียน!B37="","",นักเรียน!B37)</f>
        <v/>
      </c>
      <c r="D39" s="28" t="str">
        <f>IF(นักเรียน!C37="","",นักเรียน!C37)</f>
        <v/>
      </c>
      <c r="E39" s="45"/>
      <c r="F39" s="46"/>
      <c r="G39" s="46"/>
      <c r="H39" s="46"/>
      <c r="I39" s="47"/>
      <c r="J39" s="45"/>
      <c r="K39" s="46"/>
      <c r="L39" s="46"/>
      <c r="M39" s="46"/>
      <c r="N39" s="47"/>
      <c r="O39" s="61"/>
      <c r="P39" s="62"/>
      <c r="Q39" s="62"/>
      <c r="R39" s="62"/>
      <c r="S39" s="63"/>
      <c r="T39" s="44" t="str">
        <f t="shared" si="0"/>
        <v/>
      </c>
      <c r="U39" s="44" t="str">
        <f t="shared" si="1"/>
        <v/>
      </c>
      <c r="V39" s="35"/>
      <c r="W39" s="40">
        <f t="shared" si="2"/>
        <v>0</v>
      </c>
      <c r="X39" s="66">
        <f t="shared" si="3"/>
        <v>0</v>
      </c>
      <c r="Y39" s="35"/>
      <c r="Z39" s="35"/>
      <c r="AA39" s="35"/>
      <c r="AB39" s="35"/>
      <c r="AC39" s="35"/>
      <c r="AD39" s="35"/>
      <c r="AE39" s="35"/>
    </row>
    <row r="40" spans="1:31" s="4" customFormat="1" ht="13.5" customHeight="1">
      <c r="A40" s="35"/>
      <c r="B40" s="3">
        <v>33</v>
      </c>
      <c r="C40" s="27" t="str">
        <f>IF(นักเรียน!B38="","",นักเรียน!B38)</f>
        <v/>
      </c>
      <c r="D40" s="28" t="str">
        <f>IF(นักเรียน!C38="","",นักเรียน!C38)</f>
        <v/>
      </c>
      <c r="E40" s="45"/>
      <c r="F40" s="46"/>
      <c r="G40" s="46"/>
      <c r="H40" s="46"/>
      <c r="I40" s="47"/>
      <c r="J40" s="45"/>
      <c r="K40" s="46"/>
      <c r="L40" s="46"/>
      <c r="M40" s="46"/>
      <c r="N40" s="47"/>
      <c r="O40" s="61"/>
      <c r="P40" s="62"/>
      <c r="Q40" s="62"/>
      <c r="R40" s="62"/>
      <c r="S40" s="63"/>
      <c r="T40" s="44" t="str">
        <f t="shared" si="0"/>
        <v/>
      </c>
      <c r="U40" s="44" t="str">
        <f t="shared" si="1"/>
        <v/>
      </c>
      <c r="V40" s="35"/>
      <c r="W40" s="40">
        <f t="shared" si="2"/>
        <v>0</v>
      </c>
      <c r="X40" s="66">
        <f t="shared" si="3"/>
        <v>0</v>
      </c>
      <c r="Y40" s="35"/>
      <c r="Z40" s="35"/>
      <c r="AA40" s="35"/>
      <c r="AB40" s="35"/>
      <c r="AC40" s="35"/>
      <c r="AD40" s="35"/>
      <c r="AE40" s="35"/>
    </row>
    <row r="41" spans="1:31" s="4" customFormat="1" ht="13.5" customHeight="1">
      <c r="A41" s="35"/>
      <c r="B41" s="3">
        <v>34</v>
      </c>
      <c r="C41" s="27" t="str">
        <f>IF(นักเรียน!B39="","",นักเรียน!B39)</f>
        <v/>
      </c>
      <c r="D41" s="28" t="str">
        <f>IF(นักเรียน!C39="","",นักเรียน!C39)</f>
        <v/>
      </c>
      <c r="E41" s="45"/>
      <c r="F41" s="46"/>
      <c r="G41" s="46"/>
      <c r="H41" s="46"/>
      <c r="I41" s="47"/>
      <c r="J41" s="45"/>
      <c r="K41" s="46"/>
      <c r="L41" s="46"/>
      <c r="M41" s="46"/>
      <c r="N41" s="47"/>
      <c r="O41" s="61"/>
      <c r="P41" s="62"/>
      <c r="Q41" s="62"/>
      <c r="R41" s="62"/>
      <c r="S41" s="63"/>
      <c r="T41" s="44" t="str">
        <f t="shared" si="0"/>
        <v/>
      </c>
      <c r="U41" s="44" t="str">
        <f t="shared" si="1"/>
        <v/>
      </c>
      <c r="V41" s="35"/>
      <c r="W41" s="40">
        <f t="shared" si="2"/>
        <v>0</v>
      </c>
      <c r="X41" s="66">
        <f t="shared" si="3"/>
        <v>0</v>
      </c>
      <c r="Y41" s="35"/>
      <c r="Z41" s="35"/>
      <c r="AA41" s="35"/>
      <c r="AB41" s="35"/>
      <c r="AC41" s="35"/>
      <c r="AD41" s="35"/>
      <c r="AE41" s="35"/>
    </row>
    <row r="42" spans="1:31" s="4" customFormat="1" ht="13.5" customHeight="1">
      <c r="A42" s="35"/>
      <c r="B42" s="3">
        <v>35</v>
      </c>
      <c r="C42" s="27" t="str">
        <f>IF(นักเรียน!B40="","",นักเรียน!B40)</f>
        <v/>
      </c>
      <c r="D42" s="28" t="str">
        <f>IF(นักเรียน!C40="","",นักเรียน!C40)</f>
        <v/>
      </c>
      <c r="E42" s="45"/>
      <c r="F42" s="46"/>
      <c r="G42" s="46"/>
      <c r="H42" s="46"/>
      <c r="I42" s="47"/>
      <c r="J42" s="45"/>
      <c r="K42" s="46"/>
      <c r="L42" s="46"/>
      <c r="M42" s="46"/>
      <c r="N42" s="47"/>
      <c r="O42" s="61"/>
      <c r="P42" s="62"/>
      <c r="Q42" s="62"/>
      <c r="R42" s="62"/>
      <c r="S42" s="63"/>
      <c r="T42" s="44" t="str">
        <f t="shared" si="0"/>
        <v/>
      </c>
      <c r="U42" s="44" t="str">
        <f t="shared" si="1"/>
        <v/>
      </c>
      <c r="V42" s="35"/>
      <c r="W42" s="40">
        <f t="shared" si="2"/>
        <v>0</v>
      </c>
      <c r="X42" s="66">
        <f t="shared" si="3"/>
        <v>0</v>
      </c>
      <c r="Y42" s="35"/>
      <c r="Z42" s="35"/>
      <c r="AA42" s="35"/>
      <c r="AB42" s="35"/>
      <c r="AC42" s="35"/>
      <c r="AD42" s="35"/>
      <c r="AE42" s="35"/>
    </row>
    <row r="43" spans="1:31" s="4" customFormat="1" ht="13.5" customHeight="1">
      <c r="A43" s="35"/>
      <c r="B43" s="3">
        <v>36</v>
      </c>
      <c r="C43" s="27" t="str">
        <f>IF(นักเรียน!B41="","",นักเรียน!B41)</f>
        <v/>
      </c>
      <c r="D43" s="28" t="str">
        <f>IF(นักเรียน!C41="","",นักเรียน!C41)</f>
        <v/>
      </c>
      <c r="E43" s="45"/>
      <c r="F43" s="46"/>
      <c r="G43" s="46"/>
      <c r="H43" s="46"/>
      <c r="I43" s="47"/>
      <c r="J43" s="45"/>
      <c r="K43" s="46"/>
      <c r="L43" s="46"/>
      <c r="M43" s="46"/>
      <c r="N43" s="47"/>
      <c r="O43" s="61"/>
      <c r="P43" s="62"/>
      <c r="Q43" s="62"/>
      <c r="R43" s="62"/>
      <c r="S43" s="63"/>
      <c r="T43" s="44" t="str">
        <f t="shared" si="0"/>
        <v/>
      </c>
      <c r="U43" s="44" t="str">
        <f t="shared" si="1"/>
        <v/>
      </c>
      <c r="V43" s="35"/>
      <c r="W43" s="40">
        <f t="shared" si="2"/>
        <v>0</v>
      </c>
      <c r="X43" s="66">
        <f t="shared" si="3"/>
        <v>0</v>
      </c>
      <c r="Y43" s="35"/>
      <c r="Z43" s="35"/>
      <c r="AA43" s="35"/>
      <c r="AB43" s="35"/>
      <c r="AC43" s="35"/>
      <c r="AD43" s="35"/>
      <c r="AE43" s="35"/>
    </row>
    <row r="44" spans="1:31" s="4" customFormat="1" ht="13.5" customHeight="1">
      <c r="A44" s="35"/>
      <c r="B44" s="3">
        <v>37</v>
      </c>
      <c r="C44" s="27" t="str">
        <f>IF(นักเรียน!B42="","",นักเรียน!B42)</f>
        <v/>
      </c>
      <c r="D44" s="28" t="str">
        <f>IF(นักเรียน!C42="","",นักเรียน!C42)</f>
        <v/>
      </c>
      <c r="E44" s="45"/>
      <c r="F44" s="46"/>
      <c r="G44" s="46"/>
      <c r="H44" s="46"/>
      <c r="I44" s="47"/>
      <c r="J44" s="45"/>
      <c r="K44" s="46"/>
      <c r="L44" s="46"/>
      <c r="M44" s="46"/>
      <c r="N44" s="47"/>
      <c r="O44" s="61"/>
      <c r="P44" s="62"/>
      <c r="Q44" s="62"/>
      <c r="R44" s="62"/>
      <c r="S44" s="63"/>
      <c r="T44" s="44" t="str">
        <f t="shared" si="0"/>
        <v/>
      </c>
      <c r="U44" s="44" t="str">
        <f t="shared" si="1"/>
        <v/>
      </c>
      <c r="V44" s="35"/>
      <c r="W44" s="40">
        <f t="shared" si="2"/>
        <v>0</v>
      </c>
      <c r="X44" s="66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3.5" customHeight="1">
      <c r="A45" s="36"/>
      <c r="B45" s="3">
        <v>38</v>
      </c>
      <c r="C45" s="27" t="str">
        <f>IF(นักเรียน!B43="","",นักเรียน!B43)</f>
        <v/>
      </c>
      <c r="D45" s="28" t="str">
        <f>IF(นักเรียน!C43="","",นักเรียน!C43)</f>
        <v/>
      </c>
      <c r="E45" s="45"/>
      <c r="F45" s="46"/>
      <c r="G45" s="46"/>
      <c r="H45" s="46"/>
      <c r="I45" s="47"/>
      <c r="J45" s="45"/>
      <c r="K45" s="46"/>
      <c r="L45" s="46"/>
      <c r="M45" s="46"/>
      <c r="N45" s="47"/>
      <c r="O45" s="61"/>
      <c r="P45" s="62"/>
      <c r="Q45" s="62"/>
      <c r="R45" s="62"/>
      <c r="S45" s="63"/>
      <c r="T45" s="44" t="str">
        <f t="shared" si="0"/>
        <v/>
      </c>
      <c r="U45" s="44" t="str">
        <f t="shared" si="1"/>
        <v/>
      </c>
      <c r="V45" s="36"/>
      <c r="W45" s="40">
        <f t="shared" si="2"/>
        <v>0</v>
      </c>
      <c r="X45" s="66">
        <f t="shared" si="3"/>
        <v>0</v>
      </c>
      <c r="Y45" s="36"/>
      <c r="Z45" s="36"/>
      <c r="AA45" s="36"/>
      <c r="AB45" s="36"/>
      <c r="AC45" s="36"/>
      <c r="AD45" s="36"/>
      <c r="AE45" s="36"/>
    </row>
    <row r="46" spans="1:31" s="5" customFormat="1" ht="13.5" customHeight="1">
      <c r="A46" s="36"/>
      <c r="B46" s="3">
        <v>39</v>
      </c>
      <c r="C46" s="27" t="str">
        <f>IF(นักเรียน!B44="","",นักเรียน!B44)</f>
        <v/>
      </c>
      <c r="D46" s="28" t="str">
        <f>IF(นักเรียน!C44="","",นักเรียน!C44)</f>
        <v/>
      </c>
      <c r="E46" s="45"/>
      <c r="F46" s="46"/>
      <c r="G46" s="46"/>
      <c r="H46" s="46"/>
      <c r="I46" s="47"/>
      <c r="J46" s="45"/>
      <c r="K46" s="46"/>
      <c r="L46" s="46"/>
      <c r="M46" s="46"/>
      <c r="N46" s="47"/>
      <c r="O46" s="61"/>
      <c r="P46" s="62"/>
      <c r="Q46" s="62"/>
      <c r="R46" s="62"/>
      <c r="S46" s="63"/>
      <c r="T46" s="44" t="str">
        <f t="shared" si="0"/>
        <v/>
      </c>
      <c r="U46" s="44" t="str">
        <f t="shared" si="1"/>
        <v/>
      </c>
      <c r="V46" s="36"/>
      <c r="W46" s="40">
        <f t="shared" si="2"/>
        <v>0</v>
      </c>
      <c r="X46" s="66">
        <f t="shared" si="3"/>
        <v>0</v>
      </c>
      <c r="Y46" s="36"/>
      <c r="Z46" s="36"/>
      <c r="AA46" s="36"/>
      <c r="AB46" s="36"/>
      <c r="AC46" s="36"/>
      <c r="AD46" s="36"/>
      <c r="AE46" s="36"/>
    </row>
    <row r="47" spans="1:31" s="5" customFormat="1" ht="13.5" customHeight="1">
      <c r="A47" s="36"/>
      <c r="B47" s="3">
        <v>40</v>
      </c>
      <c r="C47" s="27" t="str">
        <f>IF(นักเรียน!B45="","",นักเรียน!B45)</f>
        <v/>
      </c>
      <c r="D47" s="28" t="str">
        <f>IF(นักเรียน!C45="","",นักเรียน!C45)</f>
        <v/>
      </c>
      <c r="E47" s="45"/>
      <c r="F47" s="46"/>
      <c r="G47" s="46"/>
      <c r="H47" s="46"/>
      <c r="I47" s="47"/>
      <c r="J47" s="45"/>
      <c r="K47" s="46"/>
      <c r="L47" s="46"/>
      <c r="M47" s="46"/>
      <c r="N47" s="47"/>
      <c r="O47" s="61"/>
      <c r="P47" s="62"/>
      <c r="Q47" s="62"/>
      <c r="R47" s="62"/>
      <c r="S47" s="63"/>
      <c r="T47" s="44" t="str">
        <f t="shared" si="0"/>
        <v/>
      </c>
      <c r="U47" s="44" t="str">
        <f t="shared" si="1"/>
        <v/>
      </c>
      <c r="V47" s="36"/>
      <c r="W47" s="40">
        <f t="shared" si="2"/>
        <v>0</v>
      </c>
      <c r="X47" s="66">
        <f t="shared" si="3"/>
        <v>0</v>
      </c>
      <c r="Y47" s="36"/>
      <c r="Z47" s="36"/>
      <c r="AA47" s="36"/>
      <c r="AB47" s="36"/>
      <c r="AC47" s="36"/>
      <c r="AD47" s="36"/>
      <c r="AE47" s="36"/>
    </row>
    <row r="48" spans="1:31" s="5" customFormat="1" ht="13.5" customHeight="1">
      <c r="A48" s="36"/>
      <c r="B48" s="3">
        <v>41</v>
      </c>
      <c r="C48" s="27" t="str">
        <f>IF(นักเรียน!B46="","",นักเรียน!B46)</f>
        <v/>
      </c>
      <c r="D48" s="28" t="str">
        <f>IF(นักเรียน!C46="","",นักเรียน!C46)</f>
        <v/>
      </c>
      <c r="E48" s="45"/>
      <c r="F48" s="46"/>
      <c r="G48" s="46"/>
      <c r="H48" s="46"/>
      <c r="I48" s="47"/>
      <c r="J48" s="45"/>
      <c r="K48" s="46"/>
      <c r="L48" s="46"/>
      <c r="M48" s="46"/>
      <c r="N48" s="47"/>
      <c r="O48" s="61"/>
      <c r="P48" s="62"/>
      <c r="Q48" s="62"/>
      <c r="R48" s="62"/>
      <c r="S48" s="63"/>
      <c r="T48" s="44" t="str">
        <f t="shared" si="0"/>
        <v/>
      </c>
      <c r="U48" s="44" t="str">
        <f t="shared" si="1"/>
        <v/>
      </c>
      <c r="V48" s="36"/>
      <c r="W48" s="40">
        <f t="shared" si="2"/>
        <v>0</v>
      </c>
      <c r="X48" s="66">
        <f t="shared" si="3"/>
        <v>0</v>
      </c>
      <c r="Y48" s="36"/>
      <c r="Z48" s="36"/>
      <c r="AA48" s="36"/>
      <c r="AB48" s="36"/>
      <c r="AC48" s="36"/>
      <c r="AD48" s="36"/>
      <c r="AE48" s="36"/>
    </row>
    <row r="49" spans="1:31" s="5" customFormat="1" ht="13.5" customHeight="1">
      <c r="A49" s="36"/>
      <c r="B49" s="3">
        <v>42</v>
      </c>
      <c r="C49" s="27" t="str">
        <f>IF(นักเรียน!B47="","",นักเรียน!B47)</f>
        <v/>
      </c>
      <c r="D49" s="28" t="str">
        <f>IF(นักเรียน!C47="","",นักเรียน!C47)</f>
        <v/>
      </c>
      <c r="E49" s="45"/>
      <c r="F49" s="46"/>
      <c r="G49" s="46"/>
      <c r="H49" s="46"/>
      <c r="I49" s="47"/>
      <c r="J49" s="45"/>
      <c r="K49" s="46"/>
      <c r="L49" s="46"/>
      <c r="M49" s="46"/>
      <c r="N49" s="47"/>
      <c r="O49" s="61"/>
      <c r="P49" s="62"/>
      <c r="Q49" s="62"/>
      <c r="R49" s="62"/>
      <c r="S49" s="63"/>
      <c r="T49" s="44" t="str">
        <f t="shared" si="0"/>
        <v/>
      </c>
      <c r="U49" s="44" t="str">
        <f t="shared" si="1"/>
        <v/>
      </c>
      <c r="V49" s="36"/>
      <c r="W49" s="40">
        <f t="shared" si="2"/>
        <v>0</v>
      </c>
      <c r="X49" s="66">
        <f t="shared" si="3"/>
        <v>0</v>
      </c>
      <c r="Y49" s="36"/>
      <c r="Z49" s="36"/>
      <c r="AA49" s="36"/>
      <c r="AB49" s="36"/>
      <c r="AC49" s="36"/>
      <c r="AD49" s="36"/>
      <c r="AE49" s="36"/>
    </row>
    <row r="50" spans="1:31" s="5" customFormat="1" ht="13.5" customHeight="1">
      <c r="A50" s="36"/>
      <c r="B50" s="3">
        <v>43</v>
      </c>
      <c r="C50" s="27" t="str">
        <f>IF(นักเรียน!B48="","",นักเรียน!B48)</f>
        <v/>
      </c>
      <c r="D50" s="28" t="str">
        <f>IF(นักเรียน!C48="","",นักเรียน!C48)</f>
        <v/>
      </c>
      <c r="E50" s="45"/>
      <c r="F50" s="46"/>
      <c r="G50" s="46"/>
      <c r="H50" s="46"/>
      <c r="I50" s="47"/>
      <c r="J50" s="45"/>
      <c r="K50" s="46"/>
      <c r="L50" s="46"/>
      <c r="M50" s="46"/>
      <c r="N50" s="47"/>
      <c r="O50" s="61"/>
      <c r="P50" s="62"/>
      <c r="Q50" s="62"/>
      <c r="R50" s="62"/>
      <c r="S50" s="63"/>
      <c r="T50" s="44" t="str">
        <f t="shared" si="0"/>
        <v/>
      </c>
      <c r="U50" s="44" t="str">
        <f t="shared" si="1"/>
        <v/>
      </c>
      <c r="V50" s="36"/>
      <c r="W50" s="40">
        <f t="shared" si="2"/>
        <v>0</v>
      </c>
      <c r="X50" s="66">
        <f t="shared" si="3"/>
        <v>0</v>
      </c>
      <c r="Y50" s="36"/>
      <c r="Z50" s="36"/>
      <c r="AA50" s="36"/>
      <c r="AB50" s="36"/>
      <c r="AC50" s="36"/>
      <c r="AD50" s="36"/>
      <c r="AE50" s="36"/>
    </row>
    <row r="51" spans="1:31" s="5" customFormat="1" ht="13.5" customHeight="1">
      <c r="A51" s="36"/>
      <c r="B51" s="3">
        <v>44</v>
      </c>
      <c r="C51" s="27" t="str">
        <f>IF(นักเรียน!B49="","",นักเรียน!B49)</f>
        <v/>
      </c>
      <c r="D51" s="28" t="str">
        <f>IF(นักเรียน!C49="","",นักเรียน!C49)</f>
        <v/>
      </c>
      <c r="E51" s="45"/>
      <c r="F51" s="46"/>
      <c r="G51" s="46"/>
      <c r="H51" s="46"/>
      <c r="I51" s="47"/>
      <c r="J51" s="45"/>
      <c r="K51" s="46"/>
      <c r="L51" s="46"/>
      <c r="M51" s="46"/>
      <c r="N51" s="47"/>
      <c r="O51" s="61"/>
      <c r="P51" s="62"/>
      <c r="Q51" s="62"/>
      <c r="R51" s="62"/>
      <c r="S51" s="63"/>
      <c r="T51" s="44" t="str">
        <f t="shared" si="0"/>
        <v/>
      </c>
      <c r="U51" s="44" t="str">
        <f t="shared" si="1"/>
        <v/>
      </c>
      <c r="V51" s="36"/>
      <c r="W51" s="40">
        <f t="shared" si="2"/>
        <v>0</v>
      </c>
      <c r="X51" s="66">
        <f t="shared" si="3"/>
        <v>0</v>
      </c>
      <c r="Y51" s="36"/>
      <c r="Z51" s="36"/>
      <c r="AA51" s="36"/>
      <c r="AB51" s="36"/>
      <c r="AC51" s="36"/>
      <c r="AD51" s="36"/>
      <c r="AE51" s="36"/>
    </row>
    <row r="52" spans="1:31" s="5" customFormat="1" ht="13.5" customHeight="1">
      <c r="A52" s="36"/>
      <c r="B52" s="3">
        <v>45</v>
      </c>
      <c r="C52" s="27" t="str">
        <f>IF(นักเรียน!B50="","",นักเรียน!B50)</f>
        <v/>
      </c>
      <c r="D52" s="28" t="str">
        <f>IF(นักเรียน!C50="","",นักเรียน!C50)</f>
        <v/>
      </c>
      <c r="E52" s="45"/>
      <c r="F52" s="46"/>
      <c r="G52" s="46"/>
      <c r="H52" s="46"/>
      <c r="I52" s="47"/>
      <c r="J52" s="45"/>
      <c r="K52" s="46"/>
      <c r="L52" s="46"/>
      <c r="M52" s="46"/>
      <c r="N52" s="47"/>
      <c r="O52" s="61"/>
      <c r="P52" s="62"/>
      <c r="Q52" s="62"/>
      <c r="R52" s="62"/>
      <c r="S52" s="63"/>
      <c r="T52" s="44" t="str">
        <f t="shared" si="0"/>
        <v/>
      </c>
      <c r="U52" s="44" t="str">
        <f t="shared" si="1"/>
        <v/>
      </c>
      <c r="V52" s="36"/>
      <c r="W52" s="40">
        <f t="shared" si="2"/>
        <v>0</v>
      </c>
      <c r="X52" s="66">
        <f t="shared" si="3"/>
        <v>0</v>
      </c>
      <c r="Y52" s="36"/>
      <c r="Z52" s="36"/>
      <c r="AA52" s="36"/>
      <c r="AB52" s="36"/>
      <c r="AC52" s="36"/>
      <c r="AD52" s="36"/>
      <c r="AE52" s="36"/>
    </row>
    <row r="53" spans="1:31" s="5" customFormat="1" ht="18.75" customHeight="1">
      <c r="A53" s="36"/>
      <c r="B53" s="230" t="s">
        <v>56</v>
      </c>
      <c r="C53" s="230"/>
      <c r="D53" s="230"/>
      <c r="E53" s="230"/>
      <c r="F53" s="230"/>
      <c r="G53" s="230"/>
      <c r="H53" s="230"/>
      <c r="I53" s="230"/>
      <c r="J53" s="229" t="str">
        <f>IF(Y3=0,"",Y3)</f>
        <v/>
      </c>
      <c r="K53" s="229"/>
      <c r="L53" s="229"/>
      <c r="M53" s="229"/>
      <c r="N53" s="229"/>
      <c r="O53" s="230" t="s">
        <v>61</v>
      </c>
      <c r="P53" s="230"/>
      <c r="Q53" s="230"/>
      <c r="R53" s="230"/>
      <c r="S53" s="230"/>
      <c r="T53" s="236" t="str">
        <f>IF(Y5="-","-",Y5)</f>
        <v>-</v>
      </c>
      <c r="U53" s="229"/>
      <c r="V53" s="36"/>
      <c r="W53" s="67"/>
      <c r="X53" s="68"/>
      <c r="Y53" s="36"/>
      <c r="Z53" s="36"/>
      <c r="AA53" s="36"/>
      <c r="AB53" s="36"/>
      <c r="AC53" s="36"/>
      <c r="AD53" s="36"/>
      <c r="AE53" s="36"/>
    </row>
    <row r="54" spans="1:31" s="5" customFormat="1" ht="18.75" customHeight="1">
      <c r="A54" s="36"/>
      <c r="B54" s="237" t="s">
        <v>60</v>
      </c>
      <c r="C54" s="237"/>
      <c r="D54" s="237"/>
      <c r="E54" s="237"/>
      <c r="F54" s="237"/>
      <c r="G54" s="237"/>
      <c r="H54" s="237"/>
      <c r="I54" s="237"/>
      <c r="J54" s="238" t="str">
        <f>IF(Y4="-","",Y4)</f>
        <v/>
      </c>
      <c r="K54" s="239"/>
      <c r="L54" s="239"/>
      <c r="M54" s="239"/>
      <c r="N54" s="239"/>
      <c r="O54" s="237" t="s">
        <v>2</v>
      </c>
      <c r="P54" s="237"/>
      <c r="Q54" s="237"/>
      <c r="R54" s="237"/>
      <c r="S54" s="237"/>
      <c r="T54" s="229" t="str">
        <f>IF(T53="-","-",IF(T53&gt;=0.225,5,IF(T53&gt;=0.1875,4,IF(T53&gt;=0.15,3,IF(T53&gt;=0.125,2,1)))))</f>
        <v>-</v>
      </c>
      <c r="U54" s="229"/>
      <c r="V54" s="36"/>
      <c r="W54" s="67"/>
      <c r="X54" s="68"/>
      <c r="Y54" s="36"/>
      <c r="Z54" s="36"/>
      <c r="AA54" s="36"/>
      <c r="AB54" s="36"/>
      <c r="AC54" s="36"/>
      <c r="AD54" s="36"/>
      <c r="AE54" s="36"/>
    </row>
    <row r="55" spans="1:31" s="5" customFormat="1" ht="18.75" customHeight="1">
      <c r="A55" s="36"/>
      <c r="B55" s="230" t="s">
        <v>62</v>
      </c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29" t="str">
        <f>IF(T54="-","-",IF(T54=5,"ดีเยี่ยม",IF(T54=4,"ดีมาก",IF(T54=3,"ดี",IF(T54=2,"พอใช้","ปรับปรุง")))))</f>
        <v>-</v>
      </c>
      <c r="U55" s="229"/>
      <c r="V55" s="36"/>
      <c r="W55" s="67"/>
      <c r="X55" s="68"/>
      <c r="Y55" s="36"/>
      <c r="Z55" s="36"/>
      <c r="AA55" s="36"/>
      <c r="AB55" s="36"/>
      <c r="AC55" s="36"/>
      <c r="AD55" s="36"/>
      <c r="AE55" s="36"/>
    </row>
    <row r="56" spans="1:31" s="5" customFormat="1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9"/>
      <c r="X56" s="36"/>
      <c r="Y56" s="36"/>
      <c r="Z56" s="36"/>
      <c r="AA56" s="36"/>
      <c r="AB56" s="36"/>
      <c r="AC56" s="36"/>
      <c r="AD56" s="36"/>
      <c r="AE56" s="36"/>
    </row>
    <row r="57" spans="1:31">
      <c r="B57" s="34"/>
      <c r="C57" s="34"/>
      <c r="D57" s="69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50" t="s">
        <v>175</v>
      </c>
      <c r="U57" s="58">
        <f>COUNTIF(T8:T52,5)</f>
        <v>0</v>
      </c>
      <c r="V57" s="34" t="s">
        <v>29</v>
      </c>
    </row>
    <row r="58" spans="1:31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50" t="s">
        <v>176</v>
      </c>
      <c r="U58" s="58">
        <f>COUNTIF(T8:T52,4)</f>
        <v>0</v>
      </c>
      <c r="V58" s="34" t="s">
        <v>29</v>
      </c>
    </row>
    <row r="59" spans="1:31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50" t="s">
        <v>177</v>
      </c>
      <c r="U59" s="58">
        <f>COUNTIF(T8:T52,3)</f>
        <v>0</v>
      </c>
      <c r="V59" s="34" t="s">
        <v>29</v>
      </c>
    </row>
    <row r="60" spans="1:31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50" t="s">
        <v>178</v>
      </c>
      <c r="U60" s="58">
        <f>COUNTIF(T8:T52,2)</f>
        <v>0</v>
      </c>
      <c r="V60" s="34" t="s">
        <v>29</v>
      </c>
    </row>
    <row r="61" spans="1:31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50" t="s">
        <v>179</v>
      </c>
      <c r="U61" s="58">
        <f>COUNTIF(T8:T52,1)</f>
        <v>0</v>
      </c>
      <c r="V61" s="34" t="s">
        <v>29</v>
      </c>
    </row>
    <row r="62" spans="1:31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50" t="s">
        <v>33</v>
      </c>
      <c r="U62" s="59">
        <f>SUM(U57:U61)</f>
        <v>0</v>
      </c>
      <c r="V62" s="34" t="s">
        <v>29</v>
      </c>
    </row>
    <row r="63" spans="1:31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1:31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2:21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2:21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2:21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2:21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2:21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2:21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2:21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2:21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spans="2:21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2:21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2:21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2:21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2:21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spans="2:21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spans="2:21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spans="2:21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spans="2:21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spans="2:21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spans="2:21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spans="2:21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2:21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2:21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</sheetData>
  <sheetProtection password="CF63" sheet="1" objects="1" scenarios="1" selectLockedCells="1"/>
  <mergeCells count="19">
    <mergeCell ref="C3:T3"/>
    <mergeCell ref="B6:B7"/>
    <mergeCell ref="C6:C7"/>
    <mergeCell ref="D6:D7"/>
    <mergeCell ref="E6:I6"/>
    <mergeCell ref="J6:N6"/>
    <mergeCell ref="O6:S6"/>
    <mergeCell ref="T6:T7"/>
    <mergeCell ref="B55:S55"/>
    <mergeCell ref="T55:U55"/>
    <mergeCell ref="U6:U7"/>
    <mergeCell ref="B53:I53"/>
    <mergeCell ref="J53:N53"/>
    <mergeCell ref="O53:S53"/>
    <mergeCell ref="T53:U53"/>
    <mergeCell ref="B54:I54"/>
    <mergeCell ref="J54:N54"/>
    <mergeCell ref="O54:S54"/>
    <mergeCell ref="T54:U54"/>
  </mergeCells>
  <dataValidations count="5"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8:P52 F8:F52 K8:K52">
      <formula1>scor4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8:O52 E8:E52 J8:J52">
      <formula1>scor5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8:Q52 G8:G52 L8:L52">
      <formula1>scor3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8:R52 H8:H52 M8:M52">
      <formula1>scor2</formula1>
    </dataValidation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8:S52 I8:I52 N8:N52">
      <formula1>scor1</formula1>
    </dataValidation>
  </dataValidations>
  <printOptions horizontalCentered="1"/>
  <pageMargins left="0.31496062992125984" right="0.11811023622047245" top="0.35433070866141736" bottom="0.15748031496062992" header="0.11811023622047245" footer="0.11811023622047245"/>
  <pageSetup paperSize="9" orientation="portrait" blackAndWhite="1" horizontalDpi="4294967293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6"/>
  <sheetViews>
    <sheetView showGridLines="0" showRowColHeaders="0" workbookViewId="0">
      <selection activeCell="R9" sqref="R9"/>
    </sheetView>
  </sheetViews>
  <sheetFormatPr defaultColWidth="23.25" defaultRowHeight="22.5"/>
  <cols>
    <col min="1" max="1" width="15" style="34" customWidth="1"/>
    <col min="2" max="2" width="4.125" style="1" customWidth="1"/>
    <col min="3" max="3" width="8.75" style="1" customWidth="1"/>
    <col min="4" max="4" width="21.875" style="1" customWidth="1"/>
    <col min="5" max="19" width="2.75" style="1" customWidth="1"/>
    <col min="20" max="20" width="5.75" style="1" customWidth="1"/>
    <col min="21" max="21" width="9.625" style="1" customWidth="1"/>
    <col min="22" max="22" width="10.625" style="34" customWidth="1"/>
    <col min="23" max="23" width="14.625" style="37" customWidth="1"/>
    <col min="24" max="24" width="13" style="34" customWidth="1"/>
    <col min="25" max="25" width="10.25" style="34" customWidth="1"/>
    <col min="26" max="26" width="13.625" style="34" customWidth="1"/>
    <col min="27" max="31" width="23.25" style="34"/>
    <col min="32" max="16384" width="23.25" style="1"/>
  </cols>
  <sheetData>
    <row r="1" spans="1:3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W1" s="91" t="s">
        <v>57</v>
      </c>
    </row>
    <row r="2" spans="1:3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X2" s="53" t="s">
        <v>59</v>
      </c>
      <c r="Y2" s="54">
        <v>0.25</v>
      </c>
      <c r="Z2" s="57" t="s">
        <v>32</v>
      </c>
    </row>
    <row r="3" spans="1:31" s="7" customFormat="1" ht="19.5" customHeight="1">
      <c r="A3" s="33"/>
      <c r="B3" s="25"/>
      <c r="C3" s="227" t="str">
        <f>"แบบประเมินคุณะลักษณะอันพึงประสงค์ของผู้เรียน  "&amp;บันทึกข้อความ!S8&amp;" ปีการศึกษา "&amp;บันทึกข้อความ!S9</f>
        <v>แบบประเมินคุณะลักษณะอันพึงประสงค์ของผู้เรียน  ชั้นมัธยมศึกษาปีที่ 3 ปีการศึกษา 2556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5"/>
      <c r="V3" s="33"/>
      <c r="W3" s="38"/>
      <c r="X3" s="53" t="s">
        <v>58</v>
      </c>
      <c r="Y3" s="55">
        <f>SUM(U57:U59)</f>
        <v>0</v>
      </c>
      <c r="Z3" s="57" t="s">
        <v>29</v>
      </c>
      <c r="AA3" s="33"/>
      <c r="AB3" s="33"/>
      <c r="AC3" s="33"/>
      <c r="AD3" s="33"/>
      <c r="AE3" s="33"/>
    </row>
    <row r="4" spans="1:31" s="7" customFormat="1" ht="19.5" customHeight="1">
      <c r="A4" s="33"/>
      <c r="B4" s="25"/>
      <c r="C4" s="25" t="s">
        <v>87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33"/>
      <c r="W4" s="52"/>
      <c r="X4" s="53" t="s">
        <v>30</v>
      </c>
      <c r="Y4" s="56" t="str">
        <f>IF(Y3=0,"-",Y3*100/U62)</f>
        <v>-</v>
      </c>
      <c r="Z4" s="57"/>
      <c r="AA4" s="33"/>
      <c r="AB4" s="33"/>
      <c r="AC4" s="33"/>
      <c r="AD4" s="33"/>
      <c r="AE4" s="33"/>
    </row>
    <row r="5" spans="1:31" s="21" customFormat="1" ht="21" customHeight="1">
      <c r="A5" s="33"/>
      <c r="D5" s="21" t="s">
        <v>88</v>
      </c>
      <c r="V5" s="33"/>
      <c r="W5" s="38"/>
      <c r="X5" s="53" t="s">
        <v>31</v>
      </c>
      <c r="Y5" s="56" t="str">
        <f>IF(Y4="-","-",Y4*Y2/100)</f>
        <v>-</v>
      </c>
      <c r="Z5" s="57" t="s">
        <v>32</v>
      </c>
      <c r="AA5" s="33"/>
      <c r="AB5" s="33"/>
      <c r="AC5" s="33"/>
      <c r="AD5" s="33"/>
      <c r="AE5" s="33"/>
    </row>
    <row r="6" spans="1:31" s="7" customFormat="1" ht="84.75" customHeight="1">
      <c r="A6" s="33"/>
      <c r="B6" s="234" t="s">
        <v>0</v>
      </c>
      <c r="C6" s="235" t="str">
        <f>นักเรียน!B5</f>
        <v>เลขประจำตัว</v>
      </c>
      <c r="D6" s="234" t="s">
        <v>1</v>
      </c>
      <c r="E6" s="231" t="s">
        <v>89</v>
      </c>
      <c r="F6" s="232"/>
      <c r="G6" s="232"/>
      <c r="H6" s="232"/>
      <c r="I6" s="233"/>
      <c r="J6" s="231" t="s">
        <v>90</v>
      </c>
      <c r="K6" s="232"/>
      <c r="L6" s="232"/>
      <c r="M6" s="232"/>
      <c r="N6" s="233"/>
      <c r="O6" s="231" t="s">
        <v>91</v>
      </c>
      <c r="P6" s="232"/>
      <c r="Q6" s="232"/>
      <c r="R6" s="232"/>
      <c r="S6" s="232"/>
      <c r="T6" s="240" t="s">
        <v>28</v>
      </c>
      <c r="U6" s="240" t="s">
        <v>27</v>
      </c>
      <c r="V6" s="33"/>
      <c r="W6" s="48" t="s">
        <v>8</v>
      </c>
      <c r="X6" s="49" t="s">
        <v>9</v>
      </c>
      <c r="Y6" s="33"/>
      <c r="Z6" s="33"/>
      <c r="AA6" s="33"/>
      <c r="AB6" s="33"/>
      <c r="AC6" s="33"/>
      <c r="AD6" s="33"/>
      <c r="AE6" s="33"/>
    </row>
    <row r="7" spans="1:31" ht="18" customHeight="1">
      <c r="B7" s="234"/>
      <c r="C7" s="235"/>
      <c r="D7" s="234"/>
      <c r="E7" s="41">
        <v>5</v>
      </c>
      <c r="F7" s="42">
        <v>4</v>
      </c>
      <c r="G7" s="42">
        <v>3</v>
      </c>
      <c r="H7" s="42">
        <v>2</v>
      </c>
      <c r="I7" s="43">
        <v>1</v>
      </c>
      <c r="J7" s="41">
        <v>5</v>
      </c>
      <c r="K7" s="42">
        <v>4</v>
      </c>
      <c r="L7" s="42">
        <v>3</v>
      </c>
      <c r="M7" s="42">
        <v>2</v>
      </c>
      <c r="N7" s="43">
        <v>1</v>
      </c>
      <c r="O7" s="41">
        <v>5</v>
      </c>
      <c r="P7" s="42">
        <v>4</v>
      </c>
      <c r="Q7" s="42">
        <v>3</v>
      </c>
      <c r="R7" s="42">
        <v>2</v>
      </c>
      <c r="S7" s="51">
        <v>1</v>
      </c>
      <c r="T7" s="240"/>
      <c r="U7" s="240"/>
      <c r="W7" s="64">
        <v>15</v>
      </c>
      <c r="X7" s="65">
        <v>100</v>
      </c>
    </row>
    <row r="8" spans="1:31" s="4" customFormat="1" ht="13.5" customHeight="1">
      <c r="A8" s="35"/>
      <c r="B8" s="3">
        <v>1</v>
      </c>
      <c r="C8" s="27" t="str">
        <f>IF(นักเรียน!B6="","",นักเรียน!B6)</f>
        <v/>
      </c>
      <c r="D8" s="28" t="str">
        <f>IF(นักเรียน!C6="","",นักเรียน!C6)</f>
        <v>สามเณร</v>
      </c>
      <c r="E8" s="45"/>
      <c r="F8" s="46"/>
      <c r="G8" s="46"/>
      <c r="H8" s="46"/>
      <c r="I8" s="47"/>
      <c r="J8" s="45"/>
      <c r="K8" s="46"/>
      <c r="L8" s="46"/>
      <c r="M8" s="46"/>
      <c r="N8" s="47"/>
      <c r="O8" s="45"/>
      <c r="P8" s="46"/>
      <c r="Q8" s="46"/>
      <c r="R8" s="46"/>
      <c r="S8" s="47"/>
      <c r="T8" s="44" t="str">
        <f t="shared" ref="T8:T52" si="0">IF(X8=0,"",VLOOKUP(X8,gradeatt,4,TRUE))</f>
        <v/>
      </c>
      <c r="U8" s="44" t="str">
        <f t="shared" ref="U8:U52" si="1">IF(X8=0,"",VLOOKUP(X8,gradeatt,5,TRUE))</f>
        <v/>
      </c>
      <c r="V8" s="35"/>
      <c r="W8" s="40">
        <f>SUM(E8:S8)</f>
        <v>0</v>
      </c>
      <c r="X8" s="66">
        <f>W8*100/$W$7</f>
        <v>0</v>
      </c>
      <c r="Y8" s="35"/>
      <c r="Z8" s="35"/>
      <c r="AA8" s="35"/>
      <c r="AB8" s="35"/>
      <c r="AC8" s="35"/>
      <c r="AD8" s="35"/>
      <c r="AE8" s="35"/>
    </row>
    <row r="9" spans="1:31" s="4" customFormat="1" ht="13.5" customHeight="1">
      <c r="A9" s="35"/>
      <c r="B9" s="3">
        <v>2</v>
      </c>
      <c r="C9" s="27" t="str">
        <f>IF(นักเรียน!B7="","",นักเรียน!B7)</f>
        <v/>
      </c>
      <c r="D9" s="28" t="str">
        <f>IF(นักเรียน!C7="","",นักเรียน!C7)</f>
        <v>สามเณร</v>
      </c>
      <c r="E9" s="45"/>
      <c r="F9" s="46"/>
      <c r="G9" s="46"/>
      <c r="H9" s="46"/>
      <c r="I9" s="47"/>
      <c r="J9" s="45"/>
      <c r="K9" s="46"/>
      <c r="L9" s="46"/>
      <c r="M9" s="46"/>
      <c r="N9" s="47"/>
      <c r="O9" s="45"/>
      <c r="P9" s="46"/>
      <c r="Q9" s="46"/>
      <c r="R9" s="46"/>
      <c r="S9" s="47"/>
      <c r="T9" s="44" t="str">
        <f t="shared" si="0"/>
        <v/>
      </c>
      <c r="U9" s="44" t="str">
        <f t="shared" si="1"/>
        <v/>
      </c>
      <c r="V9" s="35"/>
      <c r="W9" s="40">
        <f t="shared" ref="W9:W52" si="2">SUM(E9:S9)</f>
        <v>0</v>
      </c>
      <c r="X9" s="66">
        <f t="shared" ref="X9:X52" si="3">W9*100/$W$7</f>
        <v>0</v>
      </c>
      <c r="Y9" s="35"/>
      <c r="Z9" s="35"/>
      <c r="AA9" s="35"/>
      <c r="AB9" s="35"/>
      <c r="AC9" s="35"/>
      <c r="AD9" s="35"/>
      <c r="AE9" s="35"/>
    </row>
    <row r="10" spans="1:31" s="4" customFormat="1" ht="13.5" customHeight="1">
      <c r="A10" s="35"/>
      <c r="B10" s="3">
        <v>3</v>
      </c>
      <c r="C10" s="27" t="str">
        <f>IF(นักเรียน!B8="","",นักเรียน!B8)</f>
        <v/>
      </c>
      <c r="D10" s="28" t="str">
        <f>IF(นักเรียน!C8="","",นักเรียน!C8)</f>
        <v>สามเณร</v>
      </c>
      <c r="E10" s="45"/>
      <c r="F10" s="46"/>
      <c r="G10" s="46"/>
      <c r="H10" s="46"/>
      <c r="I10" s="47"/>
      <c r="J10" s="45"/>
      <c r="K10" s="46"/>
      <c r="L10" s="46"/>
      <c r="M10" s="46"/>
      <c r="N10" s="47"/>
      <c r="O10" s="45"/>
      <c r="P10" s="46"/>
      <c r="Q10" s="46"/>
      <c r="R10" s="46"/>
      <c r="S10" s="47"/>
      <c r="T10" s="44" t="str">
        <f t="shared" si="0"/>
        <v/>
      </c>
      <c r="U10" s="44" t="str">
        <f t="shared" si="1"/>
        <v/>
      </c>
      <c r="V10" s="35"/>
      <c r="W10" s="40">
        <f t="shared" si="2"/>
        <v>0</v>
      </c>
      <c r="X10" s="66">
        <f t="shared" si="3"/>
        <v>0</v>
      </c>
      <c r="Y10" s="35"/>
      <c r="Z10" s="35"/>
      <c r="AA10" s="35"/>
      <c r="AB10" s="35"/>
      <c r="AC10" s="35"/>
      <c r="AD10" s="35"/>
      <c r="AE10" s="35"/>
    </row>
    <row r="11" spans="1:31" s="4" customFormat="1" ht="13.5" customHeight="1">
      <c r="A11" s="35"/>
      <c r="B11" s="3">
        <v>4</v>
      </c>
      <c r="C11" s="27" t="str">
        <f>IF(นักเรียน!B9="","",นักเรียน!B9)</f>
        <v/>
      </c>
      <c r="D11" s="28" t="str">
        <f>IF(นักเรียน!C9="","",นักเรียน!C9)</f>
        <v>สามเณร</v>
      </c>
      <c r="E11" s="45"/>
      <c r="F11" s="46"/>
      <c r="G11" s="46"/>
      <c r="H11" s="46"/>
      <c r="I11" s="47"/>
      <c r="J11" s="45"/>
      <c r="K11" s="46"/>
      <c r="L11" s="46"/>
      <c r="M11" s="46"/>
      <c r="N11" s="47"/>
      <c r="O11" s="45"/>
      <c r="P11" s="46"/>
      <c r="Q11" s="46"/>
      <c r="R11" s="46"/>
      <c r="S11" s="47"/>
      <c r="T11" s="44" t="str">
        <f t="shared" si="0"/>
        <v/>
      </c>
      <c r="U11" s="44" t="str">
        <f t="shared" si="1"/>
        <v/>
      </c>
      <c r="V11" s="35"/>
      <c r="W11" s="40">
        <f t="shared" si="2"/>
        <v>0</v>
      </c>
      <c r="X11" s="66">
        <f t="shared" si="3"/>
        <v>0</v>
      </c>
      <c r="Y11" s="35"/>
      <c r="Z11" s="35"/>
      <c r="AA11" s="35"/>
      <c r="AB11" s="35"/>
      <c r="AC11" s="35"/>
      <c r="AD11" s="35"/>
      <c r="AE11" s="35"/>
    </row>
    <row r="12" spans="1:31" s="4" customFormat="1" ht="13.5" customHeight="1">
      <c r="A12" s="35"/>
      <c r="B12" s="3">
        <v>5</v>
      </c>
      <c r="C12" s="27" t="str">
        <f>IF(นักเรียน!B10="","",นักเรียน!B10)</f>
        <v/>
      </c>
      <c r="D12" s="28" t="str">
        <f>IF(นักเรียน!C10="","",นักเรียน!C10)</f>
        <v>สามเณร</v>
      </c>
      <c r="E12" s="45"/>
      <c r="F12" s="46"/>
      <c r="G12" s="46"/>
      <c r="H12" s="46"/>
      <c r="I12" s="47"/>
      <c r="J12" s="45"/>
      <c r="K12" s="46"/>
      <c r="L12" s="46"/>
      <c r="M12" s="46"/>
      <c r="N12" s="47"/>
      <c r="O12" s="45"/>
      <c r="P12" s="46"/>
      <c r="Q12" s="46"/>
      <c r="R12" s="46"/>
      <c r="S12" s="47"/>
      <c r="T12" s="44" t="str">
        <f t="shared" si="0"/>
        <v/>
      </c>
      <c r="U12" s="44" t="str">
        <f t="shared" si="1"/>
        <v/>
      </c>
      <c r="V12" s="35"/>
      <c r="W12" s="40">
        <f t="shared" si="2"/>
        <v>0</v>
      </c>
      <c r="X12" s="66">
        <f t="shared" si="3"/>
        <v>0</v>
      </c>
      <c r="Y12" s="35"/>
      <c r="Z12" s="35"/>
      <c r="AA12" s="35"/>
      <c r="AB12" s="35"/>
      <c r="AC12" s="35"/>
      <c r="AD12" s="35"/>
      <c r="AE12" s="35"/>
    </row>
    <row r="13" spans="1:31" s="4" customFormat="1" ht="13.5" customHeight="1">
      <c r="A13" s="35"/>
      <c r="B13" s="3">
        <v>6</v>
      </c>
      <c r="C13" s="27" t="str">
        <f>IF(นักเรียน!B11="","",นักเรียน!B11)</f>
        <v/>
      </c>
      <c r="D13" s="28" t="str">
        <f>IF(นักเรียน!C11="","",นักเรียน!C11)</f>
        <v>สามเณร</v>
      </c>
      <c r="E13" s="45"/>
      <c r="F13" s="46"/>
      <c r="G13" s="46"/>
      <c r="H13" s="46"/>
      <c r="I13" s="47"/>
      <c r="J13" s="45"/>
      <c r="K13" s="46"/>
      <c r="L13" s="46"/>
      <c r="M13" s="46"/>
      <c r="N13" s="47"/>
      <c r="O13" s="45"/>
      <c r="P13" s="46"/>
      <c r="Q13" s="46"/>
      <c r="R13" s="46"/>
      <c r="S13" s="47"/>
      <c r="T13" s="44" t="str">
        <f t="shared" si="0"/>
        <v/>
      </c>
      <c r="U13" s="44" t="str">
        <f t="shared" si="1"/>
        <v/>
      </c>
      <c r="V13" s="35"/>
      <c r="W13" s="40">
        <f t="shared" si="2"/>
        <v>0</v>
      </c>
      <c r="X13" s="66">
        <f t="shared" si="3"/>
        <v>0</v>
      </c>
      <c r="Y13" s="35"/>
      <c r="Z13" s="35"/>
      <c r="AA13" s="35"/>
      <c r="AB13" s="35"/>
      <c r="AC13" s="35"/>
      <c r="AD13" s="35"/>
      <c r="AE13" s="35"/>
    </row>
    <row r="14" spans="1:31" s="4" customFormat="1" ht="13.5" customHeight="1">
      <c r="A14" s="35"/>
      <c r="B14" s="3">
        <v>7</v>
      </c>
      <c r="C14" s="27" t="str">
        <f>IF(นักเรียน!B12="","",นักเรียน!B12)</f>
        <v/>
      </c>
      <c r="D14" s="28" t="str">
        <f>IF(นักเรียน!C12="","",นักเรียน!C12)</f>
        <v>สามเณร</v>
      </c>
      <c r="E14" s="45"/>
      <c r="F14" s="46"/>
      <c r="G14" s="46"/>
      <c r="H14" s="46"/>
      <c r="I14" s="47"/>
      <c r="J14" s="45"/>
      <c r="K14" s="46"/>
      <c r="L14" s="46"/>
      <c r="M14" s="46"/>
      <c r="N14" s="47"/>
      <c r="O14" s="45"/>
      <c r="P14" s="46"/>
      <c r="Q14" s="46"/>
      <c r="R14" s="46"/>
      <c r="S14" s="47"/>
      <c r="T14" s="44" t="str">
        <f t="shared" si="0"/>
        <v/>
      </c>
      <c r="U14" s="44" t="str">
        <f t="shared" si="1"/>
        <v/>
      </c>
      <c r="V14" s="35"/>
      <c r="W14" s="40">
        <f t="shared" si="2"/>
        <v>0</v>
      </c>
      <c r="X14" s="66">
        <f t="shared" si="3"/>
        <v>0</v>
      </c>
      <c r="Y14" s="35"/>
      <c r="Z14" s="35"/>
      <c r="AA14" s="35"/>
      <c r="AB14" s="35"/>
      <c r="AC14" s="35"/>
      <c r="AD14" s="35"/>
      <c r="AE14" s="35"/>
    </row>
    <row r="15" spans="1:31" s="4" customFormat="1" ht="13.5" customHeight="1">
      <c r="A15" s="35"/>
      <c r="B15" s="3">
        <v>8</v>
      </c>
      <c r="C15" s="27" t="str">
        <f>IF(นักเรียน!B13="","",นักเรียน!B13)</f>
        <v/>
      </c>
      <c r="D15" s="28" t="str">
        <f>IF(นักเรียน!C13="","",นักเรียน!C13)</f>
        <v>สามเณร</v>
      </c>
      <c r="E15" s="45"/>
      <c r="F15" s="46"/>
      <c r="G15" s="46"/>
      <c r="H15" s="46"/>
      <c r="I15" s="47"/>
      <c r="J15" s="45"/>
      <c r="K15" s="46"/>
      <c r="L15" s="46"/>
      <c r="M15" s="46"/>
      <c r="N15" s="47"/>
      <c r="O15" s="45"/>
      <c r="P15" s="46"/>
      <c r="Q15" s="46"/>
      <c r="R15" s="46"/>
      <c r="S15" s="47"/>
      <c r="T15" s="44" t="str">
        <f t="shared" si="0"/>
        <v/>
      </c>
      <c r="U15" s="44" t="str">
        <f t="shared" si="1"/>
        <v/>
      </c>
      <c r="V15" s="35"/>
      <c r="W15" s="40">
        <f t="shared" si="2"/>
        <v>0</v>
      </c>
      <c r="X15" s="66">
        <f t="shared" si="3"/>
        <v>0</v>
      </c>
      <c r="Y15" s="35"/>
      <c r="Z15" s="35"/>
      <c r="AA15" s="35"/>
      <c r="AB15" s="35"/>
      <c r="AC15" s="35"/>
      <c r="AD15" s="35"/>
      <c r="AE15" s="35"/>
    </row>
    <row r="16" spans="1:31" s="4" customFormat="1" ht="13.5" customHeight="1">
      <c r="A16" s="35"/>
      <c r="B16" s="3">
        <v>9</v>
      </c>
      <c r="C16" s="27" t="str">
        <f>IF(นักเรียน!B14="","",นักเรียน!B14)</f>
        <v/>
      </c>
      <c r="D16" s="28" t="str">
        <f>IF(นักเรียน!C14="","",นักเรียน!C14)</f>
        <v>สามเณร</v>
      </c>
      <c r="E16" s="45"/>
      <c r="F16" s="46"/>
      <c r="G16" s="46"/>
      <c r="H16" s="46"/>
      <c r="I16" s="47"/>
      <c r="J16" s="45"/>
      <c r="K16" s="46"/>
      <c r="L16" s="46"/>
      <c r="M16" s="46"/>
      <c r="N16" s="47"/>
      <c r="O16" s="45"/>
      <c r="P16" s="46"/>
      <c r="Q16" s="46"/>
      <c r="R16" s="46"/>
      <c r="S16" s="47"/>
      <c r="T16" s="44" t="str">
        <f t="shared" si="0"/>
        <v/>
      </c>
      <c r="U16" s="44" t="str">
        <f t="shared" si="1"/>
        <v/>
      </c>
      <c r="V16" s="35"/>
      <c r="W16" s="40">
        <f t="shared" si="2"/>
        <v>0</v>
      </c>
      <c r="X16" s="66">
        <f t="shared" si="3"/>
        <v>0</v>
      </c>
      <c r="Y16" s="35"/>
      <c r="Z16" s="35"/>
      <c r="AA16" s="35"/>
      <c r="AB16" s="35"/>
      <c r="AC16" s="35"/>
      <c r="AD16" s="35"/>
      <c r="AE16" s="35"/>
    </row>
    <row r="17" spans="1:31" s="4" customFormat="1" ht="13.5" customHeight="1">
      <c r="A17" s="35"/>
      <c r="B17" s="3">
        <v>10</v>
      </c>
      <c r="C17" s="27" t="str">
        <f>IF(นักเรียน!B15="","",นักเรียน!B15)</f>
        <v/>
      </c>
      <c r="D17" s="28" t="str">
        <f>IF(นักเรียน!C15="","",นักเรียน!C15)</f>
        <v>สามเณร</v>
      </c>
      <c r="E17" s="45"/>
      <c r="F17" s="46"/>
      <c r="G17" s="46"/>
      <c r="H17" s="46"/>
      <c r="I17" s="47"/>
      <c r="J17" s="45"/>
      <c r="K17" s="46"/>
      <c r="L17" s="46"/>
      <c r="M17" s="46"/>
      <c r="N17" s="47"/>
      <c r="O17" s="45"/>
      <c r="P17" s="46"/>
      <c r="Q17" s="46"/>
      <c r="R17" s="46"/>
      <c r="S17" s="47"/>
      <c r="T17" s="44" t="str">
        <f t="shared" si="0"/>
        <v/>
      </c>
      <c r="U17" s="44" t="str">
        <f t="shared" si="1"/>
        <v/>
      </c>
      <c r="V17" s="35"/>
      <c r="W17" s="40">
        <f t="shared" si="2"/>
        <v>0</v>
      </c>
      <c r="X17" s="66">
        <f t="shared" si="3"/>
        <v>0</v>
      </c>
      <c r="Y17" s="35"/>
      <c r="Z17" s="35"/>
      <c r="AA17" s="35"/>
      <c r="AB17" s="35"/>
      <c r="AC17" s="35"/>
      <c r="AD17" s="35"/>
      <c r="AE17" s="35"/>
    </row>
    <row r="18" spans="1:31" s="4" customFormat="1" ht="13.5" customHeight="1">
      <c r="A18" s="35"/>
      <c r="B18" s="3">
        <v>11</v>
      </c>
      <c r="C18" s="27" t="str">
        <f>IF(นักเรียน!B16="","",นักเรียน!B16)</f>
        <v/>
      </c>
      <c r="D18" s="28" t="str">
        <f>IF(นักเรียน!C16="","",นักเรียน!C16)</f>
        <v/>
      </c>
      <c r="E18" s="45"/>
      <c r="F18" s="46"/>
      <c r="G18" s="46"/>
      <c r="H18" s="46"/>
      <c r="I18" s="47"/>
      <c r="J18" s="45"/>
      <c r="K18" s="46"/>
      <c r="L18" s="46"/>
      <c r="M18" s="46"/>
      <c r="N18" s="47"/>
      <c r="O18" s="45"/>
      <c r="P18" s="46"/>
      <c r="Q18" s="46"/>
      <c r="R18" s="46"/>
      <c r="S18" s="47"/>
      <c r="T18" s="44" t="str">
        <f t="shared" si="0"/>
        <v/>
      </c>
      <c r="U18" s="44" t="str">
        <f t="shared" si="1"/>
        <v/>
      </c>
      <c r="V18" s="35"/>
      <c r="W18" s="40">
        <f t="shared" si="2"/>
        <v>0</v>
      </c>
      <c r="X18" s="66">
        <f t="shared" si="3"/>
        <v>0</v>
      </c>
      <c r="Y18" s="35"/>
      <c r="Z18" s="35"/>
      <c r="AA18" s="35"/>
      <c r="AB18" s="35"/>
      <c r="AC18" s="35"/>
      <c r="AD18" s="35"/>
      <c r="AE18" s="35"/>
    </row>
    <row r="19" spans="1:31" s="4" customFormat="1" ht="13.5" customHeight="1">
      <c r="A19" s="35"/>
      <c r="B19" s="3">
        <v>12</v>
      </c>
      <c r="C19" s="27" t="str">
        <f>IF(นักเรียน!B17="","",นักเรียน!B17)</f>
        <v/>
      </c>
      <c r="D19" s="28" t="str">
        <f>IF(นักเรียน!C17="","",นักเรียน!C17)</f>
        <v/>
      </c>
      <c r="E19" s="45"/>
      <c r="F19" s="46"/>
      <c r="G19" s="46"/>
      <c r="H19" s="46"/>
      <c r="I19" s="47"/>
      <c r="J19" s="45"/>
      <c r="K19" s="46"/>
      <c r="L19" s="46"/>
      <c r="M19" s="46"/>
      <c r="N19" s="47"/>
      <c r="O19" s="45"/>
      <c r="P19" s="46"/>
      <c r="Q19" s="46"/>
      <c r="R19" s="46"/>
      <c r="S19" s="47"/>
      <c r="T19" s="44" t="str">
        <f t="shared" si="0"/>
        <v/>
      </c>
      <c r="U19" s="44" t="str">
        <f t="shared" si="1"/>
        <v/>
      </c>
      <c r="V19" s="35"/>
      <c r="W19" s="40">
        <f t="shared" si="2"/>
        <v>0</v>
      </c>
      <c r="X19" s="66">
        <f t="shared" si="3"/>
        <v>0</v>
      </c>
      <c r="Y19" s="35"/>
      <c r="Z19" s="35"/>
      <c r="AA19" s="35"/>
      <c r="AB19" s="35"/>
      <c r="AC19" s="35"/>
      <c r="AD19" s="35"/>
      <c r="AE19" s="35"/>
    </row>
    <row r="20" spans="1:31" s="4" customFormat="1" ht="13.5" customHeight="1">
      <c r="A20" s="35"/>
      <c r="B20" s="3">
        <v>13</v>
      </c>
      <c r="C20" s="27" t="str">
        <f>IF(นักเรียน!B18="","",นักเรียน!B18)</f>
        <v/>
      </c>
      <c r="D20" s="28" t="str">
        <f>IF(นักเรียน!C18="","",นักเรียน!C18)</f>
        <v/>
      </c>
      <c r="E20" s="45"/>
      <c r="F20" s="46"/>
      <c r="G20" s="46"/>
      <c r="H20" s="46"/>
      <c r="I20" s="47"/>
      <c r="J20" s="45"/>
      <c r="K20" s="46"/>
      <c r="L20" s="46"/>
      <c r="M20" s="46"/>
      <c r="N20" s="47"/>
      <c r="O20" s="45"/>
      <c r="P20" s="46"/>
      <c r="Q20" s="46"/>
      <c r="R20" s="46"/>
      <c r="S20" s="47"/>
      <c r="T20" s="44" t="str">
        <f t="shared" si="0"/>
        <v/>
      </c>
      <c r="U20" s="44" t="str">
        <f t="shared" si="1"/>
        <v/>
      </c>
      <c r="V20" s="35"/>
      <c r="W20" s="40">
        <f t="shared" si="2"/>
        <v>0</v>
      </c>
      <c r="X20" s="66">
        <f t="shared" si="3"/>
        <v>0</v>
      </c>
      <c r="Y20" s="35"/>
      <c r="Z20" s="35"/>
      <c r="AA20" s="35"/>
      <c r="AB20" s="35"/>
      <c r="AC20" s="35"/>
      <c r="AD20" s="35"/>
      <c r="AE20" s="35"/>
    </row>
    <row r="21" spans="1:31" s="4" customFormat="1" ht="13.5" customHeight="1">
      <c r="A21" s="35"/>
      <c r="B21" s="3">
        <v>14</v>
      </c>
      <c r="C21" s="27" t="str">
        <f>IF(นักเรียน!B19="","",นักเรียน!B19)</f>
        <v/>
      </c>
      <c r="D21" s="28" t="str">
        <f>IF(นักเรียน!C19="","",นักเรียน!C19)</f>
        <v/>
      </c>
      <c r="E21" s="45"/>
      <c r="F21" s="46"/>
      <c r="G21" s="46"/>
      <c r="H21" s="46"/>
      <c r="I21" s="47"/>
      <c r="J21" s="45"/>
      <c r="K21" s="46"/>
      <c r="L21" s="46"/>
      <c r="M21" s="46"/>
      <c r="N21" s="47"/>
      <c r="O21" s="45"/>
      <c r="P21" s="46"/>
      <c r="Q21" s="46"/>
      <c r="R21" s="46"/>
      <c r="S21" s="47"/>
      <c r="T21" s="44" t="str">
        <f t="shared" si="0"/>
        <v/>
      </c>
      <c r="U21" s="44" t="str">
        <f t="shared" si="1"/>
        <v/>
      </c>
      <c r="V21" s="35"/>
      <c r="W21" s="40">
        <f t="shared" si="2"/>
        <v>0</v>
      </c>
      <c r="X21" s="66">
        <f t="shared" si="3"/>
        <v>0</v>
      </c>
      <c r="Y21" s="35"/>
      <c r="Z21" s="35"/>
      <c r="AA21" s="35"/>
      <c r="AB21" s="35"/>
      <c r="AC21" s="35"/>
      <c r="AD21" s="35"/>
      <c r="AE21" s="35"/>
    </row>
    <row r="22" spans="1:31" s="4" customFormat="1" ht="13.5" customHeight="1">
      <c r="A22" s="35"/>
      <c r="B22" s="3">
        <v>15</v>
      </c>
      <c r="C22" s="27" t="str">
        <f>IF(นักเรียน!B20="","",นักเรียน!B20)</f>
        <v/>
      </c>
      <c r="D22" s="28" t="str">
        <f>IF(นักเรียน!C20="","",นักเรียน!C20)</f>
        <v/>
      </c>
      <c r="E22" s="45"/>
      <c r="F22" s="46"/>
      <c r="G22" s="46"/>
      <c r="H22" s="46"/>
      <c r="I22" s="47"/>
      <c r="J22" s="45"/>
      <c r="K22" s="46"/>
      <c r="L22" s="46"/>
      <c r="M22" s="46"/>
      <c r="N22" s="47"/>
      <c r="O22" s="45"/>
      <c r="P22" s="46"/>
      <c r="Q22" s="46"/>
      <c r="R22" s="46"/>
      <c r="S22" s="47"/>
      <c r="T22" s="44" t="str">
        <f t="shared" si="0"/>
        <v/>
      </c>
      <c r="U22" s="44" t="str">
        <f t="shared" si="1"/>
        <v/>
      </c>
      <c r="V22" s="35"/>
      <c r="W22" s="40">
        <f t="shared" si="2"/>
        <v>0</v>
      </c>
      <c r="X22" s="66">
        <f t="shared" si="3"/>
        <v>0</v>
      </c>
      <c r="Y22" s="35"/>
      <c r="Z22" s="35"/>
      <c r="AA22" s="35"/>
      <c r="AB22" s="35"/>
      <c r="AC22" s="35"/>
      <c r="AD22" s="35"/>
      <c r="AE22" s="35"/>
    </row>
    <row r="23" spans="1:31" s="4" customFormat="1" ht="13.5" customHeight="1">
      <c r="A23" s="35"/>
      <c r="B23" s="3">
        <v>16</v>
      </c>
      <c r="C23" s="27" t="str">
        <f>IF(นักเรียน!B21="","",นักเรียน!B21)</f>
        <v/>
      </c>
      <c r="D23" s="28" t="str">
        <f>IF(นักเรียน!C21="","",นักเรียน!C21)</f>
        <v/>
      </c>
      <c r="E23" s="45"/>
      <c r="F23" s="46"/>
      <c r="G23" s="46"/>
      <c r="H23" s="46"/>
      <c r="I23" s="47"/>
      <c r="J23" s="45"/>
      <c r="K23" s="46"/>
      <c r="L23" s="46"/>
      <c r="M23" s="46"/>
      <c r="N23" s="47"/>
      <c r="O23" s="45"/>
      <c r="P23" s="46"/>
      <c r="Q23" s="46"/>
      <c r="R23" s="46"/>
      <c r="S23" s="47"/>
      <c r="T23" s="44" t="str">
        <f t="shared" si="0"/>
        <v/>
      </c>
      <c r="U23" s="44" t="str">
        <f t="shared" si="1"/>
        <v/>
      </c>
      <c r="V23" s="35"/>
      <c r="W23" s="40">
        <f t="shared" si="2"/>
        <v>0</v>
      </c>
      <c r="X23" s="66">
        <f t="shared" si="3"/>
        <v>0</v>
      </c>
      <c r="Y23" s="35"/>
      <c r="Z23" s="35"/>
      <c r="AA23" s="35"/>
      <c r="AB23" s="35"/>
      <c r="AC23" s="35"/>
      <c r="AD23" s="35"/>
      <c r="AE23" s="35"/>
    </row>
    <row r="24" spans="1:31" s="4" customFormat="1" ht="13.5" customHeight="1">
      <c r="A24" s="35"/>
      <c r="B24" s="3">
        <v>17</v>
      </c>
      <c r="C24" s="27" t="str">
        <f>IF(นักเรียน!B22="","",นักเรียน!B22)</f>
        <v/>
      </c>
      <c r="D24" s="28" t="str">
        <f>IF(นักเรียน!C22="","",นักเรียน!C22)</f>
        <v/>
      </c>
      <c r="E24" s="45"/>
      <c r="F24" s="46"/>
      <c r="G24" s="46"/>
      <c r="H24" s="46"/>
      <c r="I24" s="47"/>
      <c r="J24" s="45"/>
      <c r="K24" s="46"/>
      <c r="L24" s="46"/>
      <c r="M24" s="46"/>
      <c r="N24" s="47"/>
      <c r="O24" s="45"/>
      <c r="P24" s="46"/>
      <c r="Q24" s="46"/>
      <c r="R24" s="46"/>
      <c r="S24" s="47"/>
      <c r="T24" s="44" t="str">
        <f t="shared" si="0"/>
        <v/>
      </c>
      <c r="U24" s="44" t="str">
        <f t="shared" si="1"/>
        <v/>
      </c>
      <c r="V24" s="35"/>
      <c r="W24" s="40">
        <f t="shared" si="2"/>
        <v>0</v>
      </c>
      <c r="X24" s="66">
        <f t="shared" si="3"/>
        <v>0</v>
      </c>
      <c r="Y24" s="35"/>
      <c r="Z24" s="35"/>
      <c r="AA24" s="35"/>
      <c r="AB24" s="35"/>
      <c r="AC24" s="35"/>
      <c r="AD24" s="35"/>
      <c r="AE24" s="35"/>
    </row>
    <row r="25" spans="1:31" s="4" customFormat="1" ht="13.5" customHeight="1">
      <c r="A25" s="35"/>
      <c r="B25" s="3">
        <v>18</v>
      </c>
      <c r="C25" s="27" t="str">
        <f>IF(นักเรียน!B23="","",นักเรียน!B23)</f>
        <v/>
      </c>
      <c r="D25" s="28" t="str">
        <f>IF(นักเรียน!C23="","",นักเรียน!C23)</f>
        <v/>
      </c>
      <c r="E25" s="45"/>
      <c r="F25" s="46"/>
      <c r="G25" s="46"/>
      <c r="H25" s="46"/>
      <c r="I25" s="47"/>
      <c r="J25" s="45"/>
      <c r="K25" s="46"/>
      <c r="L25" s="46"/>
      <c r="M25" s="46"/>
      <c r="N25" s="47"/>
      <c r="O25" s="45"/>
      <c r="P25" s="46"/>
      <c r="Q25" s="46"/>
      <c r="R25" s="46"/>
      <c r="S25" s="47"/>
      <c r="T25" s="44" t="str">
        <f t="shared" si="0"/>
        <v/>
      </c>
      <c r="U25" s="44" t="str">
        <f t="shared" si="1"/>
        <v/>
      </c>
      <c r="V25" s="35"/>
      <c r="W25" s="40">
        <f t="shared" si="2"/>
        <v>0</v>
      </c>
      <c r="X25" s="66">
        <f t="shared" si="3"/>
        <v>0</v>
      </c>
      <c r="Y25" s="35"/>
      <c r="Z25" s="35"/>
      <c r="AA25" s="35"/>
      <c r="AB25" s="35"/>
      <c r="AC25" s="35"/>
      <c r="AD25" s="35"/>
      <c r="AE25" s="35"/>
    </row>
    <row r="26" spans="1:31" s="4" customFormat="1" ht="13.5" customHeight="1">
      <c r="A26" s="35"/>
      <c r="B26" s="3">
        <v>19</v>
      </c>
      <c r="C26" s="27" t="str">
        <f>IF(นักเรียน!B24="","",นักเรียน!B24)</f>
        <v/>
      </c>
      <c r="D26" s="28" t="str">
        <f>IF(นักเรียน!C24="","",นักเรียน!C24)</f>
        <v/>
      </c>
      <c r="E26" s="45"/>
      <c r="F26" s="46"/>
      <c r="G26" s="46"/>
      <c r="H26" s="46"/>
      <c r="I26" s="47"/>
      <c r="J26" s="45"/>
      <c r="K26" s="46"/>
      <c r="L26" s="46"/>
      <c r="M26" s="46"/>
      <c r="N26" s="47"/>
      <c r="O26" s="45"/>
      <c r="P26" s="46"/>
      <c r="Q26" s="46"/>
      <c r="R26" s="46"/>
      <c r="S26" s="47"/>
      <c r="T26" s="44" t="str">
        <f t="shared" si="0"/>
        <v/>
      </c>
      <c r="U26" s="44" t="str">
        <f t="shared" si="1"/>
        <v/>
      </c>
      <c r="V26" s="35"/>
      <c r="W26" s="40">
        <f t="shared" si="2"/>
        <v>0</v>
      </c>
      <c r="X26" s="66">
        <f t="shared" si="3"/>
        <v>0</v>
      </c>
      <c r="Y26" s="35"/>
      <c r="Z26" s="35"/>
      <c r="AA26" s="35"/>
      <c r="AB26" s="35"/>
      <c r="AC26" s="35"/>
      <c r="AD26" s="35"/>
      <c r="AE26" s="35"/>
    </row>
    <row r="27" spans="1:31" s="4" customFormat="1" ht="13.5" customHeight="1">
      <c r="A27" s="35"/>
      <c r="B27" s="3">
        <v>20</v>
      </c>
      <c r="C27" s="27" t="str">
        <f>IF(นักเรียน!B25="","",นักเรียน!B25)</f>
        <v/>
      </c>
      <c r="D27" s="28" t="str">
        <f>IF(นักเรียน!C25="","",นักเรียน!C25)</f>
        <v/>
      </c>
      <c r="E27" s="45"/>
      <c r="F27" s="46"/>
      <c r="G27" s="46"/>
      <c r="H27" s="46"/>
      <c r="I27" s="47"/>
      <c r="J27" s="45"/>
      <c r="K27" s="46"/>
      <c r="L27" s="46"/>
      <c r="M27" s="46"/>
      <c r="N27" s="47"/>
      <c r="O27" s="45"/>
      <c r="P27" s="46"/>
      <c r="Q27" s="46"/>
      <c r="R27" s="46"/>
      <c r="S27" s="47"/>
      <c r="T27" s="44" t="str">
        <f t="shared" si="0"/>
        <v/>
      </c>
      <c r="U27" s="44" t="str">
        <f t="shared" si="1"/>
        <v/>
      </c>
      <c r="V27" s="35"/>
      <c r="W27" s="40">
        <f t="shared" si="2"/>
        <v>0</v>
      </c>
      <c r="X27" s="66">
        <f t="shared" si="3"/>
        <v>0</v>
      </c>
      <c r="Y27" s="35"/>
      <c r="Z27" s="35"/>
      <c r="AA27" s="35"/>
      <c r="AB27" s="35"/>
      <c r="AC27" s="35"/>
      <c r="AD27" s="35"/>
      <c r="AE27" s="35"/>
    </row>
    <row r="28" spans="1:31" s="4" customFormat="1" ht="13.5" customHeight="1">
      <c r="A28" s="35"/>
      <c r="B28" s="3">
        <v>21</v>
      </c>
      <c r="C28" s="27" t="str">
        <f>IF(นักเรียน!B26="","",นักเรียน!B26)</f>
        <v/>
      </c>
      <c r="D28" s="28" t="str">
        <f>IF(นักเรียน!C26="","",นักเรียน!C26)</f>
        <v/>
      </c>
      <c r="E28" s="45"/>
      <c r="F28" s="46"/>
      <c r="G28" s="46"/>
      <c r="H28" s="46"/>
      <c r="I28" s="47"/>
      <c r="J28" s="45"/>
      <c r="K28" s="46"/>
      <c r="L28" s="46"/>
      <c r="M28" s="46"/>
      <c r="N28" s="47"/>
      <c r="O28" s="45"/>
      <c r="P28" s="46"/>
      <c r="Q28" s="46"/>
      <c r="R28" s="46"/>
      <c r="S28" s="47"/>
      <c r="T28" s="44" t="str">
        <f t="shared" si="0"/>
        <v/>
      </c>
      <c r="U28" s="44" t="str">
        <f t="shared" si="1"/>
        <v/>
      </c>
      <c r="V28" s="35"/>
      <c r="W28" s="40">
        <f t="shared" si="2"/>
        <v>0</v>
      </c>
      <c r="X28" s="66">
        <f t="shared" si="3"/>
        <v>0</v>
      </c>
      <c r="Y28" s="35"/>
      <c r="Z28" s="35"/>
      <c r="AA28" s="35"/>
      <c r="AB28" s="35"/>
      <c r="AC28" s="35"/>
      <c r="AD28" s="35"/>
      <c r="AE28" s="35"/>
    </row>
    <row r="29" spans="1:31" s="4" customFormat="1" ht="13.5" customHeight="1">
      <c r="A29" s="35"/>
      <c r="B29" s="3">
        <v>22</v>
      </c>
      <c r="C29" s="27" t="str">
        <f>IF(นักเรียน!B27="","",นักเรียน!B27)</f>
        <v/>
      </c>
      <c r="D29" s="28" t="str">
        <f>IF(นักเรียน!C27="","",นักเรียน!C27)</f>
        <v/>
      </c>
      <c r="E29" s="45"/>
      <c r="F29" s="46"/>
      <c r="G29" s="46"/>
      <c r="H29" s="46"/>
      <c r="I29" s="47"/>
      <c r="J29" s="45"/>
      <c r="K29" s="46"/>
      <c r="L29" s="46"/>
      <c r="M29" s="46"/>
      <c r="N29" s="47"/>
      <c r="O29" s="45"/>
      <c r="P29" s="46"/>
      <c r="Q29" s="46"/>
      <c r="R29" s="46"/>
      <c r="S29" s="47"/>
      <c r="T29" s="44" t="str">
        <f t="shared" si="0"/>
        <v/>
      </c>
      <c r="U29" s="44" t="str">
        <f t="shared" si="1"/>
        <v/>
      </c>
      <c r="V29" s="35"/>
      <c r="W29" s="40">
        <f t="shared" si="2"/>
        <v>0</v>
      </c>
      <c r="X29" s="66">
        <f t="shared" si="3"/>
        <v>0</v>
      </c>
      <c r="Y29" s="35"/>
      <c r="Z29" s="35"/>
      <c r="AA29" s="35"/>
      <c r="AB29" s="35"/>
      <c r="AC29" s="35"/>
      <c r="AD29" s="35"/>
      <c r="AE29" s="35"/>
    </row>
    <row r="30" spans="1:31" s="4" customFormat="1" ht="13.5" customHeight="1">
      <c r="A30" s="35"/>
      <c r="B30" s="3">
        <v>23</v>
      </c>
      <c r="C30" s="27" t="str">
        <f>IF(นักเรียน!B28="","",นักเรียน!B28)</f>
        <v/>
      </c>
      <c r="D30" s="28" t="str">
        <f>IF(นักเรียน!C28="","",นักเรียน!C28)</f>
        <v/>
      </c>
      <c r="E30" s="45"/>
      <c r="F30" s="46"/>
      <c r="G30" s="46"/>
      <c r="H30" s="46"/>
      <c r="I30" s="47"/>
      <c r="J30" s="45"/>
      <c r="K30" s="46"/>
      <c r="L30" s="46"/>
      <c r="M30" s="46"/>
      <c r="N30" s="47"/>
      <c r="O30" s="45"/>
      <c r="P30" s="46"/>
      <c r="Q30" s="46"/>
      <c r="R30" s="46"/>
      <c r="S30" s="47"/>
      <c r="T30" s="44" t="str">
        <f t="shared" si="0"/>
        <v/>
      </c>
      <c r="U30" s="44" t="str">
        <f t="shared" si="1"/>
        <v/>
      </c>
      <c r="V30" s="35"/>
      <c r="W30" s="40">
        <f t="shared" si="2"/>
        <v>0</v>
      </c>
      <c r="X30" s="66">
        <f t="shared" si="3"/>
        <v>0</v>
      </c>
      <c r="Y30" s="35"/>
      <c r="Z30" s="35"/>
      <c r="AA30" s="35"/>
      <c r="AB30" s="35"/>
      <c r="AC30" s="35"/>
      <c r="AD30" s="35"/>
      <c r="AE30" s="35"/>
    </row>
    <row r="31" spans="1:31" s="4" customFormat="1" ht="13.5" customHeight="1">
      <c r="A31" s="35"/>
      <c r="B31" s="3">
        <v>24</v>
      </c>
      <c r="C31" s="27" t="str">
        <f>IF(นักเรียน!B29="","",นักเรียน!B29)</f>
        <v/>
      </c>
      <c r="D31" s="28" t="str">
        <f>IF(นักเรียน!C29="","",นักเรียน!C29)</f>
        <v/>
      </c>
      <c r="E31" s="45"/>
      <c r="F31" s="46"/>
      <c r="G31" s="46"/>
      <c r="H31" s="46"/>
      <c r="I31" s="47"/>
      <c r="J31" s="45"/>
      <c r="K31" s="46"/>
      <c r="L31" s="46"/>
      <c r="M31" s="46"/>
      <c r="N31" s="47"/>
      <c r="O31" s="45"/>
      <c r="P31" s="46"/>
      <c r="Q31" s="46"/>
      <c r="R31" s="46"/>
      <c r="S31" s="47"/>
      <c r="T31" s="44" t="str">
        <f t="shared" si="0"/>
        <v/>
      </c>
      <c r="U31" s="44" t="str">
        <f t="shared" si="1"/>
        <v/>
      </c>
      <c r="V31" s="35"/>
      <c r="W31" s="40">
        <f t="shared" si="2"/>
        <v>0</v>
      </c>
      <c r="X31" s="66">
        <f t="shared" si="3"/>
        <v>0</v>
      </c>
      <c r="Y31" s="35"/>
      <c r="Z31" s="35"/>
      <c r="AA31" s="35"/>
      <c r="AB31" s="35"/>
      <c r="AC31" s="35"/>
      <c r="AD31" s="35"/>
      <c r="AE31" s="35"/>
    </row>
    <row r="32" spans="1:31" s="4" customFormat="1" ht="13.5" customHeight="1">
      <c r="A32" s="35"/>
      <c r="B32" s="3">
        <v>25</v>
      </c>
      <c r="C32" s="27" t="str">
        <f>IF(นักเรียน!B30="","",นักเรียน!B30)</f>
        <v/>
      </c>
      <c r="D32" s="28" t="str">
        <f>IF(นักเรียน!C30="","",นักเรียน!C30)</f>
        <v/>
      </c>
      <c r="E32" s="45"/>
      <c r="F32" s="46"/>
      <c r="G32" s="46"/>
      <c r="H32" s="46"/>
      <c r="I32" s="47"/>
      <c r="J32" s="45"/>
      <c r="K32" s="46"/>
      <c r="L32" s="46"/>
      <c r="M32" s="46"/>
      <c r="N32" s="47"/>
      <c r="O32" s="45"/>
      <c r="P32" s="46"/>
      <c r="Q32" s="46"/>
      <c r="R32" s="46"/>
      <c r="S32" s="47"/>
      <c r="T32" s="44" t="str">
        <f t="shared" si="0"/>
        <v/>
      </c>
      <c r="U32" s="44" t="str">
        <f t="shared" si="1"/>
        <v/>
      </c>
      <c r="V32" s="35"/>
      <c r="W32" s="40">
        <f t="shared" si="2"/>
        <v>0</v>
      </c>
      <c r="X32" s="66">
        <f t="shared" si="3"/>
        <v>0</v>
      </c>
      <c r="Y32" s="35"/>
      <c r="Z32" s="35"/>
      <c r="AA32" s="35"/>
      <c r="AB32" s="35"/>
      <c r="AC32" s="35"/>
      <c r="AD32" s="35"/>
      <c r="AE32" s="35"/>
    </row>
    <row r="33" spans="1:31" s="4" customFormat="1" ht="13.5" customHeight="1">
      <c r="A33" s="35"/>
      <c r="B33" s="3">
        <v>26</v>
      </c>
      <c r="C33" s="27" t="str">
        <f>IF(นักเรียน!B31="","",นักเรียน!B31)</f>
        <v/>
      </c>
      <c r="D33" s="28" t="str">
        <f>IF(นักเรียน!C31="","",นักเรียน!C31)</f>
        <v/>
      </c>
      <c r="E33" s="45"/>
      <c r="F33" s="46"/>
      <c r="G33" s="46"/>
      <c r="H33" s="46"/>
      <c r="I33" s="47"/>
      <c r="J33" s="45"/>
      <c r="K33" s="46"/>
      <c r="L33" s="46"/>
      <c r="M33" s="46"/>
      <c r="N33" s="47"/>
      <c r="O33" s="45"/>
      <c r="P33" s="46"/>
      <c r="Q33" s="46"/>
      <c r="R33" s="46"/>
      <c r="S33" s="47"/>
      <c r="T33" s="44" t="str">
        <f t="shared" si="0"/>
        <v/>
      </c>
      <c r="U33" s="44" t="str">
        <f t="shared" si="1"/>
        <v/>
      </c>
      <c r="V33" s="35"/>
      <c r="W33" s="40">
        <f t="shared" si="2"/>
        <v>0</v>
      </c>
      <c r="X33" s="66">
        <f t="shared" si="3"/>
        <v>0</v>
      </c>
      <c r="Y33" s="35"/>
      <c r="Z33" s="35"/>
      <c r="AA33" s="35"/>
      <c r="AB33" s="35"/>
      <c r="AC33" s="35"/>
      <c r="AD33" s="35"/>
      <c r="AE33" s="35"/>
    </row>
    <row r="34" spans="1:31" s="4" customFormat="1" ht="13.5" customHeight="1">
      <c r="A34" s="35"/>
      <c r="B34" s="3">
        <v>27</v>
      </c>
      <c r="C34" s="27" t="str">
        <f>IF(นักเรียน!B32="","",นักเรียน!B32)</f>
        <v/>
      </c>
      <c r="D34" s="28" t="str">
        <f>IF(นักเรียน!C32="","",นักเรียน!C32)</f>
        <v/>
      </c>
      <c r="E34" s="45"/>
      <c r="F34" s="46"/>
      <c r="G34" s="46"/>
      <c r="H34" s="46"/>
      <c r="I34" s="47"/>
      <c r="J34" s="45"/>
      <c r="K34" s="46"/>
      <c r="L34" s="46"/>
      <c r="M34" s="46"/>
      <c r="N34" s="47"/>
      <c r="O34" s="45"/>
      <c r="P34" s="46"/>
      <c r="Q34" s="46"/>
      <c r="R34" s="46"/>
      <c r="S34" s="47"/>
      <c r="T34" s="44" t="str">
        <f t="shared" si="0"/>
        <v/>
      </c>
      <c r="U34" s="44" t="str">
        <f t="shared" si="1"/>
        <v/>
      </c>
      <c r="V34" s="35"/>
      <c r="W34" s="40">
        <f t="shared" si="2"/>
        <v>0</v>
      </c>
      <c r="X34" s="66">
        <f t="shared" si="3"/>
        <v>0</v>
      </c>
      <c r="Y34" s="35"/>
      <c r="Z34" s="35"/>
      <c r="AA34" s="35"/>
      <c r="AB34" s="35"/>
      <c r="AC34" s="35"/>
      <c r="AD34" s="35"/>
      <c r="AE34" s="35"/>
    </row>
    <row r="35" spans="1:31" s="4" customFormat="1" ht="13.5" customHeight="1">
      <c r="A35" s="35"/>
      <c r="B35" s="3">
        <v>28</v>
      </c>
      <c r="C35" s="27" t="str">
        <f>IF(นักเรียน!B33="","",นักเรียน!B33)</f>
        <v/>
      </c>
      <c r="D35" s="28" t="str">
        <f>IF(นักเรียน!C33="","",นักเรียน!C33)</f>
        <v/>
      </c>
      <c r="E35" s="45"/>
      <c r="F35" s="46"/>
      <c r="G35" s="46"/>
      <c r="H35" s="46"/>
      <c r="I35" s="47"/>
      <c r="J35" s="45"/>
      <c r="K35" s="46"/>
      <c r="L35" s="46"/>
      <c r="M35" s="46"/>
      <c r="N35" s="47"/>
      <c r="O35" s="45"/>
      <c r="P35" s="46"/>
      <c r="Q35" s="46"/>
      <c r="R35" s="46"/>
      <c r="S35" s="47"/>
      <c r="T35" s="44" t="str">
        <f t="shared" si="0"/>
        <v/>
      </c>
      <c r="U35" s="44" t="str">
        <f t="shared" si="1"/>
        <v/>
      </c>
      <c r="V35" s="35"/>
      <c r="W35" s="40">
        <f t="shared" si="2"/>
        <v>0</v>
      </c>
      <c r="X35" s="66">
        <f t="shared" si="3"/>
        <v>0</v>
      </c>
      <c r="Y35" s="35"/>
      <c r="Z35" s="35"/>
      <c r="AA35" s="35"/>
      <c r="AB35" s="35"/>
      <c r="AC35" s="35"/>
      <c r="AD35" s="35"/>
      <c r="AE35" s="35"/>
    </row>
    <row r="36" spans="1:31" s="4" customFormat="1" ht="13.5" customHeight="1">
      <c r="A36" s="35"/>
      <c r="B36" s="3">
        <v>29</v>
      </c>
      <c r="C36" s="27" t="str">
        <f>IF(นักเรียน!B34="","",นักเรียน!B34)</f>
        <v/>
      </c>
      <c r="D36" s="28" t="str">
        <f>IF(นักเรียน!C34="","",นักเรียน!C34)</f>
        <v/>
      </c>
      <c r="E36" s="45"/>
      <c r="F36" s="46"/>
      <c r="G36" s="46"/>
      <c r="H36" s="46"/>
      <c r="I36" s="47"/>
      <c r="J36" s="45"/>
      <c r="K36" s="46"/>
      <c r="L36" s="46"/>
      <c r="M36" s="46"/>
      <c r="N36" s="47"/>
      <c r="O36" s="45"/>
      <c r="P36" s="46"/>
      <c r="Q36" s="46"/>
      <c r="R36" s="46"/>
      <c r="S36" s="47"/>
      <c r="T36" s="44" t="str">
        <f t="shared" si="0"/>
        <v/>
      </c>
      <c r="U36" s="44" t="str">
        <f t="shared" si="1"/>
        <v/>
      </c>
      <c r="V36" s="35"/>
      <c r="W36" s="40">
        <f t="shared" si="2"/>
        <v>0</v>
      </c>
      <c r="X36" s="66">
        <f t="shared" si="3"/>
        <v>0</v>
      </c>
      <c r="Y36" s="35"/>
      <c r="Z36" s="35"/>
      <c r="AA36" s="35"/>
      <c r="AB36" s="35"/>
      <c r="AC36" s="35"/>
      <c r="AD36" s="35"/>
      <c r="AE36" s="35"/>
    </row>
    <row r="37" spans="1:31" s="4" customFormat="1" ht="13.5" customHeight="1">
      <c r="A37" s="35"/>
      <c r="B37" s="3">
        <v>30</v>
      </c>
      <c r="C37" s="27" t="str">
        <f>IF(นักเรียน!B35="","",นักเรียน!B35)</f>
        <v/>
      </c>
      <c r="D37" s="28" t="str">
        <f>IF(นักเรียน!C35="","",นักเรียน!C35)</f>
        <v/>
      </c>
      <c r="E37" s="45"/>
      <c r="F37" s="46"/>
      <c r="G37" s="46"/>
      <c r="H37" s="46"/>
      <c r="I37" s="47"/>
      <c r="J37" s="45"/>
      <c r="K37" s="46"/>
      <c r="L37" s="46"/>
      <c r="M37" s="46"/>
      <c r="N37" s="47"/>
      <c r="O37" s="45"/>
      <c r="P37" s="46"/>
      <c r="Q37" s="46"/>
      <c r="R37" s="46"/>
      <c r="S37" s="47"/>
      <c r="T37" s="44" t="str">
        <f t="shared" si="0"/>
        <v/>
      </c>
      <c r="U37" s="44" t="str">
        <f t="shared" si="1"/>
        <v/>
      </c>
      <c r="V37" s="35"/>
      <c r="W37" s="40">
        <f t="shared" si="2"/>
        <v>0</v>
      </c>
      <c r="X37" s="66">
        <f t="shared" si="3"/>
        <v>0</v>
      </c>
      <c r="Y37" s="35"/>
      <c r="Z37" s="35"/>
      <c r="AA37" s="35"/>
      <c r="AB37" s="35"/>
      <c r="AC37" s="35"/>
      <c r="AD37" s="35"/>
      <c r="AE37" s="35"/>
    </row>
    <row r="38" spans="1:31" s="4" customFormat="1" ht="13.5" customHeight="1">
      <c r="A38" s="35"/>
      <c r="B38" s="3">
        <v>31</v>
      </c>
      <c r="C38" s="27" t="str">
        <f>IF(นักเรียน!B36="","",นักเรียน!B36)</f>
        <v/>
      </c>
      <c r="D38" s="28" t="str">
        <f>IF(นักเรียน!C36="","",นักเรียน!C36)</f>
        <v/>
      </c>
      <c r="E38" s="45"/>
      <c r="F38" s="46"/>
      <c r="G38" s="46"/>
      <c r="H38" s="46"/>
      <c r="I38" s="47"/>
      <c r="J38" s="45"/>
      <c r="K38" s="46"/>
      <c r="L38" s="46"/>
      <c r="M38" s="46"/>
      <c r="N38" s="47"/>
      <c r="O38" s="45"/>
      <c r="P38" s="46"/>
      <c r="Q38" s="46"/>
      <c r="R38" s="46"/>
      <c r="S38" s="47"/>
      <c r="T38" s="44" t="str">
        <f t="shared" si="0"/>
        <v/>
      </c>
      <c r="U38" s="44" t="str">
        <f t="shared" si="1"/>
        <v/>
      </c>
      <c r="V38" s="35"/>
      <c r="W38" s="40">
        <f t="shared" si="2"/>
        <v>0</v>
      </c>
      <c r="X38" s="66">
        <f t="shared" si="3"/>
        <v>0</v>
      </c>
      <c r="Y38" s="35"/>
      <c r="Z38" s="35"/>
      <c r="AA38" s="35"/>
      <c r="AB38" s="35"/>
      <c r="AC38" s="35"/>
      <c r="AD38" s="35"/>
      <c r="AE38" s="35"/>
    </row>
    <row r="39" spans="1:31" s="4" customFormat="1" ht="13.5" customHeight="1">
      <c r="A39" s="35"/>
      <c r="B39" s="3">
        <v>32</v>
      </c>
      <c r="C39" s="27" t="str">
        <f>IF(นักเรียน!B37="","",นักเรียน!B37)</f>
        <v/>
      </c>
      <c r="D39" s="28" t="str">
        <f>IF(นักเรียน!C37="","",นักเรียน!C37)</f>
        <v/>
      </c>
      <c r="E39" s="45"/>
      <c r="F39" s="46"/>
      <c r="G39" s="46"/>
      <c r="H39" s="46"/>
      <c r="I39" s="47"/>
      <c r="J39" s="45"/>
      <c r="K39" s="46"/>
      <c r="L39" s="46"/>
      <c r="M39" s="46"/>
      <c r="N39" s="47"/>
      <c r="O39" s="45"/>
      <c r="P39" s="46"/>
      <c r="Q39" s="46"/>
      <c r="R39" s="46"/>
      <c r="S39" s="47"/>
      <c r="T39" s="44" t="str">
        <f t="shared" si="0"/>
        <v/>
      </c>
      <c r="U39" s="44" t="str">
        <f t="shared" si="1"/>
        <v/>
      </c>
      <c r="V39" s="35"/>
      <c r="W39" s="40">
        <f t="shared" si="2"/>
        <v>0</v>
      </c>
      <c r="X39" s="66">
        <f t="shared" si="3"/>
        <v>0</v>
      </c>
      <c r="Y39" s="35"/>
      <c r="Z39" s="35"/>
      <c r="AA39" s="35"/>
      <c r="AB39" s="35"/>
      <c r="AC39" s="35"/>
      <c r="AD39" s="35"/>
      <c r="AE39" s="35"/>
    </row>
    <row r="40" spans="1:31" s="4" customFormat="1" ht="13.5" customHeight="1">
      <c r="A40" s="35"/>
      <c r="B40" s="3">
        <v>33</v>
      </c>
      <c r="C40" s="27" t="str">
        <f>IF(นักเรียน!B38="","",นักเรียน!B38)</f>
        <v/>
      </c>
      <c r="D40" s="28" t="str">
        <f>IF(นักเรียน!C38="","",นักเรียน!C38)</f>
        <v/>
      </c>
      <c r="E40" s="45"/>
      <c r="F40" s="46"/>
      <c r="G40" s="46"/>
      <c r="H40" s="46"/>
      <c r="I40" s="47"/>
      <c r="J40" s="45"/>
      <c r="K40" s="46"/>
      <c r="L40" s="46"/>
      <c r="M40" s="46"/>
      <c r="N40" s="47"/>
      <c r="O40" s="45"/>
      <c r="P40" s="46"/>
      <c r="Q40" s="46"/>
      <c r="R40" s="46"/>
      <c r="S40" s="47"/>
      <c r="T40" s="44" t="str">
        <f t="shared" si="0"/>
        <v/>
      </c>
      <c r="U40" s="44" t="str">
        <f t="shared" si="1"/>
        <v/>
      </c>
      <c r="V40" s="35"/>
      <c r="W40" s="40">
        <f t="shared" si="2"/>
        <v>0</v>
      </c>
      <c r="X40" s="66">
        <f t="shared" si="3"/>
        <v>0</v>
      </c>
      <c r="Y40" s="35"/>
      <c r="Z40" s="35"/>
      <c r="AA40" s="35"/>
      <c r="AB40" s="35"/>
      <c r="AC40" s="35"/>
      <c r="AD40" s="35"/>
      <c r="AE40" s="35"/>
    </row>
    <row r="41" spans="1:31" s="4" customFormat="1" ht="13.5" customHeight="1">
      <c r="A41" s="35"/>
      <c r="B41" s="3">
        <v>34</v>
      </c>
      <c r="C41" s="27" t="str">
        <f>IF(นักเรียน!B39="","",นักเรียน!B39)</f>
        <v/>
      </c>
      <c r="D41" s="28" t="str">
        <f>IF(นักเรียน!C39="","",นักเรียน!C39)</f>
        <v/>
      </c>
      <c r="E41" s="45"/>
      <c r="F41" s="46"/>
      <c r="G41" s="46"/>
      <c r="H41" s="46"/>
      <c r="I41" s="47"/>
      <c r="J41" s="45"/>
      <c r="K41" s="46"/>
      <c r="L41" s="46"/>
      <c r="M41" s="46"/>
      <c r="N41" s="47"/>
      <c r="O41" s="45"/>
      <c r="P41" s="46"/>
      <c r="Q41" s="46"/>
      <c r="R41" s="46"/>
      <c r="S41" s="47"/>
      <c r="T41" s="44" t="str">
        <f t="shared" si="0"/>
        <v/>
      </c>
      <c r="U41" s="44" t="str">
        <f t="shared" si="1"/>
        <v/>
      </c>
      <c r="V41" s="35"/>
      <c r="W41" s="40">
        <f t="shared" si="2"/>
        <v>0</v>
      </c>
      <c r="X41" s="66">
        <f t="shared" si="3"/>
        <v>0</v>
      </c>
      <c r="Y41" s="35"/>
      <c r="Z41" s="35"/>
      <c r="AA41" s="35"/>
      <c r="AB41" s="35"/>
      <c r="AC41" s="35"/>
      <c r="AD41" s="35"/>
      <c r="AE41" s="35"/>
    </row>
    <row r="42" spans="1:31" s="4" customFormat="1" ht="13.5" customHeight="1">
      <c r="A42" s="35"/>
      <c r="B42" s="3">
        <v>35</v>
      </c>
      <c r="C42" s="27" t="str">
        <f>IF(นักเรียน!B40="","",นักเรียน!B40)</f>
        <v/>
      </c>
      <c r="D42" s="28" t="str">
        <f>IF(นักเรียน!C40="","",นักเรียน!C40)</f>
        <v/>
      </c>
      <c r="E42" s="45"/>
      <c r="F42" s="46"/>
      <c r="G42" s="46"/>
      <c r="H42" s="46"/>
      <c r="I42" s="47"/>
      <c r="J42" s="45"/>
      <c r="K42" s="46"/>
      <c r="L42" s="46"/>
      <c r="M42" s="46"/>
      <c r="N42" s="47"/>
      <c r="O42" s="45"/>
      <c r="P42" s="46"/>
      <c r="Q42" s="46"/>
      <c r="R42" s="46"/>
      <c r="S42" s="47"/>
      <c r="T42" s="44" t="str">
        <f t="shared" si="0"/>
        <v/>
      </c>
      <c r="U42" s="44" t="str">
        <f t="shared" si="1"/>
        <v/>
      </c>
      <c r="V42" s="35"/>
      <c r="W42" s="40">
        <f t="shared" si="2"/>
        <v>0</v>
      </c>
      <c r="X42" s="66">
        <f t="shared" si="3"/>
        <v>0</v>
      </c>
      <c r="Y42" s="35"/>
      <c r="Z42" s="35"/>
      <c r="AA42" s="35"/>
      <c r="AB42" s="35"/>
      <c r="AC42" s="35"/>
      <c r="AD42" s="35"/>
      <c r="AE42" s="35"/>
    </row>
    <row r="43" spans="1:31" s="4" customFormat="1" ht="13.5" customHeight="1">
      <c r="A43" s="35"/>
      <c r="B43" s="3">
        <v>36</v>
      </c>
      <c r="C43" s="27" t="str">
        <f>IF(นักเรียน!B41="","",นักเรียน!B41)</f>
        <v/>
      </c>
      <c r="D43" s="28" t="str">
        <f>IF(นักเรียน!C41="","",นักเรียน!C41)</f>
        <v/>
      </c>
      <c r="E43" s="45"/>
      <c r="F43" s="46"/>
      <c r="G43" s="46"/>
      <c r="H43" s="46"/>
      <c r="I43" s="47"/>
      <c r="J43" s="45"/>
      <c r="K43" s="46"/>
      <c r="L43" s="46"/>
      <c r="M43" s="46"/>
      <c r="N43" s="47"/>
      <c r="O43" s="45"/>
      <c r="P43" s="46"/>
      <c r="Q43" s="46"/>
      <c r="R43" s="46"/>
      <c r="S43" s="47"/>
      <c r="T43" s="44" t="str">
        <f t="shared" si="0"/>
        <v/>
      </c>
      <c r="U43" s="44" t="str">
        <f t="shared" si="1"/>
        <v/>
      </c>
      <c r="V43" s="35"/>
      <c r="W43" s="40">
        <f t="shared" si="2"/>
        <v>0</v>
      </c>
      <c r="X43" s="66">
        <f t="shared" si="3"/>
        <v>0</v>
      </c>
      <c r="Y43" s="35"/>
      <c r="Z43" s="35"/>
      <c r="AA43" s="35"/>
      <c r="AB43" s="35"/>
      <c r="AC43" s="35"/>
      <c r="AD43" s="35"/>
      <c r="AE43" s="35"/>
    </row>
    <row r="44" spans="1:31" s="4" customFormat="1" ht="13.5" customHeight="1">
      <c r="A44" s="35"/>
      <c r="B44" s="3">
        <v>37</v>
      </c>
      <c r="C44" s="27" t="str">
        <f>IF(นักเรียน!B42="","",นักเรียน!B42)</f>
        <v/>
      </c>
      <c r="D44" s="28" t="str">
        <f>IF(นักเรียน!C42="","",นักเรียน!C42)</f>
        <v/>
      </c>
      <c r="E44" s="45"/>
      <c r="F44" s="46"/>
      <c r="G44" s="46"/>
      <c r="H44" s="46"/>
      <c r="I44" s="47"/>
      <c r="J44" s="45"/>
      <c r="K44" s="46"/>
      <c r="L44" s="46"/>
      <c r="M44" s="46"/>
      <c r="N44" s="47"/>
      <c r="O44" s="45"/>
      <c r="P44" s="46"/>
      <c r="Q44" s="46"/>
      <c r="R44" s="46"/>
      <c r="S44" s="47"/>
      <c r="T44" s="44" t="str">
        <f t="shared" si="0"/>
        <v/>
      </c>
      <c r="U44" s="44" t="str">
        <f t="shared" si="1"/>
        <v/>
      </c>
      <c r="V44" s="35"/>
      <c r="W44" s="40">
        <f t="shared" si="2"/>
        <v>0</v>
      </c>
      <c r="X44" s="66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3.5" customHeight="1">
      <c r="A45" s="36"/>
      <c r="B45" s="3">
        <v>38</v>
      </c>
      <c r="C45" s="27" t="str">
        <f>IF(นักเรียน!B43="","",นักเรียน!B43)</f>
        <v/>
      </c>
      <c r="D45" s="28" t="str">
        <f>IF(นักเรียน!C43="","",นักเรียน!C43)</f>
        <v/>
      </c>
      <c r="E45" s="45"/>
      <c r="F45" s="46"/>
      <c r="G45" s="46"/>
      <c r="H45" s="46"/>
      <c r="I45" s="47"/>
      <c r="J45" s="45"/>
      <c r="K45" s="46"/>
      <c r="L45" s="46"/>
      <c r="M45" s="46"/>
      <c r="N45" s="47"/>
      <c r="O45" s="45"/>
      <c r="P45" s="46"/>
      <c r="Q45" s="46"/>
      <c r="R45" s="46"/>
      <c r="S45" s="47"/>
      <c r="T45" s="44" t="str">
        <f t="shared" si="0"/>
        <v/>
      </c>
      <c r="U45" s="44" t="str">
        <f t="shared" si="1"/>
        <v/>
      </c>
      <c r="V45" s="36"/>
      <c r="W45" s="40">
        <f t="shared" si="2"/>
        <v>0</v>
      </c>
      <c r="X45" s="66">
        <f t="shared" si="3"/>
        <v>0</v>
      </c>
      <c r="Y45" s="36"/>
      <c r="Z45" s="36"/>
      <c r="AA45" s="36"/>
      <c r="AB45" s="36"/>
      <c r="AC45" s="36"/>
      <c r="AD45" s="36"/>
      <c r="AE45" s="36"/>
    </row>
    <row r="46" spans="1:31" s="5" customFormat="1" ht="13.5" customHeight="1">
      <c r="A46" s="36"/>
      <c r="B46" s="3">
        <v>39</v>
      </c>
      <c r="C46" s="27" t="str">
        <f>IF(นักเรียน!B44="","",นักเรียน!B44)</f>
        <v/>
      </c>
      <c r="D46" s="28" t="str">
        <f>IF(นักเรียน!C44="","",นักเรียน!C44)</f>
        <v/>
      </c>
      <c r="E46" s="45"/>
      <c r="F46" s="46"/>
      <c r="G46" s="46"/>
      <c r="H46" s="46"/>
      <c r="I46" s="47"/>
      <c r="J46" s="45"/>
      <c r="K46" s="46"/>
      <c r="L46" s="46"/>
      <c r="M46" s="46"/>
      <c r="N46" s="47"/>
      <c r="O46" s="45"/>
      <c r="P46" s="46"/>
      <c r="Q46" s="46"/>
      <c r="R46" s="46"/>
      <c r="S46" s="47"/>
      <c r="T46" s="44" t="str">
        <f t="shared" si="0"/>
        <v/>
      </c>
      <c r="U46" s="44" t="str">
        <f t="shared" si="1"/>
        <v/>
      </c>
      <c r="V46" s="36"/>
      <c r="W46" s="40">
        <f t="shared" si="2"/>
        <v>0</v>
      </c>
      <c r="X46" s="66">
        <f t="shared" si="3"/>
        <v>0</v>
      </c>
      <c r="Y46" s="36"/>
      <c r="Z46" s="36"/>
      <c r="AA46" s="36"/>
      <c r="AB46" s="36"/>
      <c r="AC46" s="36"/>
      <c r="AD46" s="36"/>
      <c r="AE46" s="36"/>
    </row>
    <row r="47" spans="1:31" s="5" customFormat="1" ht="13.5" customHeight="1">
      <c r="A47" s="36"/>
      <c r="B47" s="3">
        <v>40</v>
      </c>
      <c r="C47" s="27" t="str">
        <f>IF(นักเรียน!B45="","",นักเรียน!B45)</f>
        <v/>
      </c>
      <c r="D47" s="28" t="str">
        <f>IF(นักเรียน!C45="","",นักเรียน!C45)</f>
        <v/>
      </c>
      <c r="E47" s="45"/>
      <c r="F47" s="46"/>
      <c r="G47" s="46"/>
      <c r="H47" s="46"/>
      <c r="I47" s="47"/>
      <c r="J47" s="45"/>
      <c r="K47" s="46"/>
      <c r="L47" s="46"/>
      <c r="M47" s="46"/>
      <c r="N47" s="47"/>
      <c r="O47" s="45"/>
      <c r="P47" s="46"/>
      <c r="Q47" s="46"/>
      <c r="R47" s="46"/>
      <c r="S47" s="47"/>
      <c r="T47" s="44" t="str">
        <f t="shared" si="0"/>
        <v/>
      </c>
      <c r="U47" s="44" t="str">
        <f t="shared" si="1"/>
        <v/>
      </c>
      <c r="V47" s="36"/>
      <c r="W47" s="40">
        <f t="shared" si="2"/>
        <v>0</v>
      </c>
      <c r="X47" s="66">
        <f t="shared" si="3"/>
        <v>0</v>
      </c>
      <c r="Y47" s="36"/>
      <c r="Z47" s="36"/>
      <c r="AA47" s="36"/>
      <c r="AB47" s="36"/>
      <c r="AC47" s="36"/>
      <c r="AD47" s="36"/>
      <c r="AE47" s="36"/>
    </row>
    <row r="48" spans="1:31" s="5" customFormat="1" ht="13.5" customHeight="1">
      <c r="A48" s="36"/>
      <c r="B48" s="3">
        <v>41</v>
      </c>
      <c r="C48" s="27" t="str">
        <f>IF(นักเรียน!B46="","",นักเรียน!B46)</f>
        <v/>
      </c>
      <c r="D48" s="28" t="str">
        <f>IF(นักเรียน!C46="","",นักเรียน!C46)</f>
        <v/>
      </c>
      <c r="E48" s="45"/>
      <c r="F48" s="46"/>
      <c r="G48" s="46"/>
      <c r="H48" s="46"/>
      <c r="I48" s="47"/>
      <c r="J48" s="45"/>
      <c r="K48" s="46"/>
      <c r="L48" s="46"/>
      <c r="M48" s="46"/>
      <c r="N48" s="47"/>
      <c r="O48" s="45"/>
      <c r="P48" s="46"/>
      <c r="Q48" s="46"/>
      <c r="R48" s="46"/>
      <c r="S48" s="47"/>
      <c r="T48" s="44" t="str">
        <f t="shared" si="0"/>
        <v/>
      </c>
      <c r="U48" s="44" t="str">
        <f t="shared" si="1"/>
        <v/>
      </c>
      <c r="V48" s="36"/>
      <c r="W48" s="40">
        <f t="shared" si="2"/>
        <v>0</v>
      </c>
      <c r="X48" s="66">
        <f t="shared" si="3"/>
        <v>0</v>
      </c>
      <c r="Y48" s="36"/>
      <c r="Z48" s="36"/>
      <c r="AA48" s="36"/>
      <c r="AB48" s="36"/>
      <c r="AC48" s="36"/>
      <c r="AD48" s="36"/>
      <c r="AE48" s="36"/>
    </row>
    <row r="49" spans="1:31" s="5" customFormat="1" ht="13.5" customHeight="1">
      <c r="A49" s="36"/>
      <c r="B49" s="3">
        <v>42</v>
      </c>
      <c r="C49" s="27" t="str">
        <f>IF(นักเรียน!B47="","",นักเรียน!B47)</f>
        <v/>
      </c>
      <c r="D49" s="28" t="str">
        <f>IF(นักเรียน!C47="","",นักเรียน!C47)</f>
        <v/>
      </c>
      <c r="E49" s="45"/>
      <c r="F49" s="46"/>
      <c r="G49" s="46"/>
      <c r="H49" s="46"/>
      <c r="I49" s="47"/>
      <c r="J49" s="45"/>
      <c r="K49" s="46"/>
      <c r="L49" s="46"/>
      <c r="M49" s="46"/>
      <c r="N49" s="47"/>
      <c r="O49" s="45"/>
      <c r="P49" s="46"/>
      <c r="Q49" s="46"/>
      <c r="R49" s="46"/>
      <c r="S49" s="47"/>
      <c r="T49" s="44" t="str">
        <f t="shared" si="0"/>
        <v/>
      </c>
      <c r="U49" s="44" t="str">
        <f t="shared" si="1"/>
        <v/>
      </c>
      <c r="V49" s="36"/>
      <c r="W49" s="40">
        <f t="shared" si="2"/>
        <v>0</v>
      </c>
      <c r="X49" s="66">
        <f t="shared" si="3"/>
        <v>0</v>
      </c>
      <c r="Y49" s="36"/>
      <c r="Z49" s="36"/>
      <c r="AA49" s="36"/>
      <c r="AB49" s="36"/>
      <c r="AC49" s="36"/>
      <c r="AD49" s="36"/>
      <c r="AE49" s="36"/>
    </row>
    <row r="50" spans="1:31" s="5" customFormat="1" ht="13.5" customHeight="1">
      <c r="A50" s="36"/>
      <c r="B50" s="3">
        <v>43</v>
      </c>
      <c r="C50" s="27" t="str">
        <f>IF(นักเรียน!B48="","",นักเรียน!B48)</f>
        <v/>
      </c>
      <c r="D50" s="28" t="str">
        <f>IF(นักเรียน!C48="","",นักเรียน!C48)</f>
        <v/>
      </c>
      <c r="E50" s="45"/>
      <c r="F50" s="46"/>
      <c r="G50" s="46"/>
      <c r="H50" s="46"/>
      <c r="I50" s="47"/>
      <c r="J50" s="45"/>
      <c r="K50" s="46"/>
      <c r="L50" s="46"/>
      <c r="M50" s="46"/>
      <c r="N50" s="47"/>
      <c r="O50" s="45"/>
      <c r="P50" s="46"/>
      <c r="Q50" s="46"/>
      <c r="R50" s="46"/>
      <c r="S50" s="47"/>
      <c r="T50" s="44" t="str">
        <f t="shared" si="0"/>
        <v/>
      </c>
      <c r="U50" s="44" t="str">
        <f t="shared" si="1"/>
        <v/>
      </c>
      <c r="V50" s="36"/>
      <c r="W50" s="40">
        <f t="shared" si="2"/>
        <v>0</v>
      </c>
      <c r="X50" s="66">
        <f t="shared" si="3"/>
        <v>0</v>
      </c>
      <c r="Y50" s="36"/>
      <c r="Z50" s="36"/>
      <c r="AA50" s="36"/>
      <c r="AB50" s="36"/>
      <c r="AC50" s="36"/>
      <c r="AD50" s="36"/>
      <c r="AE50" s="36"/>
    </row>
    <row r="51" spans="1:31" s="5" customFormat="1" ht="13.5" customHeight="1">
      <c r="A51" s="36"/>
      <c r="B51" s="3">
        <v>44</v>
      </c>
      <c r="C51" s="27" t="str">
        <f>IF(นักเรียน!B49="","",นักเรียน!B49)</f>
        <v/>
      </c>
      <c r="D51" s="28" t="str">
        <f>IF(นักเรียน!C49="","",นักเรียน!C49)</f>
        <v/>
      </c>
      <c r="E51" s="45"/>
      <c r="F51" s="46"/>
      <c r="G51" s="46"/>
      <c r="H51" s="46"/>
      <c r="I51" s="47"/>
      <c r="J51" s="45"/>
      <c r="K51" s="46"/>
      <c r="L51" s="46"/>
      <c r="M51" s="46"/>
      <c r="N51" s="47"/>
      <c r="O51" s="45"/>
      <c r="P51" s="46"/>
      <c r="Q51" s="46"/>
      <c r="R51" s="46"/>
      <c r="S51" s="47"/>
      <c r="T51" s="44" t="str">
        <f t="shared" si="0"/>
        <v/>
      </c>
      <c r="U51" s="44" t="str">
        <f t="shared" si="1"/>
        <v/>
      </c>
      <c r="V51" s="36"/>
      <c r="W51" s="40">
        <f t="shared" si="2"/>
        <v>0</v>
      </c>
      <c r="X51" s="66">
        <f t="shared" si="3"/>
        <v>0</v>
      </c>
      <c r="Y51" s="36"/>
      <c r="Z51" s="36"/>
      <c r="AA51" s="36"/>
      <c r="AB51" s="36"/>
      <c r="AC51" s="36"/>
      <c r="AD51" s="36"/>
      <c r="AE51" s="36"/>
    </row>
    <row r="52" spans="1:31" s="5" customFormat="1" ht="13.5" customHeight="1">
      <c r="A52" s="36"/>
      <c r="B52" s="3">
        <v>45</v>
      </c>
      <c r="C52" s="27" t="str">
        <f>IF(นักเรียน!B50="","",นักเรียน!B50)</f>
        <v/>
      </c>
      <c r="D52" s="28" t="str">
        <f>IF(นักเรียน!C50="","",นักเรียน!C50)</f>
        <v/>
      </c>
      <c r="E52" s="45"/>
      <c r="F52" s="46"/>
      <c r="G52" s="46"/>
      <c r="H52" s="46"/>
      <c r="I52" s="47"/>
      <c r="J52" s="45"/>
      <c r="K52" s="46"/>
      <c r="L52" s="46"/>
      <c r="M52" s="46"/>
      <c r="N52" s="47"/>
      <c r="O52" s="45"/>
      <c r="P52" s="46"/>
      <c r="Q52" s="46"/>
      <c r="R52" s="46"/>
      <c r="S52" s="47"/>
      <c r="T52" s="44" t="str">
        <f t="shared" si="0"/>
        <v/>
      </c>
      <c r="U52" s="44" t="str">
        <f t="shared" si="1"/>
        <v/>
      </c>
      <c r="V52" s="36"/>
      <c r="W52" s="40">
        <f t="shared" si="2"/>
        <v>0</v>
      </c>
      <c r="X52" s="66">
        <f t="shared" si="3"/>
        <v>0</v>
      </c>
      <c r="Y52" s="36"/>
      <c r="Z52" s="36"/>
      <c r="AA52" s="36"/>
      <c r="AB52" s="36"/>
      <c r="AC52" s="36"/>
      <c r="AD52" s="36"/>
      <c r="AE52" s="36"/>
    </row>
    <row r="53" spans="1:31" s="5" customFormat="1" ht="18.75" customHeight="1">
      <c r="A53" s="36"/>
      <c r="B53" s="230" t="s">
        <v>56</v>
      </c>
      <c r="C53" s="230"/>
      <c r="D53" s="230"/>
      <c r="E53" s="230"/>
      <c r="F53" s="230"/>
      <c r="G53" s="230"/>
      <c r="H53" s="230"/>
      <c r="I53" s="230"/>
      <c r="J53" s="229" t="str">
        <f>IF(Y3=0,"",Y3)</f>
        <v/>
      </c>
      <c r="K53" s="229"/>
      <c r="L53" s="229"/>
      <c r="M53" s="229"/>
      <c r="N53" s="229"/>
      <c r="O53" s="230" t="s">
        <v>61</v>
      </c>
      <c r="P53" s="230"/>
      <c r="Q53" s="230"/>
      <c r="R53" s="230"/>
      <c r="S53" s="230"/>
      <c r="T53" s="236" t="str">
        <f>IF(Y5="-","-",Y5)</f>
        <v>-</v>
      </c>
      <c r="U53" s="229"/>
      <c r="V53" s="36"/>
      <c r="W53" s="67"/>
      <c r="X53" s="68"/>
      <c r="Y53" s="36"/>
      <c r="Z53" s="36"/>
      <c r="AA53" s="36"/>
      <c r="AB53" s="36"/>
      <c r="AC53" s="36"/>
      <c r="AD53" s="36"/>
      <c r="AE53" s="36"/>
    </row>
    <row r="54" spans="1:31" s="5" customFormat="1" ht="18.75" customHeight="1">
      <c r="A54" s="36"/>
      <c r="B54" s="237" t="s">
        <v>60</v>
      </c>
      <c r="C54" s="237"/>
      <c r="D54" s="237"/>
      <c r="E54" s="237"/>
      <c r="F54" s="237"/>
      <c r="G54" s="237"/>
      <c r="H54" s="237"/>
      <c r="I54" s="237"/>
      <c r="J54" s="238" t="str">
        <f>IF(Y4="-","",Y4)</f>
        <v/>
      </c>
      <c r="K54" s="239"/>
      <c r="L54" s="239"/>
      <c r="M54" s="239"/>
      <c r="N54" s="239"/>
      <c r="O54" s="237" t="s">
        <v>2</v>
      </c>
      <c r="P54" s="237"/>
      <c r="Q54" s="237"/>
      <c r="R54" s="237"/>
      <c r="S54" s="237"/>
      <c r="T54" s="229" t="str">
        <f>IF(T53="-","-",IF(T53&gt;=0.225,5,IF(T53&gt;=0.1875,4,IF(T53&gt;=0.15,3,IF(T53&gt;=0.125,2,1)))))</f>
        <v>-</v>
      </c>
      <c r="U54" s="229"/>
      <c r="V54" s="36"/>
      <c r="W54" s="67"/>
      <c r="X54" s="68"/>
      <c r="Y54" s="36"/>
      <c r="Z54" s="36"/>
      <c r="AA54" s="36"/>
      <c r="AB54" s="36"/>
      <c r="AC54" s="36"/>
      <c r="AD54" s="36"/>
      <c r="AE54" s="36"/>
    </row>
    <row r="55" spans="1:31" s="5" customFormat="1" ht="18.75" customHeight="1">
      <c r="A55" s="36"/>
      <c r="B55" s="230" t="s">
        <v>62</v>
      </c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29" t="str">
        <f>IF(T54="-","-",IF(T54=5,"ดีเยี่ยม",IF(T54=4,"ดีมาก",IF(T54=3,"ดี",IF(T54=2,"พอใช้","ปรับปรุง")))))</f>
        <v>-</v>
      </c>
      <c r="U55" s="229"/>
      <c r="V55" s="36"/>
      <c r="W55" s="67"/>
      <c r="X55" s="68"/>
      <c r="Y55" s="36"/>
      <c r="Z55" s="36"/>
      <c r="AA55" s="36"/>
      <c r="AB55" s="36"/>
      <c r="AC55" s="36"/>
      <c r="AD55" s="36"/>
      <c r="AE55" s="36"/>
    </row>
    <row r="56" spans="1:31" s="5" customFormat="1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9"/>
      <c r="X56" s="36"/>
      <c r="Y56" s="36"/>
      <c r="Z56" s="36"/>
      <c r="AA56" s="36"/>
      <c r="AB56" s="36"/>
      <c r="AC56" s="36"/>
      <c r="AD56" s="36"/>
      <c r="AE56" s="36"/>
    </row>
    <row r="57" spans="1:31">
      <c r="B57" s="34"/>
      <c r="C57" s="34"/>
      <c r="D57" s="69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50" t="s">
        <v>175</v>
      </c>
      <c r="U57" s="58">
        <f>COUNTIF(T8:T52,5)</f>
        <v>0</v>
      </c>
      <c r="V57" s="34" t="s">
        <v>29</v>
      </c>
    </row>
    <row r="58" spans="1:31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50" t="s">
        <v>176</v>
      </c>
      <c r="U58" s="58">
        <f>COUNTIF(T8:T52,4)</f>
        <v>0</v>
      </c>
      <c r="V58" s="34" t="s">
        <v>29</v>
      </c>
    </row>
    <row r="59" spans="1:31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50" t="s">
        <v>177</v>
      </c>
      <c r="U59" s="58">
        <f>COUNTIF(T8:T52,3)</f>
        <v>0</v>
      </c>
      <c r="V59" s="34" t="s">
        <v>29</v>
      </c>
    </row>
    <row r="60" spans="1:31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50" t="s">
        <v>178</v>
      </c>
      <c r="U60" s="58">
        <f>COUNTIF(T8:T52,2)</f>
        <v>0</v>
      </c>
      <c r="V60" s="34" t="s">
        <v>29</v>
      </c>
    </row>
    <row r="61" spans="1:31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50" t="s">
        <v>179</v>
      </c>
      <c r="U61" s="58">
        <f>COUNTIF(T8:T52,1)</f>
        <v>0</v>
      </c>
      <c r="V61" s="34" t="s">
        <v>29</v>
      </c>
    </row>
    <row r="62" spans="1:31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50" t="s">
        <v>33</v>
      </c>
      <c r="U62" s="59">
        <f>SUM(U57:U61)</f>
        <v>0</v>
      </c>
      <c r="V62" s="34" t="s">
        <v>29</v>
      </c>
    </row>
    <row r="63" spans="1:31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1:31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2:21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2:21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2:21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2:21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2:21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2:21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2:21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2:21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spans="2:21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2:21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2:21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2:21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2:21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spans="2:21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spans="2:21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spans="2:21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spans="2:21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spans="2:21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spans="2:21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spans="2:21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2:21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2:21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</sheetData>
  <sheetProtection password="CF63" sheet="1" objects="1" scenarios="1" selectLockedCells="1"/>
  <mergeCells count="19">
    <mergeCell ref="C3:T3"/>
    <mergeCell ref="B6:B7"/>
    <mergeCell ref="C6:C7"/>
    <mergeCell ref="D6:D7"/>
    <mergeCell ref="E6:I6"/>
    <mergeCell ref="J6:N6"/>
    <mergeCell ref="O6:S6"/>
    <mergeCell ref="T6:T7"/>
    <mergeCell ref="B55:S55"/>
    <mergeCell ref="T55:U55"/>
    <mergeCell ref="U6:U7"/>
    <mergeCell ref="B53:I53"/>
    <mergeCell ref="J53:N53"/>
    <mergeCell ref="O53:S53"/>
    <mergeCell ref="T53:U53"/>
    <mergeCell ref="B54:I54"/>
    <mergeCell ref="J54:N54"/>
    <mergeCell ref="O54:S54"/>
    <mergeCell ref="T54:U54"/>
  </mergeCells>
  <dataValidations count="5"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8:S52 I8:I52 N8:N52">
      <formula1>scor1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8:R52 H8:H52 M8:M52">
      <formula1>scor2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8:Q52 G8:G52 L8:L52">
      <formula1>scor3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8:O52 E8:E52 J8:J52">
      <formula1>scor5</formula1>
    </dataValidation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8:P52 F8:F52 K8:K52">
      <formula1>scor4</formula1>
    </dataValidation>
  </dataValidations>
  <printOptions horizontalCentered="1"/>
  <pageMargins left="0.31496062992125984" right="0.11811023622047245" top="0.35433070866141736" bottom="0.15748031496062992" header="0.11811023622047245" footer="0.11811023622047245"/>
  <pageSetup paperSize="9" orientation="portrait" blackAndWhite="1" horizontalDpi="4294967293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6"/>
  <sheetViews>
    <sheetView showGridLines="0" showRowColHeaders="0" workbookViewId="0">
      <selection activeCell="R10" sqref="R10"/>
    </sheetView>
  </sheetViews>
  <sheetFormatPr defaultColWidth="23.25" defaultRowHeight="22.5"/>
  <cols>
    <col min="1" max="1" width="15" style="34" customWidth="1"/>
    <col min="2" max="2" width="4.125" style="1" customWidth="1"/>
    <col min="3" max="3" width="8.75" style="1" customWidth="1"/>
    <col min="4" max="4" width="21.875" style="1" customWidth="1"/>
    <col min="5" max="19" width="3.25" style="1" customWidth="1"/>
    <col min="20" max="20" width="5.75" style="1" customWidth="1"/>
    <col min="21" max="21" width="9.625" style="1" customWidth="1"/>
    <col min="22" max="22" width="10.625" style="34" customWidth="1"/>
    <col min="23" max="23" width="14.625" style="37" customWidth="1"/>
    <col min="24" max="24" width="13" style="34" customWidth="1"/>
    <col min="25" max="25" width="10.25" style="34" customWidth="1"/>
    <col min="26" max="26" width="13.625" style="34" customWidth="1"/>
    <col min="27" max="31" width="23.25" style="34"/>
    <col min="32" max="16384" width="23.25" style="1"/>
  </cols>
  <sheetData>
    <row r="1" spans="1:3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W1" s="91" t="s">
        <v>57</v>
      </c>
    </row>
    <row r="2" spans="1:3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X2" s="53" t="s">
        <v>59</v>
      </c>
      <c r="Y2" s="54">
        <v>0.25</v>
      </c>
      <c r="Z2" s="57" t="s">
        <v>32</v>
      </c>
    </row>
    <row r="3" spans="1:31" s="7" customFormat="1" ht="19.5" customHeight="1">
      <c r="A3" s="33"/>
      <c r="B3" s="25"/>
      <c r="C3" s="227" t="str">
        <f>"แบบประเมินคุณะลักษณะอันพึงประสงค์ของผู้เรียน  "&amp;บันทึกข้อความ!S8&amp;" ปีการศึกษา "&amp;บันทึกข้อความ!S9</f>
        <v>แบบประเมินคุณะลักษณะอันพึงประสงค์ของผู้เรียน  ชั้นมัธยมศึกษาปีที่ 3 ปีการศึกษา 2556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5"/>
      <c r="V3" s="33"/>
      <c r="W3" s="38"/>
      <c r="X3" s="53" t="s">
        <v>58</v>
      </c>
      <c r="Y3" s="55">
        <f>SUM(U57:U59)</f>
        <v>0</v>
      </c>
      <c r="Z3" s="57" t="s">
        <v>29</v>
      </c>
      <c r="AA3" s="33"/>
      <c r="AB3" s="33"/>
      <c r="AC3" s="33"/>
      <c r="AD3" s="33"/>
      <c r="AE3" s="33"/>
    </row>
    <row r="4" spans="1:31" s="7" customFormat="1" ht="19.5" customHeight="1">
      <c r="A4" s="33"/>
      <c r="B4" s="25"/>
      <c r="C4" s="25" t="s">
        <v>87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33"/>
      <c r="W4" s="52"/>
      <c r="X4" s="53" t="s">
        <v>30</v>
      </c>
      <c r="Y4" s="56" t="str">
        <f>IF(Y3=0,"-",Y3*100/U62)</f>
        <v>-</v>
      </c>
      <c r="Z4" s="57"/>
      <c r="AA4" s="33"/>
      <c r="AB4" s="33"/>
      <c r="AC4" s="33"/>
      <c r="AD4" s="33"/>
      <c r="AE4" s="33"/>
    </row>
    <row r="5" spans="1:31" s="21" customFormat="1" ht="37.5" customHeight="1">
      <c r="A5" s="33"/>
      <c r="D5" s="246" t="s">
        <v>92</v>
      </c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33"/>
      <c r="W5" s="38"/>
      <c r="X5" s="53" t="s">
        <v>31</v>
      </c>
      <c r="Y5" s="56" t="str">
        <f>IF(Y4="-","-",Y4*Y2/100)</f>
        <v>-</v>
      </c>
      <c r="Z5" s="57" t="s">
        <v>32</v>
      </c>
      <c r="AA5" s="33"/>
      <c r="AB5" s="33"/>
      <c r="AC5" s="33"/>
      <c r="AD5" s="33"/>
      <c r="AE5" s="33"/>
    </row>
    <row r="6" spans="1:31" s="7" customFormat="1" ht="81.75" customHeight="1">
      <c r="A6" s="33"/>
      <c r="B6" s="234" t="s">
        <v>0</v>
      </c>
      <c r="C6" s="235" t="str">
        <f>นักเรียน!B5</f>
        <v>เลขประจำตัว</v>
      </c>
      <c r="D6" s="234" t="s">
        <v>1</v>
      </c>
      <c r="E6" s="231" t="s">
        <v>93</v>
      </c>
      <c r="F6" s="232"/>
      <c r="G6" s="232"/>
      <c r="H6" s="232"/>
      <c r="I6" s="233"/>
      <c r="J6" s="231" t="s">
        <v>94</v>
      </c>
      <c r="K6" s="232"/>
      <c r="L6" s="232"/>
      <c r="M6" s="232"/>
      <c r="N6" s="233"/>
      <c r="O6" s="231" t="s">
        <v>95</v>
      </c>
      <c r="P6" s="232"/>
      <c r="Q6" s="232"/>
      <c r="R6" s="232"/>
      <c r="S6" s="232"/>
      <c r="T6" s="240" t="s">
        <v>28</v>
      </c>
      <c r="U6" s="240" t="s">
        <v>27</v>
      </c>
      <c r="V6" s="33"/>
      <c r="W6" s="48" t="s">
        <v>8</v>
      </c>
      <c r="X6" s="49" t="s">
        <v>9</v>
      </c>
      <c r="Y6" s="33"/>
      <c r="Z6" s="33"/>
      <c r="AA6" s="33"/>
      <c r="AB6" s="33"/>
      <c r="AC6" s="33"/>
      <c r="AD6" s="33"/>
      <c r="AE6" s="33"/>
    </row>
    <row r="7" spans="1:31" ht="18" customHeight="1">
      <c r="B7" s="234"/>
      <c r="C7" s="235"/>
      <c r="D7" s="234"/>
      <c r="E7" s="41">
        <v>5</v>
      </c>
      <c r="F7" s="42">
        <v>4</v>
      </c>
      <c r="G7" s="42">
        <v>3</v>
      </c>
      <c r="H7" s="42">
        <v>2</v>
      </c>
      <c r="I7" s="43">
        <v>1</v>
      </c>
      <c r="J7" s="41">
        <v>5</v>
      </c>
      <c r="K7" s="42">
        <v>4</v>
      </c>
      <c r="L7" s="42">
        <v>3</v>
      </c>
      <c r="M7" s="42">
        <v>2</v>
      </c>
      <c r="N7" s="43">
        <v>1</v>
      </c>
      <c r="O7" s="41">
        <v>5</v>
      </c>
      <c r="P7" s="42">
        <v>4</v>
      </c>
      <c r="Q7" s="42">
        <v>3</v>
      </c>
      <c r="R7" s="42">
        <v>2</v>
      </c>
      <c r="S7" s="51">
        <v>1</v>
      </c>
      <c r="T7" s="240"/>
      <c r="U7" s="240"/>
      <c r="W7" s="64">
        <v>15</v>
      </c>
      <c r="X7" s="65">
        <v>100</v>
      </c>
    </row>
    <row r="8" spans="1:31" s="4" customFormat="1" ht="13.5" customHeight="1">
      <c r="A8" s="35"/>
      <c r="B8" s="3">
        <v>1</v>
      </c>
      <c r="C8" s="27" t="str">
        <f>IF(นักเรียน!B6="","",นักเรียน!B6)</f>
        <v/>
      </c>
      <c r="D8" s="28" t="str">
        <f>IF(นักเรียน!C6="","",นักเรียน!C6)</f>
        <v>สามเณร</v>
      </c>
      <c r="E8" s="45"/>
      <c r="F8" s="46"/>
      <c r="G8" s="46"/>
      <c r="H8" s="46"/>
      <c r="I8" s="47"/>
      <c r="J8" s="45"/>
      <c r="K8" s="46"/>
      <c r="L8" s="46"/>
      <c r="M8" s="46"/>
      <c r="N8" s="47"/>
      <c r="O8" s="45"/>
      <c r="P8" s="46"/>
      <c r="Q8" s="46"/>
      <c r="R8" s="46"/>
      <c r="S8" s="47"/>
      <c r="T8" s="44" t="str">
        <f t="shared" ref="T8:T52" si="0">IF(X8=0,"",VLOOKUP(X8,gradeatt,4,TRUE))</f>
        <v/>
      </c>
      <c r="U8" s="44" t="str">
        <f t="shared" ref="U8:U52" si="1">IF(X8=0,"",VLOOKUP(X8,gradeatt,5,TRUE))</f>
        <v/>
      </c>
      <c r="V8" s="35"/>
      <c r="W8" s="40">
        <f>SUM(E8:S8)</f>
        <v>0</v>
      </c>
      <c r="X8" s="66">
        <f>W8*100/$W$7</f>
        <v>0</v>
      </c>
      <c r="Y8" s="35"/>
      <c r="Z8" s="35"/>
      <c r="AA8" s="35"/>
      <c r="AB8" s="35"/>
      <c r="AC8" s="35"/>
      <c r="AD8" s="35"/>
      <c r="AE8" s="35"/>
    </row>
    <row r="9" spans="1:31" s="4" customFormat="1" ht="13.5" customHeight="1">
      <c r="A9" s="35"/>
      <c r="B9" s="3">
        <v>2</v>
      </c>
      <c r="C9" s="27" t="str">
        <f>IF(นักเรียน!B7="","",นักเรียน!B7)</f>
        <v/>
      </c>
      <c r="D9" s="28" t="str">
        <f>IF(นักเรียน!C7="","",นักเรียน!C7)</f>
        <v>สามเณร</v>
      </c>
      <c r="E9" s="45"/>
      <c r="F9" s="46"/>
      <c r="G9" s="46"/>
      <c r="H9" s="46"/>
      <c r="I9" s="47"/>
      <c r="J9" s="45"/>
      <c r="K9" s="46"/>
      <c r="L9" s="46"/>
      <c r="M9" s="46"/>
      <c r="N9" s="47"/>
      <c r="O9" s="45"/>
      <c r="P9" s="46"/>
      <c r="Q9" s="46"/>
      <c r="R9" s="46"/>
      <c r="S9" s="47"/>
      <c r="T9" s="44" t="str">
        <f t="shared" si="0"/>
        <v/>
      </c>
      <c r="U9" s="44" t="str">
        <f t="shared" si="1"/>
        <v/>
      </c>
      <c r="V9" s="35"/>
      <c r="W9" s="40">
        <f t="shared" ref="W9:W52" si="2">SUM(E9:S9)</f>
        <v>0</v>
      </c>
      <c r="X9" s="66">
        <f t="shared" ref="X9:X52" si="3">W9*100/$W$7</f>
        <v>0</v>
      </c>
      <c r="Y9" s="35"/>
      <c r="Z9" s="35"/>
      <c r="AA9" s="35"/>
      <c r="AB9" s="35"/>
      <c r="AC9" s="35"/>
      <c r="AD9" s="35"/>
      <c r="AE9" s="35"/>
    </row>
    <row r="10" spans="1:31" s="4" customFormat="1" ht="13.5" customHeight="1">
      <c r="A10" s="35"/>
      <c r="B10" s="3">
        <v>3</v>
      </c>
      <c r="C10" s="27" t="str">
        <f>IF(นักเรียน!B8="","",นักเรียน!B8)</f>
        <v/>
      </c>
      <c r="D10" s="28" t="str">
        <f>IF(นักเรียน!C8="","",นักเรียน!C8)</f>
        <v>สามเณร</v>
      </c>
      <c r="E10" s="45"/>
      <c r="F10" s="46"/>
      <c r="G10" s="46"/>
      <c r="H10" s="46"/>
      <c r="I10" s="47"/>
      <c r="J10" s="45"/>
      <c r="K10" s="46"/>
      <c r="L10" s="46"/>
      <c r="M10" s="46"/>
      <c r="N10" s="47"/>
      <c r="O10" s="45"/>
      <c r="P10" s="46"/>
      <c r="Q10" s="46"/>
      <c r="R10" s="46"/>
      <c r="S10" s="47"/>
      <c r="T10" s="44" t="str">
        <f t="shared" si="0"/>
        <v/>
      </c>
      <c r="U10" s="44" t="str">
        <f t="shared" si="1"/>
        <v/>
      </c>
      <c r="V10" s="35"/>
      <c r="W10" s="40">
        <f t="shared" si="2"/>
        <v>0</v>
      </c>
      <c r="X10" s="66">
        <f t="shared" si="3"/>
        <v>0</v>
      </c>
      <c r="Y10" s="35"/>
      <c r="Z10" s="35"/>
      <c r="AA10" s="35"/>
      <c r="AB10" s="35"/>
      <c r="AC10" s="35"/>
      <c r="AD10" s="35"/>
      <c r="AE10" s="35"/>
    </row>
    <row r="11" spans="1:31" s="4" customFormat="1" ht="13.5" customHeight="1">
      <c r="A11" s="35"/>
      <c r="B11" s="3">
        <v>4</v>
      </c>
      <c r="C11" s="27" t="str">
        <f>IF(นักเรียน!B9="","",นักเรียน!B9)</f>
        <v/>
      </c>
      <c r="D11" s="28" t="str">
        <f>IF(นักเรียน!C9="","",นักเรียน!C9)</f>
        <v>สามเณร</v>
      </c>
      <c r="E11" s="45"/>
      <c r="F11" s="46"/>
      <c r="G11" s="46"/>
      <c r="H11" s="46"/>
      <c r="I11" s="47"/>
      <c r="J11" s="45"/>
      <c r="K11" s="46"/>
      <c r="L11" s="46"/>
      <c r="M11" s="46"/>
      <c r="N11" s="47"/>
      <c r="O11" s="45"/>
      <c r="P11" s="46"/>
      <c r="Q11" s="46"/>
      <c r="R11" s="46"/>
      <c r="S11" s="47"/>
      <c r="T11" s="44" t="str">
        <f t="shared" si="0"/>
        <v/>
      </c>
      <c r="U11" s="44" t="str">
        <f t="shared" si="1"/>
        <v/>
      </c>
      <c r="V11" s="35"/>
      <c r="W11" s="40">
        <f t="shared" si="2"/>
        <v>0</v>
      </c>
      <c r="X11" s="66">
        <f t="shared" si="3"/>
        <v>0</v>
      </c>
      <c r="Y11" s="35"/>
      <c r="Z11" s="35"/>
      <c r="AA11" s="35"/>
      <c r="AB11" s="35"/>
      <c r="AC11" s="35"/>
      <c r="AD11" s="35"/>
      <c r="AE11" s="35"/>
    </row>
    <row r="12" spans="1:31" s="4" customFormat="1" ht="13.5" customHeight="1">
      <c r="A12" s="35"/>
      <c r="B12" s="3">
        <v>5</v>
      </c>
      <c r="C12" s="27" t="str">
        <f>IF(นักเรียน!B10="","",นักเรียน!B10)</f>
        <v/>
      </c>
      <c r="D12" s="28" t="str">
        <f>IF(นักเรียน!C10="","",นักเรียน!C10)</f>
        <v>สามเณร</v>
      </c>
      <c r="E12" s="45"/>
      <c r="F12" s="46"/>
      <c r="G12" s="46"/>
      <c r="H12" s="46"/>
      <c r="I12" s="47"/>
      <c r="J12" s="45"/>
      <c r="K12" s="46"/>
      <c r="L12" s="46"/>
      <c r="M12" s="46"/>
      <c r="N12" s="47"/>
      <c r="O12" s="45"/>
      <c r="P12" s="46"/>
      <c r="Q12" s="46"/>
      <c r="R12" s="46"/>
      <c r="S12" s="47"/>
      <c r="T12" s="44" t="str">
        <f t="shared" si="0"/>
        <v/>
      </c>
      <c r="U12" s="44" t="str">
        <f t="shared" si="1"/>
        <v/>
      </c>
      <c r="V12" s="35"/>
      <c r="W12" s="40">
        <f t="shared" si="2"/>
        <v>0</v>
      </c>
      <c r="X12" s="66">
        <f t="shared" si="3"/>
        <v>0</v>
      </c>
      <c r="Y12" s="35"/>
      <c r="Z12" s="35"/>
      <c r="AA12" s="35"/>
      <c r="AB12" s="35"/>
      <c r="AC12" s="35"/>
      <c r="AD12" s="35"/>
      <c r="AE12" s="35"/>
    </row>
    <row r="13" spans="1:31" s="4" customFormat="1" ht="13.5" customHeight="1">
      <c r="A13" s="35"/>
      <c r="B13" s="3">
        <v>6</v>
      </c>
      <c r="C13" s="27" t="str">
        <f>IF(นักเรียน!B11="","",นักเรียน!B11)</f>
        <v/>
      </c>
      <c r="D13" s="28" t="str">
        <f>IF(นักเรียน!C11="","",นักเรียน!C11)</f>
        <v>สามเณร</v>
      </c>
      <c r="E13" s="45"/>
      <c r="F13" s="46"/>
      <c r="G13" s="46"/>
      <c r="H13" s="46"/>
      <c r="I13" s="47"/>
      <c r="J13" s="45"/>
      <c r="K13" s="46"/>
      <c r="L13" s="46"/>
      <c r="M13" s="46"/>
      <c r="N13" s="47"/>
      <c r="O13" s="45"/>
      <c r="P13" s="46"/>
      <c r="Q13" s="46"/>
      <c r="R13" s="46"/>
      <c r="S13" s="47"/>
      <c r="T13" s="44" t="str">
        <f t="shared" si="0"/>
        <v/>
      </c>
      <c r="U13" s="44" t="str">
        <f t="shared" si="1"/>
        <v/>
      </c>
      <c r="V13" s="35"/>
      <c r="W13" s="40">
        <f t="shared" si="2"/>
        <v>0</v>
      </c>
      <c r="X13" s="66">
        <f t="shared" si="3"/>
        <v>0</v>
      </c>
      <c r="Y13" s="35"/>
      <c r="Z13" s="35"/>
      <c r="AA13" s="35"/>
      <c r="AB13" s="35"/>
      <c r="AC13" s="35"/>
      <c r="AD13" s="35"/>
      <c r="AE13" s="35"/>
    </row>
    <row r="14" spans="1:31" s="4" customFormat="1" ht="13.5" customHeight="1">
      <c r="A14" s="35"/>
      <c r="B14" s="3">
        <v>7</v>
      </c>
      <c r="C14" s="27" t="str">
        <f>IF(นักเรียน!B12="","",นักเรียน!B12)</f>
        <v/>
      </c>
      <c r="D14" s="28" t="str">
        <f>IF(นักเรียน!C12="","",นักเรียน!C12)</f>
        <v>สามเณร</v>
      </c>
      <c r="E14" s="45"/>
      <c r="F14" s="46"/>
      <c r="G14" s="46"/>
      <c r="H14" s="46"/>
      <c r="I14" s="47"/>
      <c r="J14" s="45"/>
      <c r="K14" s="46"/>
      <c r="L14" s="46"/>
      <c r="M14" s="46"/>
      <c r="N14" s="47"/>
      <c r="O14" s="45"/>
      <c r="P14" s="46"/>
      <c r="Q14" s="46"/>
      <c r="R14" s="46"/>
      <c r="S14" s="47"/>
      <c r="T14" s="44" t="str">
        <f t="shared" si="0"/>
        <v/>
      </c>
      <c r="U14" s="44" t="str">
        <f t="shared" si="1"/>
        <v/>
      </c>
      <c r="V14" s="35"/>
      <c r="W14" s="40">
        <f t="shared" si="2"/>
        <v>0</v>
      </c>
      <c r="X14" s="66">
        <f t="shared" si="3"/>
        <v>0</v>
      </c>
      <c r="Y14" s="35"/>
      <c r="Z14" s="35"/>
      <c r="AA14" s="35"/>
      <c r="AB14" s="35"/>
      <c r="AC14" s="35"/>
      <c r="AD14" s="35"/>
      <c r="AE14" s="35"/>
    </row>
    <row r="15" spans="1:31" s="4" customFormat="1" ht="13.5" customHeight="1">
      <c r="A15" s="35"/>
      <c r="B15" s="3">
        <v>8</v>
      </c>
      <c r="C15" s="27" t="str">
        <f>IF(นักเรียน!B13="","",นักเรียน!B13)</f>
        <v/>
      </c>
      <c r="D15" s="28" t="str">
        <f>IF(นักเรียน!C13="","",นักเรียน!C13)</f>
        <v>สามเณร</v>
      </c>
      <c r="E15" s="45"/>
      <c r="F15" s="46"/>
      <c r="G15" s="46"/>
      <c r="H15" s="46"/>
      <c r="I15" s="47"/>
      <c r="J15" s="45"/>
      <c r="K15" s="46"/>
      <c r="L15" s="46"/>
      <c r="M15" s="46"/>
      <c r="N15" s="47"/>
      <c r="O15" s="45"/>
      <c r="P15" s="46"/>
      <c r="Q15" s="46"/>
      <c r="R15" s="46"/>
      <c r="S15" s="47"/>
      <c r="T15" s="44" t="str">
        <f t="shared" si="0"/>
        <v/>
      </c>
      <c r="U15" s="44" t="str">
        <f t="shared" si="1"/>
        <v/>
      </c>
      <c r="V15" s="35"/>
      <c r="W15" s="40">
        <f t="shared" si="2"/>
        <v>0</v>
      </c>
      <c r="X15" s="66">
        <f t="shared" si="3"/>
        <v>0</v>
      </c>
      <c r="Y15" s="35"/>
      <c r="Z15" s="35"/>
      <c r="AA15" s="35"/>
      <c r="AB15" s="35"/>
      <c r="AC15" s="35"/>
      <c r="AD15" s="35"/>
      <c r="AE15" s="35"/>
    </row>
    <row r="16" spans="1:31" s="4" customFormat="1" ht="13.5" customHeight="1">
      <c r="A16" s="35"/>
      <c r="B16" s="3">
        <v>9</v>
      </c>
      <c r="C16" s="27" t="str">
        <f>IF(นักเรียน!B14="","",นักเรียน!B14)</f>
        <v/>
      </c>
      <c r="D16" s="28" t="str">
        <f>IF(นักเรียน!C14="","",นักเรียน!C14)</f>
        <v>สามเณร</v>
      </c>
      <c r="E16" s="45"/>
      <c r="F16" s="46"/>
      <c r="G16" s="46"/>
      <c r="H16" s="46"/>
      <c r="I16" s="47"/>
      <c r="J16" s="45"/>
      <c r="K16" s="46"/>
      <c r="L16" s="46"/>
      <c r="M16" s="46"/>
      <c r="N16" s="47"/>
      <c r="O16" s="45"/>
      <c r="P16" s="46"/>
      <c r="Q16" s="46"/>
      <c r="R16" s="46"/>
      <c r="S16" s="47"/>
      <c r="T16" s="44" t="str">
        <f t="shared" si="0"/>
        <v/>
      </c>
      <c r="U16" s="44" t="str">
        <f t="shared" si="1"/>
        <v/>
      </c>
      <c r="V16" s="35"/>
      <c r="W16" s="40">
        <f t="shared" si="2"/>
        <v>0</v>
      </c>
      <c r="X16" s="66">
        <f t="shared" si="3"/>
        <v>0</v>
      </c>
      <c r="Y16" s="35"/>
      <c r="Z16" s="35"/>
      <c r="AA16" s="35"/>
      <c r="AB16" s="35"/>
      <c r="AC16" s="35"/>
      <c r="AD16" s="35"/>
      <c r="AE16" s="35"/>
    </row>
    <row r="17" spans="1:31" s="4" customFormat="1" ht="13.5" customHeight="1">
      <c r="A17" s="35"/>
      <c r="B17" s="3">
        <v>10</v>
      </c>
      <c r="C17" s="27" t="str">
        <f>IF(นักเรียน!B15="","",นักเรียน!B15)</f>
        <v/>
      </c>
      <c r="D17" s="28" t="str">
        <f>IF(นักเรียน!C15="","",นักเรียน!C15)</f>
        <v>สามเณร</v>
      </c>
      <c r="E17" s="45"/>
      <c r="F17" s="46"/>
      <c r="G17" s="46"/>
      <c r="H17" s="46"/>
      <c r="I17" s="47"/>
      <c r="J17" s="45"/>
      <c r="K17" s="46"/>
      <c r="L17" s="46"/>
      <c r="M17" s="46"/>
      <c r="N17" s="47"/>
      <c r="O17" s="45"/>
      <c r="P17" s="46"/>
      <c r="Q17" s="46"/>
      <c r="R17" s="46"/>
      <c r="S17" s="47"/>
      <c r="T17" s="44" t="str">
        <f t="shared" si="0"/>
        <v/>
      </c>
      <c r="U17" s="44" t="str">
        <f t="shared" si="1"/>
        <v/>
      </c>
      <c r="V17" s="35"/>
      <c r="W17" s="40">
        <f t="shared" si="2"/>
        <v>0</v>
      </c>
      <c r="X17" s="66">
        <f t="shared" si="3"/>
        <v>0</v>
      </c>
      <c r="Y17" s="35"/>
      <c r="Z17" s="35"/>
      <c r="AA17" s="35"/>
      <c r="AB17" s="35"/>
      <c r="AC17" s="35"/>
      <c r="AD17" s="35"/>
      <c r="AE17" s="35"/>
    </row>
    <row r="18" spans="1:31" s="4" customFormat="1" ht="13.5" customHeight="1">
      <c r="A18" s="35"/>
      <c r="B18" s="3">
        <v>11</v>
      </c>
      <c r="C18" s="27" t="str">
        <f>IF(นักเรียน!B16="","",นักเรียน!B16)</f>
        <v/>
      </c>
      <c r="D18" s="28" t="str">
        <f>IF(นักเรียน!C16="","",นักเรียน!C16)</f>
        <v/>
      </c>
      <c r="E18" s="45"/>
      <c r="F18" s="46"/>
      <c r="G18" s="46"/>
      <c r="H18" s="46"/>
      <c r="I18" s="47"/>
      <c r="J18" s="45"/>
      <c r="K18" s="46"/>
      <c r="L18" s="46"/>
      <c r="M18" s="46"/>
      <c r="N18" s="47"/>
      <c r="O18" s="45"/>
      <c r="P18" s="46"/>
      <c r="Q18" s="46"/>
      <c r="R18" s="46"/>
      <c r="S18" s="47"/>
      <c r="T18" s="44" t="str">
        <f t="shared" si="0"/>
        <v/>
      </c>
      <c r="U18" s="44" t="str">
        <f t="shared" si="1"/>
        <v/>
      </c>
      <c r="V18" s="35"/>
      <c r="W18" s="40">
        <f t="shared" si="2"/>
        <v>0</v>
      </c>
      <c r="X18" s="66">
        <f t="shared" si="3"/>
        <v>0</v>
      </c>
      <c r="Y18" s="35"/>
      <c r="Z18" s="35"/>
      <c r="AA18" s="35"/>
      <c r="AB18" s="35"/>
      <c r="AC18" s="35"/>
      <c r="AD18" s="35"/>
      <c r="AE18" s="35"/>
    </row>
    <row r="19" spans="1:31" s="4" customFormat="1" ht="13.5" customHeight="1">
      <c r="A19" s="35"/>
      <c r="B19" s="3">
        <v>12</v>
      </c>
      <c r="C19" s="27" t="str">
        <f>IF(นักเรียน!B17="","",นักเรียน!B17)</f>
        <v/>
      </c>
      <c r="D19" s="28" t="str">
        <f>IF(นักเรียน!C17="","",นักเรียน!C17)</f>
        <v/>
      </c>
      <c r="E19" s="45"/>
      <c r="F19" s="46"/>
      <c r="G19" s="46"/>
      <c r="H19" s="46"/>
      <c r="I19" s="47"/>
      <c r="J19" s="45"/>
      <c r="K19" s="46"/>
      <c r="L19" s="46"/>
      <c r="M19" s="46"/>
      <c r="N19" s="47"/>
      <c r="O19" s="45"/>
      <c r="P19" s="46"/>
      <c r="Q19" s="46"/>
      <c r="R19" s="46"/>
      <c r="S19" s="47"/>
      <c r="T19" s="44" t="str">
        <f t="shared" si="0"/>
        <v/>
      </c>
      <c r="U19" s="44" t="str">
        <f t="shared" si="1"/>
        <v/>
      </c>
      <c r="V19" s="35"/>
      <c r="W19" s="40">
        <f t="shared" si="2"/>
        <v>0</v>
      </c>
      <c r="X19" s="66">
        <f t="shared" si="3"/>
        <v>0</v>
      </c>
      <c r="Y19" s="35"/>
      <c r="Z19" s="35"/>
      <c r="AA19" s="35"/>
      <c r="AB19" s="35"/>
      <c r="AC19" s="35"/>
      <c r="AD19" s="35"/>
      <c r="AE19" s="35"/>
    </row>
    <row r="20" spans="1:31" s="4" customFormat="1" ht="13.5" customHeight="1">
      <c r="A20" s="35"/>
      <c r="B20" s="3">
        <v>13</v>
      </c>
      <c r="C20" s="27" t="str">
        <f>IF(นักเรียน!B18="","",นักเรียน!B18)</f>
        <v/>
      </c>
      <c r="D20" s="28" t="str">
        <f>IF(นักเรียน!C18="","",นักเรียน!C18)</f>
        <v/>
      </c>
      <c r="E20" s="45"/>
      <c r="F20" s="46"/>
      <c r="G20" s="46"/>
      <c r="H20" s="46"/>
      <c r="I20" s="47"/>
      <c r="J20" s="45"/>
      <c r="K20" s="46"/>
      <c r="L20" s="46"/>
      <c r="M20" s="46"/>
      <c r="N20" s="47"/>
      <c r="O20" s="45"/>
      <c r="P20" s="46"/>
      <c r="Q20" s="46"/>
      <c r="R20" s="46"/>
      <c r="S20" s="47"/>
      <c r="T20" s="44" t="str">
        <f t="shared" si="0"/>
        <v/>
      </c>
      <c r="U20" s="44" t="str">
        <f t="shared" si="1"/>
        <v/>
      </c>
      <c r="V20" s="35"/>
      <c r="W20" s="40">
        <f t="shared" si="2"/>
        <v>0</v>
      </c>
      <c r="X20" s="66">
        <f t="shared" si="3"/>
        <v>0</v>
      </c>
      <c r="Y20" s="35"/>
      <c r="Z20" s="35"/>
      <c r="AA20" s="35"/>
      <c r="AB20" s="35"/>
      <c r="AC20" s="35"/>
      <c r="AD20" s="35"/>
      <c r="AE20" s="35"/>
    </row>
    <row r="21" spans="1:31" s="4" customFormat="1" ht="13.5" customHeight="1">
      <c r="A21" s="35"/>
      <c r="B21" s="3">
        <v>14</v>
      </c>
      <c r="C21" s="27" t="str">
        <f>IF(นักเรียน!B19="","",นักเรียน!B19)</f>
        <v/>
      </c>
      <c r="D21" s="28" t="str">
        <f>IF(นักเรียน!C19="","",นักเรียน!C19)</f>
        <v/>
      </c>
      <c r="E21" s="45"/>
      <c r="F21" s="46"/>
      <c r="G21" s="46"/>
      <c r="H21" s="46"/>
      <c r="I21" s="47"/>
      <c r="J21" s="45"/>
      <c r="K21" s="46"/>
      <c r="L21" s="46"/>
      <c r="M21" s="46"/>
      <c r="N21" s="47"/>
      <c r="O21" s="45"/>
      <c r="P21" s="46"/>
      <c r="Q21" s="46"/>
      <c r="R21" s="46"/>
      <c r="S21" s="47"/>
      <c r="T21" s="44" t="str">
        <f t="shared" si="0"/>
        <v/>
      </c>
      <c r="U21" s="44" t="str">
        <f t="shared" si="1"/>
        <v/>
      </c>
      <c r="V21" s="35"/>
      <c r="W21" s="40">
        <f t="shared" si="2"/>
        <v>0</v>
      </c>
      <c r="X21" s="66">
        <f t="shared" si="3"/>
        <v>0</v>
      </c>
      <c r="Y21" s="35"/>
      <c r="Z21" s="35"/>
      <c r="AA21" s="35"/>
      <c r="AB21" s="35"/>
      <c r="AC21" s="35"/>
      <c r="AD21" s="35"/>
      <c r="AE21" s="35"/>
    </row>
    <row r="22" spans="1:31" s="4" customFormat="1" ht="13.5" customHeight="1">
      <c r="A22" s="35"/>
      <c r="B22" s="3">
        <v>15</v>
      </c>
      <c r="C22" s="27" t="str">
        <f>IF(นักเรียน!B20="","",นักเรียน!B20)</f>
        <v/>
      </c>
      <c r="D22" s="28" t="str">
        <f>IF(นักเรียน!C20="","",นักเรียน!C20)</f>
        <v/>
      </c>
      <c r="E22" s="45"/>
      <c r="F22" s="46"/>
      <c r="G22" s="46"/>
      <c r="H22" s="46"/>
      <c r="I22" s="47"/>
      <c r="J22" s="45"/>
      <c r="K22" s="46"/>
      <c r="L22" s="46"/>
      <c r="M22" s="46"/>
      <c r="N22" s="47"/>
      <c r="O22" s="45"/>
      <c r="P22" s="46"/>
      <c r="Q22" s="46"/>
      <c r="R22" s="46"/>
      <c r="S22" s="47"/>
      <c r="T22" s="44" t="str">
        <f t="shared" si="0"/>
        <v/>
      </c>
      <c r="U22" s="44" t="str">
        <f t="shared" si="1"/>
        <v/>
      </c>
      <c r="V22" s="35"/>
      <c r="W22" s="40">
        <f t="shared" si="2"/>
        <v>0</v>
      </c>
      <c r="X22" s="66">
        <f t="shared" si="3"/>
        <v>0</v>
      </c>
      <c r="Y22" s="35"/>
      <c r="Z22" s="35"/>
      <c r="AA22" s="35"/>
      <c r="AB22" s="35"/>
      <c r="AC22" s="35"/>
      <c r="AD22" s="35"/>
      <c r="AE22" s="35"/>
    </row>
    <row r="23" spans="1:31" s="4" customFormat="1" ht="13.5" customHeight="1">
      <c r="A23" s="35"/>
      <c r="B23" s="3">
        <v>16</v>
      </c>
      <c r="C23" s="27" t="str">
        <f>IF(นักเรียน!B21="","",นักเรียน!B21)</f>
        <v/>
      </c>
      <c r="D23" s="28" t="str">
        <f>IF(นักเรียน!C21="","",นักเรียน!C21)</f>
        <v/>
      </c>
      <c r="E23" s="45"/>
      <c r="F23" s="46"/>
      <c r="G23" s="46"/>
      <c r="H23" s="46"/>
      <c r="I23" s="47"/>
      <c r="J23" s="45"/>
      <c r="K23" s="46"/>
      <c r="L23" s="46"/>
      <c r="M23" s="46"/>
      <c r="N23" s="47"/>
      <c r="O23" s="45"/>
      <c r="P23" s="46"/>
      <c r="Q23" s="46"/>
      <c r="R23" s="46"/>
      <c r="S23" s="47"/>
      <c r="T23" s="44" t="str">
        <f t="shared" si="0"/>
        <v/>
      </c>
      <c r="U23" s="44" t="str">
        <f t="shared" si="1"/>
        <v/>
      </c>
      <c r="V23" s="35"/>
      <c r="W23" s="40">
        <f t="shared" si="2"/>
        <v>0</v>
      </c>
      <c r="X23" s="66">
        <f t="shared" si="3"/>
        <v>0</v>
      </c>
      <c r="Y23" s="35"/>
      <c r="Z23" s="35"/>
      <c r="AA23" s="35"/>
      <c r="AB23" s="35"/>
      <c r="AC23" s="35"/>
      <c r="AD23" s="35"/>
      <c r="AE23" s="35"/>
    </row>
    <row r="24" spans="1:31" s="4" customFormat="1" ht="13.5" customHeight="1">
      <c r="A24" s="35"/>
      <c r="B24" s="3">
        <v>17</v>
      </c>
      <c r="C24" s="27" t="str">
        <f>IF(นักเรียน!B22="","",นักเรียน!B22)</f>
        <v/>
      </c>
      <c r="D24" s="28" t="str">
        <f>IF(นักเรียน!C22="","",นักเรียน!C22)</f>
        <v/>
      </c>
      <c r="E24" s="45"/>
      <c r="F24" s="46"/>
      <c r="G24" s="46"/>
      <c r="H24" s="46"/>
      <c r="I24" s="47"/>
      <c r="J24" s="45"/>
      <c r="K24" s="46"/>
      <c r="L24" s="46"/>
      <c r="M24" s="46"/>
      <c r="N24" s="47"/>
      <c r="O24" s="45"/>
      <c r="P24" s="46"/>
      <c r="Q24" s="46"/>
      <c r="R24" s="46"/>
      <c r="S24" s="47"/>
      <c r="T24" s="44" t="str">
        <f t="shared" si="0"/>
        <v/>
      </c>
      <c r="U24" s="44" t="str">
        <f t="shared" si="1"/>
        <v/>
      </c>
      <c r="V24" s="35"/>
      <c r="W24" s="40">
        <f t="shared" si="2"/>
        <v>0</v>
      </c>
      <c r="X24" s="66">
        <f t="shared" si="3"/>
        <v>0</v>
      </c>
      <c r="Y24" s="35"/>
      <c r="Z24" s="35"/>
      <c r="AA24" s="35"/>
      <c r="AB24" s="35"/>
      <c r="AC24" s="35"/>
      <c r="AD24" s="35"/>
      <c r="AE24" s="35"/>
    </row>
    <row r="25" spans="1:31" s="4" customFormat="1" ht="13.5" customHeight="1">
      <c r="A25" s="35"/>
      <c r="B25" s="3">
        <v>18</v>
      </c>
      <c r="C25" s="27" t="str">
        <f>IF(นักเรียน!B23="","",นักเรียน!B23)</f>
        <v/>
      </c>
      <c r="D25" s="28" t="str">
        <f>IF(นักเรียน!C23="","",นักเรียน!C23)</f>
        <v/>
      </c>
      <c r="E25" s="45"/>
      <c r="F25" s="46"/>
      <c r="G25" s="46"/>
      <c r="H25" s="46"/>
      <c r="I25" s="47"/>
      <c r="J25" s="45"/>
      <c r="K25" s="46"/>
      <c r="L25" s="46"/>
      <c r="M25" s="46"/>
      <c r="N25" s="47"/>
      <c r="O25" s="45"/>
      <c r="P25" s="46"/>
      <c r="Q25" s="46"/>
      <c r="R25" s="46"/>
      <c r="S25" s="47"/>
      <c r="T25" s="44" t="str">
        <f t="shared" si="0"/>
        <v/>
      </c>
      <c r="U25" s="44" t="str">
        <f t="shared" si="1"/>
        <v/>
      </c>
      <c r="V25" s="35"/>
      <c r="W25" s="40">
        <f t="shared" si="2"/>
        <v>0</v>
      </c>
      <c r="X25" s="66">
        <f t="shared" si="3"/>
        <v>0</v>
      </c>
      <c r="Y25" s="35"/>
      <c r="Z25" s="35"/>
      <c r="AA25" s="35"/>
      <c r="AB25" s="35"/>
      <c r="AC25" s="35"/>
      <c r="AD25" s="35"/>
      <c r="AE25" s="35"/>
    </row>
    <row r="26" spans="1:31" s="4" customFormat="1" ht="13.5" customHeight="1">
      <c r="A26" s="35"/>
      <c r="B26" s="3">
        <v>19</v>
      </c>
      <c r="C26" s="27" t="str">
        <f>IF(นักเรียน!B24="","",นักเรียน!B24)</f>
        <v/>
      </c>
      <c r="D26" s="28" t="str">
        <f>IF(นักเรียน!C24="","",นักเรียน!C24)</f>
        <v/>
      </c>
      <c r="E26" s="45"/>
      <c r="F26" s="46"/>
      <c r="G26" s="46"/>
      <c r="H26" s="46"/>
      <c r="I26" s="47"/>
      <c r="J26" s="45"/>
      <c r="K26" s="46"/>
      <c r="L26" s="46"/>
      <c r="M26" s="46"/>
      <c r="N26" s="47"/>
      <c r="O26" s="45"/>
      <c r="P26" s="46"/>
      <c r="Q26" s="46"/>
      <c r="R26" s="46"/>
      <c r="S26" s="47"/>
      <c r="T26" s="44" t="str">
        <f t="shared" si="0"/>
        <v/>
      </c>
      <c r="U26" s="44" t="str">
        <f t="shared" si="1"/>
        <v/>
      </c>
      <c r="V26" s="35"/>
      <c r="W26" s="40">
        <f t="shared" si="2"/>
        <v>0</v>
      </c>
      <c r="X26" s="66">
        <f t="shared" si="3"/>
        <v>0</v>
      </c>
      <c r="Y26" s="35"/>
      <c r="Z26" s="35"/>
      <c r="AA26" s="35"/>
      <c r="AB26" s="35"/>
      <c r="AC26" s="35"/>
      <c r="AD26" s="35"/>
      <c r="AE26" s="35"/>
    </row>
    <row r="27" spans="1:31" s="4" customFormat="1" ht="13.5" customHeight="1">
      <c r="A27" s="35"/>
      <c r="B27" s="3">
        <v>20</v>
      </c>
      <c r="C27" s="27" t="str">
        <f>IF(นักเรียน!B25="","",นักเรียน!B25)</f>
        <v/>
      </c>
      <c r="D27" s="28" t="str">
        <f>IF(นักเรียน!C25="","",นักเรียน!C25)</f>
        <v/>
      </c>
      <c r="E27" s="45"/>
      <c r="F27" s="46"/>
      <c r="G27" s="46"/>
      <c r="H27" s="46"/>
      <c r="I27" s="47"/>
      <c r="J27" s="45"/>
      <c r="K27" s="46"/>
      <c r="L27" s="46"/>
      <c r="M27" s="46"/>
      <c r="N27" s="47"/>
      <c r="O27" s="45"/>
      <c r="P27" s="46"/>
      <c r="Q27" s="46"/>
      <c r="R27" s="46"/>
      <c r="S27" s="47"/>
      <c r="T27" s="44" t="str">
        <f t="shared" si="0"/>
        <v/>
      </c>
      <c r="U27" s="44" t="str">
        <f t="shared" si="1"/>
        <v/>
      </c>
      <c r="V27" s="35"/>
      <c r="W27" s="40">
        <f t="shared" si="2"/>
        <v>0</v>
      </c>
      <c r="X27" s="66">
        <f t="shared" si="3"/>
        <v>0</v>
      </c>
      <c r="Y27" s="35"/>
      <c r="Z27" s="35"/>
      <c r="AA27" s="35"/>
      <c r="AB27" s="35"/>
      <c r="AC27" s="35"/>
      <c r="AD27" s="35"/>
      <c r="AE27" s="35"/>
    </row>
    <row r="28" spans="1:31" s="4" customFormat="1" ht="13.5" customHeight="1">
      <c r="A28" s="35"/>
      <c r="B28" s="3">
        <v>21</v>
      </c>
      <c r="C28" s="27" t="str">
        <f>IF(นักเรียน!B26="","",นักเรียน!B26)</f>
        <v/>
      </c>
      <c r="D28" s="28" t="str">
        <f>IF(นักเรียน!C26="","",นักเรียน!C26)</f>
        <v/>
      </c>
      <c r="E28" s="45"/>
      <c r="F28" s="46"/>
      <c r="G28" s="46"/>
      <c r="H28" s="46"/>
      <c r="I28" s="47"/>
      <c r="J28" s="45"/>
      <c r="K28" s="46"/>
      <c r="L28" s="46"/>
      <c r="M28" s="46"/>
      <c r="N28" s="47"/>
      <c r="O28" s="45"/>
      <c r="P28" s="46"/>
      <c r="Q28" s="46"/>
      <c r="R28" s="46"/>
      <c r="S28" s="47"/>
      <c r="T28" s="44" t="str">
        <f t="shared" si="0"/>
        <v/>
      </c>
      <c r="U28" s="44" t="str">
        <f t="shared" si="1"/>
        <v/>
      </c>
      <c r="V28" s="35"/>
      <c r="W28" s="40">
        <f t="shared" si="2"/>
        <v>0</v>
      </c>
      <c r="X28" s="66">
        <f t="shared" si="3"/>
        <v>0</v>
      </c>
      <c r="Y28" s="35"/>
      <c r="Z28" s="35"/>
      <c r="AA28" s="35"/>
      <c r="AB28" s="35"/>
      <c r="AC28" s="35"/>
      <c r="AD28" s="35"/>
      <c r="AE28" s="35"/>
    </row>
    <row r="29" spans="1:31" s="4" customFormat="1" ht="13.5" customHeight="1">
      <c r="A29" s="35"/>
      <c r="B29" s="3">
        <v>22</v>
      </c>
      <c r="C29" s="27" t="str">
        <f>IF(นักเรียน!B27="","",นักเรียน!B27)</f>
        <v/>
      </c>
      <c r="D29" s="28" t="str">
        <f>IF(นักเรียน!C27="","",นักเรียน!C27)</f>
        <v/>
      </c>
      <c r="E29" s="45"/>
      <c r="F29" s="46"/>
      <c r="G29" s="46"/>
      <c r="H29" s="46"/>
      <c r="I29" s="47"/>
      <c r="J29" s="45"/>
      <c r="K29" s="46"/>
      <c r="L29" s="46"/>
      <c r="M29" s="46"/>
      <c r="N29" s="47"/>
      <c r="O29" s="45"/>
      <c r="P29" s="46"/>
      <c r="Q29" s="46"/>
      <c r="R29" s="46"/>
      <c r="S29" s="47"/>
      <c r="T29" s="44" t="str">
        <f t="shared" si="0"/>
        <v/>
      </c>
      <c r="U29" s="44" t="str">
        <f t="shared" si="1"/>
        <v/>
      </c>
      <c r="V29" s="35"/>
      <c r="W29" s="40">
        <f t="shared" si="2"/>
        <v>0</v>
      </c>
      <c r="X29" s="66">
        <f t="shared" si="3"/>
        <v>0</v>
      </c>
      <c r="Y29" s="35"/>
      <c r="Z29" s="35"/>
      <c r="AA29" s="35"/>
      <c r="AB29" s="35"/>
      <c r="AC29" s="35"/>
      <c r="AD29" s="35"/>
      <c r="AE29" s="35"/>
    </row>
    <row r="30" spans="1:31" s="4" customFormat="1" ht="13.5" customHeight="1">
      <c r="A30" s="35"/>
      <c r="B30" s="3">
        <v>23</v>
      </c>
      <c r="C30" s="27" t="str">
        <f>IF(นักเรียน!B28="","",นักเรียน!B28)</f>
        <v/>
      </c>
      <c r="D30" s="28" t="str">
        <f>IF(นักเรียน!C28="","",นักเรียน!C28)</f>
        <v/>
      </c>
      <c r="E30" s="45"/>
      <c r="F30" s="46"/>
      <c r="G30" s="46"/>
      <c r="H30" s="46"/>
      <c r="I30" s="47"/>
      <c r="J30" s="45"/>
      <c r="K30" s="46"/>
      <c r="L30" s="46"/>
      <c r="M30" s="46"/>
      <c r="N30" s="47"/>
      <c r="O30" s="45"/>
      <c r="P30" s="46"/>
      <c r="Q30" s="46"/>
      <c r="R30" s="46"/>
      <c r="S30" s="47"/>
      <c r="T30" s="44" t="str">
        <f t="shared" si="0"/>
        <v/>
      </c>
      <c r="U30" s="44" t="str">
        <f t="shared" si="1"/>
        <v/>
      </c>
      <c r="V30" s="35"/>
      <c r="W30" s="40">
        <f t="shared" si="2"/>
        <v>0</v>
      </c>
      <c r="X30" s="66">
        <f t="shared" si="3"/>
        <v>0</v>
      </c>
      <c r="Y30" s="35"/>
      <c r="Z30" s="35"/>
      <c r="AA30" s="35"/>
      <c r="AB30" s="35"/>
      <c r="AC30" s="35"/>
      <c r="AD30" s="35"/>
      <c r="AE30" s="35"/>
    </row>
    <row r="31" spans="1:31" s="4" customFormat="1" ht="13.5" customHeight="1">
      <c r="A31" s="35"/>
      <c r="B31" s="3">
        <v>24</v>
      </c>
      <c r="C31" s="27" t="str">
        <f>IF(นักเรียน!B29="","",นักเรียน!B29)</f>
        <v/>
      </c>
      <c r="D31" s="28" t="str">
        <f>IF(นักเรียน!C29="","",นักเรียน!C29)</f>
        <v/>
      </c>
      <c r="E31" s="45"/>
      <c r="F31" s="46"/>
      <c r="G31" s="46"/>
      <c r="H31" s="46"/>
      <c r="I31" s="47"/>
      <c r="J31" s="45"/>
      <c r="K31" s="46"/>
      <c r="L31" s="46"/>
      <c r="M31" s="46"/>
      <c r="N31" s="47"/>
      <c r="O31" s="45"/>
      <c r="P31" s="46"/>
      <c r="Q31" s="46"/>
      <c r="R31" s="46"/>
      <c r="S31" s="47"/>
      <c r="T31" s="44" t="str">
        <f t="shared" si="0"/>
        <v/>
      </c>
      <c r="U31" s="44" t="str">
        <f t="shared" si="1"/>
        <v/>
      </c>
      <c r="V31" s="35"/>
      <c r="W31" s="40">
        <f t="shared" si="2"/>
        <v>0</v>
      </c>
      <c r="X31" s="66">
        <f t="shared" si="3"/>
        <v>0</v>
      </c>
      <c r="Y31" s="35"/>
      <c r="Z31" s="35"/>
      <c r="AA31" s="35"/>
      <c r="AB31" s="35"/>
      <c r="AC31" s="35"/>
      <c r="AD31" s="35"/>
      <c r="AE31" s="35"/>
    </row>
    <row r="32" spans="1:31" s="4" customFormat="1" ht="13.5" customHeight="1">
      <c r="A32" s="35"/>
      <c r="B32" s="3">
        <v>25</v>
      </c>
      <c r="C32" s="27" t="str">
        <f>IF(นักเรียน!B30="","",นักเรียน!B30)</f>
        <v/>
      </c>
      <c r="D32" s="28" t="str">
        <f>IF(นักเรียน!C30="","",นักเรียน!C30)</f>
        <v/>
      </c>
      <c r="E32" s="45"/>
      <c r="F32" s="46"/>
      <c r="G32" s="46"/>
      <c r="H32" s="46"/>
      <c r="I32" s="47"/>
      <c r="J32" s="45"/>
      <c r="K32" s="46"/>
      <c r="L32" s="46"/>
      <c r="M32" s="46"/>
      <c r="N32" s="47"/>
      <c r="O32" s="45"/>
      <c r="P32" s="46"/>
      <c r="Q32" s="46"/>
      <c r="R32" s="46"/>
      <c r="S32" s="47"/>
      <c r="T32" s="44" t="str">
        <f t="shared" si="0"/>
        <v/>
      </c>
      <c r="U32" s="44" t="str">
        <f t="shared" si="1"/>
        <v/>
      </c>
      <c r="V32" s="35"/>
      <c r="W32" s="40">
        <f t="shared" si="2"/>
        <v>0</v>
      </c>
      <c r="X32" s="66">
        <f t="shared" si="3"/>
        <v>0</v>
      </c>
      <c r="Y32" s="35"/>
      <c r="Z32" s="35"/>
      <c r="AA32" s="35"/>
      <c r="AB32" s="35"/>
      <c r="AC32" s="35"/>
      <c r="AD32" s="35"/>
      <c r="AE32" s="35"/>
    </row>
    <row r="33" spans="1:31" s="4" customFormat="1" ht="13.5" customHeight="1">
      <c r="A33" s="35"/>
      <c r="B33" s="3">
        <v>26</v>
      </c>
      <c r="C33" s="27" t="str">
        <f>IF(นักเรียน!B31="","",นักเรียน!B31)</f>
        <v/>
      </c>
      <c r="D33" s="28" t="str">
        <f>IF(นักเรียน!C31="","",นักเรียน!C31)</f>
        <v/>
      </c>
      <c r="E33" s="45"/>
      <c r="F33" s="46"/>
      <c r="G33" s="46"/>
      <c r="H33" s="46"/>
      <c r="I33" s="47"/>
      <c r="J33" s="45"/>
      <c r="K33" s="46"/>
      <c r="L33" s="46"/>
      <c r="M33" s="46"/>
      <c r="N33" s="47"/>
      <c r="O33" s="45"/>
      <c r="P33" s="46"/>
      <c r="Q33" s="46"/>
      <c r="R33" s="46"/>
      <c r="S33" s="47"/>
      <c r="T33" s="44" t="str">
        <f t="shared" si="0"/>
        <v/>
      </c>
      <c r="U33" s="44" t="str">
        <f t="shared" si="1"/>
        <v/>
      </c>
      <c r="V33" s="35"/>
      <c r="W33" s="40">
        <f t="shared" si="2"/>
        <v>0</v>
      </c>
      <c r="X33" s="66">
        <f t="shared" si="3"/>
        <v>0</v>
      </c>
      <c r="Y33" s="35"/>
      <c r="Z33" s="35"/>
      <c r="AA33" s="35"/>
      <c r="AB33" s="35"/>
      <c r="AC33" s="35"/>
      <c r="AD33" s="35"/>
      <c r="AE33" s="35"/>
    </row>
    <row r="34" spans="1:31" s="4" customFormat="1" ht="13.5" customHeight="1">
      <c r="A34" s="35"/>
      <c r="B34" s="3">
        <v>27</v>
      </c>
      <c r="C34" s="27" t="str">
        <f>IF(นักเรียน!B32="","",นักเรียน!B32)</f>
        <v/>
      </c>
      <c r="D34" s="28" t="str">
        <f>IF(นักเรียน!C32="","",นักเรียน!C32)</f>
        <v/>
      </c>
      <c r="E34" s="45"/>
      <c r="F34" s="46"/>
      <c r="G34" s="46"/>
      <c r="H34" s="46"/>
      <c r="I34" s="47"/>
      <c r="J34" s="45"/>
      <c r="K34" s="46"/>
      <c r="L34" s="46"/>
      <c r="M34" s="46"/>
      <c r="N34" s="47"/>
      <c r="O34" s="45"/>
      <c r="P34" s="46"/>
      <c r="Q34" s="46"/>
      <c r="R34" s="46"/>
      <c r="S34" s="47"/>
      <c r="T34" s="44" t="str">
        <f t="shared" si="0"/>
        <v/>
      </c>
      <c r="U34" s="44" t="str">
        <f t="shared" si="1"/>
        <v/>
      </c>
      <c r="V34" s="35"/>
      <c r="W34" s="40">
        <f t="shared" si="2"/>
        <v>0</v>
      </c>
      <c r="X34" s="66">
        <f t="shared" si="3"/>
        <v>0</v>
      </c>
      <c r="Y34" s="35"/>
      <c r="Z34" s="35"/>
      <c r="AA34" s="35"/>
      <c r="AB34" s="35"/>
      <c r="AC34" s="35"/>
      <c r="AD34" s="35"/>
      <c r="AE34" s="35"/>
    </row>
    <row r="35" spans="1:31" s="4" customFormat="1" ht="13.5" customHeight="1">
      <c r="A35" s="35"/>
      <c r="B35" s="3">
        <v>28</v>
      </c>
      <c r="C35" s="27" t="str">
        <f>IF(นักเรียน!B33="","",นักเรียน!B33)</f>
        <v/>
      </c>
      <c r="D35" s="28" t="str">
        <f>IF(นักเรียน!C33="","",นักเรียน!C33)</f>
        <v/>
      </c>
      <c r="E35" s="45"/>
      <c r="F35" s="46"/>
      <c r="G35" s="46"/>
      <c r="H35" s="46"/>
      <c r="I35" s="47"/>
      <c r="J35" s="45"/>
      <c r="K35" s="46"/>
      <c r="L35" s="46"/>
      <c r="M35" s="46"/>
      <c r="N35" s="47"/>
      <c r="O35" s="45"/>
      <c r="P35" s="46"/>
      <c r="Q35" s="46"/>
      <c r="R35" s="46"/>
      <c r="S35" s="47"/>
      <c r="T35" s="44" t="str">
        <f t="shared" si="0"/>
        <v/>
      </c>
      <c r="U35" s="44" t="str">
        <f t="shared" si="1"/>
        <v/>
      </c>
      <c r="V35" s="35"/>
      <c r="W35" s="40">
        <f t="shared" si="2"/>
        <v>0</v>
      </c>
      <c r="X35" s="66">
        <f t="shared" si="3"/>
        <v>0</v>
      </c>
      <c r="Y35" s="35"/>
      <c r="Z35" s="35"/>
      <c r="AA35" s="35"/>
      <c r="AB35" s="35"/>
      <c r="AC35" s="35"/>
      <c r="AD35" s="35"/>
      <c r="AE35" s="35"/>
    </row>
    <row r="36" spans="1:31" s="4" customFormat="1" ht="13.5" customHeight="1">
      <c r="A36" s="35"/>
      <c r="B36" s="3">
        <v>29</v>
      </c>
      <c r="C36" s="27" t="str">
        <f>IF(นักเรียน!B34="","",นักเรียน!B34)</f>
        <v/>
      </c>
      <c r="D36" s="28" t="str">
        <f>IF(นักเรียน!C34="","",นักเรียน!C34)</f>
        <v/>
      </c>
      <c r="E36" s="45"/>
      <c r="F36" s="46"/>
      <c r="G36" s="46"/>
      <c r="H36" s="46"/>
      <c r="I36" s="47"/>
      <c r="J36" s="45"/>
      <c r="K36" s="46"/>
      <c r="L36" s="46"/>
      <c r="M36" s="46"/>
      <c r="N36" s="47"/>
      <c r="O36" s="45"/>
      <c r="P36" s="46"/>
      <c r="Q36" s="46"/>
      <c r="R36" s="46"/>
      <c r="S36" s="47"/>
      <c r="T36" s="44" t="str">
        <f t="shared" si="0"/>
        <v/>
      </c>
      <c r="U36" s="44" t="str">
        <f t="shared" si="1"/>
        <v/>
      </c>
      <c r="V36" s="35"/>
      <c r="W36" s="40">
        <f t="shared" si="2"/>
        <v>0</v>
      </c>
      <c r="X36" s="66">
        <f t="shared" si="3"/>
        <v>0</v>
      </c>
      <c r="Y36" s="35"/>
      <c r="Z36" s="35"/>
      <c r="AA36" s="35"/>
      <c r="AB36" s="35"/>
      <c r="AC36" s="35"/>
      <c r="AD36" s="35"/>
      <c r="AE36" s="35"/>
    </row>
    <row r="37" spans="1:31" s="4" customFormat="1" ht="13.5" customHeight="1">
      <c r="A37" s="35"/>
      <c r="B37" s="3">
        <v>30</v>
      </c>
      <c r="C37" s="27" t="str">
        <f>IF(นักเรียน!B35="","",นักเรียน!B35)</f>
        <v/>
      </c>
      <c r="D37" s="28" t="str">
        <f>IF(นักเรียน!C35="","",นักเรียน!C35)</f>
        <v/>
      </c>
      <c r="E37" s="45"/>
      <c r="F37" s="46"/>
      <c r="G37" s="46"/>
      <c r="H37" s="46"/>
      <c r="I37" s="47"/>
      <c r="J37" s="45"/>
      <c r="K37" s="46"/>
      <c r="L37" s="46"/>
      <c r="M37" s="46"/>
      <c r="N37" s="47"/>
      <c r="O37" s="45"/>
      <c r="P37" s="46"/>
      <c r="Q37" s="46"/>
      <c r="R37" s="46"/>
      <c r="S37" s="47"/>
      <c r="T37" s="44" t="str">
        <f t="shared" si="0"/>
        <v/>
      </c>
      <c r="U37" s="44" t="str">
        <f t="shared" si="1"/>
        <v/>
      </c>
      <c r="V37" s="35"/>
      <c r="W37" s="40">
        <f t="shared" si="2"/>
        <v>0</v>
      </c>
      <c r="X37" s="66">
        <f t="shared" si="3"/>
        <v>0</v>
      </c>
      <c r="Y37" s="35"/>
      <c r="Z37" s="35"/>
      <c r="AA37" s="35"/>
      <c r="AB37" s="35"/>
      <c r="AC37" s="35"/>
      <c r="AD37" s="35"/>
      <c r="AE37" s="35"/>
    </row>
    <row r="38" spans="1:31" s="4" customFormat="1" ht="13.5" customHeight="1">
      <c r="A38" s="35"/>
      <c r="B38" s="3">
        <v>31</v>
      </c>
      <c r="C38" s="27" t="str">
        <f>IF(นักเรียน!B36="","",นักเรียน!B36)</f>
        <v/>
      </c>
      <c r="D38" s="28" t="str">
        <f>IF(นักเรียน!C36="","",นักเรียน!C36)</f>
        <v/>
      </c>
      <c r="E38" s="45"/>
      <c r="F38" s="46"/>
      <c r="G38" s="46"/>
      <c r="H38" s="46"/>
      <c r="I38" s="47"/>
      <c r="J38" s="45"/>
      <c r="K38" s="46"/>
      <c r="L38" s="46"/>
      <c r="M38" s="46"/>
      <c r="N38" s="47"/>
      <c r="O38" s="45"/>
      <c r="P38" s="46"/>
      <c r="Q38" s="46"/>
      <c r="R38" s="46"/>
      <c r="S38" s="47"/>
      <c r="T38" s="44" t="str">
        <f t="shared" si="0"/>
        <v/>
      </c>
      <c r="U38" s="44" t="str">
        <f t="shared" si="1"/>
        <v/>
      </c>
      <c r="V38" s="35"/>
      <c r="W38" s="40">
        <f t="shared" si="2"/>
        <v>0</v>
      </c>
      <c r="X38" s="66">
        <f t="shared" si="3"/>
        <v>0</v>
      </c>
      <c r="Y38" s="35"/>
      <c r="Z38" s="35"/>
      <c r="AA38" s="35"/>
      <c r="AB38" s="35"/>
      <c r="AC38" s="35"/>
      <c r="AD38" s="35"/>
      <c r="AE38" s="35"/>
    </row>
    <row r="39" spans="1:31" s="4" customFormat="1" ht="13.5" customHeight="1">
      <c r="A39" s="35"/>
      <c r="B39" s="3">
        <v>32</v>
      </c>
      <c r="C39" s="27" t="str">
        <f>IF(นักเรียน!B37="","",นักเรียน!B37)</f>
        <v/>
      </c>
      <c r="D39" s="28" t="str">
        <f>IF(นักเรียน!C37="","",นักเรียน!C37)</f>
        <v/>
      </c>
      <c r="E39" s="45"/>
      <c r="F39" s="46"/>
      <c r="G39" s="46"/>
      <c r="H39" s="46"/>
      <c r="I39" s="47"/>
      <c r="J39" s="45"/>
      <c r="K39" s="46"/>
      <c r="L39" s="46"/>
      <c r="M39" s="46"/>
      <c r="N39" s="47"/>
      <c r="O39" s="45"/>
      <c r="P39" s="46"/>
      <c r="Q39" s="46"/>
      <c r="R39" s="46"/>
      <c r="S39" s="47"/>
      <c r="T39" s="44" t="str">
        <f t="shared" si="0"/>
        <v/>
      </c>
      <c r="U39" s="44" t="str">
        <f t="shared" si="1"/>
        <v/>
      </c>
      <c r="V39" s="35"/>
      <c r="W39" s="40">
        <f t="shared" si="2"/>
        <v>0</v>
      </c>
      <c r="X39" s="66">
        <f t="shared" si="3"/>
        <v>0</v>
      </c>
      <c r="Y39" s="35"/>
      <c r="Z39" s="35"/>
      <c r="AA39" s="35"/>
      <c r="AB39" s="35"/>
      <c r="AC39" s="35"/>
      <c r="AD39" s="35"/>
      <c r="AE39" s="35"/>
    </row>
    <row r="40" spans="1:31" s="4" customFormat="1" ht="13.5" customHeight="1">
      <c r="A40" s="35"/>
      <c r="B40" s="3">
        <v>33</v>
      </c>
      <c r="C40" s="27" t="str">
        <f>IF(นักเรียน!B38="","",นักเรียน!B38)</f>
        <v/>
      </c>
      <c r="D40" s="28" t="str">
        <f>IF(นักเรียน!C38="","",นักเรียน!C38)</f>
        <v/>
      </c>
      <c r="E40" s="45"/>
      <c r="F40" s="46"/>
      <c r="G40" s="46"/>
      <c r="H40" s="46"/>
      <c r="I40" s="47"/>
      <c r="J40" s="45"/>
      <c r="K40" s="46"/>
      <c r="L40" s="46"/>
      <c r="M40" s="46"/>
      <c r="N40" s="47"/>
      <c r="O40" s="45"/>
      <c r="P40" s="46"/>
      <c r="Q40" s="46"/>
      <c r="R40" s="46"/>
      <c r="S40" s="47"/>
      <c r="T40" s="44" t="str">
        <f t="shared" si="0"/>
        <v/>
      </c>
      <c r="U40" s="44" t="str">
        <f t="shared" si="1"/>
        <v/>
      </c>
      <c r="V40" s="35"/>
      <c r="W40" s="40">
        <f t="shared" si="2"/>
        <v>0</v>
      </c>
      <c r="X40" s="66">
        <f t="shared" si="3"/>
        <v>0</v>
      </c>
      <c r="Y40" s="35"/>
      <c r="Z40" s="35"/>
      <c r="AA40" s="35"/>
      <c r="AB40" s="35"/>
      <c r="AC40" s="35"/>
      <c r="AD40" s="35"/>
      <c r="AE40" s="35"/>
    </row>
    <row r="41" spans="1:31" s="4" customFormat="1" ht="13.5" customHeight="1">
      <c r="A41" s="35"/>
      <c r="B41" s="3">
        <v>34</v>
      </c>
      <c r="C41" s="27" t="str">
        <f>IF(นักเรียน!B39="","",นักเรียน!B39)</f>
        <v/>
      </c>
      <c r="D41" s="28" t="str">
        <f>IF(นักเรียน!C39="","",นักเรียน!C39)</f>
        <v/>
      </c>
      <c r="E41" s="45"/>
      <c r="F41" s="46"/>
      <c r="G41" s="46"/>
      <c r="H41" s="46"/>
      <c r="I41" s="47"/>
      <c r="J41" s="45"/>
      <c r="K41" s="46"/>
      <c r="L41" s="46"/>
      <c r="M41" s="46"/>
      <c r="N41" s="47"/>
      <c r="O41" s="45"/>
      <c r="P41" s="46"/>
      <c r="Q41" s="46"/>
      <c r="R41" s="46"/>
      <c r="S41" s="47"/>
      <c r="T41" s="44" t="str">
        <f t="shared" si="0"/>
        <v/>
      </c>
      <c r="U41" s="44" t="str">
        <f t="shared" si="1"/>
        <v/>
      </c>
      <c r="V41" s="35"/>
      <c r="W41" s="40">
        <f t="shared" si="2"/>
        <v>0</v>
      </c>
      <c r="X41" s="66">
        <f t="shared" si="3"/>
        <v>0</v>
      </c>
      <c r="Y41" s="35"/>
      <c r="Z41" s="35"/>
      <c r="AA41" s="35"/>
      <c r="AB41" s="35"/>
      <c r="AC41" s="35"/>
      <c r="AD41" s="35"/>
      <c r="AE41" s="35"/>
    </row>
    <row r="42" spans="1:31" s="4" customFormat="1" ht="13.5" customHeight="1">
      <c r="A42" s="35"/>
      <c r="B42" s="3">
        <v>35</v>
      </c>
      <c r="C42" s="27" t="str">
        <f>IF(นักเรียน!B40="","",นักเรียน!B40)</f>
        <v/>
      </c>
      <c r="D42" s="28" t="str">
        <f>IF(นักเรียน!C40="","",นักเรียน!C40)</f>
        <v/>
      </c>
      <c r="E42" s="45"/>
      <c r="F42" s="46"/>
      <c r="G42" s="46"/>
      <c r="H42" s="46"/>
      <c r="I42" s="47"/>
      <c r="J42" s="45"/>
      <c r="K42" s="46"/>
      <c r="L42" s="46"/>
      <c r="M42" s="46"/>
      <c r="N42" s="47"/>
      <c r="O42" s="45"/>
      <c r="P42" s="46"/>
      <c r="Q42" s="46"/>
      <c r="R42" s="46"/>
      <c r="S42" s="47"/>
      <c r="T42" s="44" t="str">
        <f t="shared" si="0"/>
        <v/>
      </c>
      <c r="U42" s="44" t="str">
        <f t="shared" si="1"/>
        <v/>
      </c>
      <c r="V42" s="35"/>
      <c r="W42" s="40">
        <f t="shared" si="2"/>
        <v>0</v>
      </c>
      <c r="X42" s="66">
        <f t="shared" si="3"/>
        <v>0</v>
      </c>
      <c r="Y42" s="35"/>
      <c r="Z42" s="35"/>
      <c r="AA42" s="35"/>
      <c r="AB42" s="35"/>
      <c r="AC42" s="35"/>
      <c r="AD42" s="35"/>
      <c r="AE42" s="35"/>
    </row>
    <row r="43" spans="1:31" s="4" customFormat="1" ht="13.5" customHeight="1">
      <c r="A43" s="35"/>
      <c r="B43" s="3">
        <v>36</v>
      </c>
      <c r="C43" s="27" t="str">
        <f>IF(นักเรียน!B41="","",นักเรียน!B41)</f>
        <v/>
      </c>
      <c r="D43" s="28" t="str">
        <f>IF(นักเรียน!C41="","",นักเรียน!C41)</f>
        <v/>
      </c>
      <c r="E43" s="45"/>
      <c r="F43" s="46"/>
      <c r="G43" s="46"/>
      <c r="H43" s="46"/>
      <c r="I43" s="47"/>
      <c r="J43" s="45"/>
      <c r="K43" s="46"/>
      <c r="L43" s="46"/>
      <c r="M43" s="46"/>
      <c r="N43" s="47"/>
      <c r="O43" s="45"/>
      <c r="P43" s="46"/>
      <c r="Q43" s="46"/>
      <c r="R43" s="46"/>
      <c r="S43" s="47"/>
      <c r="T43" s="44" t="str">
        <f t="shared" si="0"/>
        <v/>
      </c>
      <c r="U43" s="44" t="str">
        <f t="shared" si="1"/>
        <v/>
      </c>
      <c r="V43" s="35"/>
      <c r="W43" s="40">
        <f t="shared" si="2"/>
        <v>0</v>
      </c>
      <c r="X43" s="66">
        <f t="shared" si="3"/>
        <v>0</v>
      </c>
      <c r="Y43" s="35"/>
      <c r="Z43" s="35"/>
      <c r="AA43" s="35"/>
      <c r="AB43" s="35"/>
      <c r="AC43" s="35"/>
      <c r="AD43" s="35"/>
      <c r="AE43" s="35"/>
    </row>
    <row r="44" spans="1:31" s="4" customFormat="1" ht="13.5" customHeight="1">
      <c r="A44" s="35"/>
      <c r="B44" s="3">
        <v>37</v>
      </c>
      <c r="C44" s="27" t="str">
        <f>IF(นักเรียน!B42="","",นักเรียน!B42)</f>
        <v/>
      </c>
      <c r="D44" s="28" t="str">
        <f>IF(นักเรียน!C42="","",นักเรียน!C42)</f>
        <v/>
      </c>
      <c r="E44" s="45"/>
      <c r="F44" s="46"/>
      <c r="G44" s="46"/>
      <c r="H44" s="46"/>
      <c r="I44" s="47"/>
      <c r="J44" s="45"/>
      <c r="K44" s="46"/>
      <c r="L44" s="46"/>
      <c r="M44" s="46"/>
      <c r="N44" s="47"/>
      <c r="O44" s="45"/>
      <c r="P44" s="46"/>
      <c r="Q44" s="46"/>
      <c r="R44" s="46"/>
      <c r="S44" s="47"/>
      <c r="T44" s="44" t="str">
        <f t="shared" si="0"/>
        <v/>
      </c>
      <c r="U44" s="44" t="str">
        <f t="shared" si="1"/>
        <v/>
      </c>
      <c r="V44" s="35"/>
      <c r="W44" s="40">
        <f t="shared" si="2"/>
        <v>0</v>
      </c>
      <c r="X44" s="66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3.5" customHeight="1">
      <c r="A45" s="36"/>
      <c r="B45" s="3">
        <v>38</v>
      </c>
      <c r="C45" s="27" t="str">
        <f>IF(นักเรียน!B43="","",นักเรียน!B43)</f>
        <v/>
      </c>
      <c r="D45" s="28" t="str">
        <f>IF(นักเรียน!C43="","",นักเรียน!C43)</f>
        <v/>
      </c>
      <c r="E45" s="45"/>
      <c r="F45" s="46"/>
      <c r="G45" s="46"/>
      <c r="H45" s="46"/>
      <c r="I45" s="47"/>
      <c r="J45" s="45"/>
      <c r="K45" s="46"/>
      <c r="L45" s="46"/>
      <c r="M45" s="46"/>
      <c r="N45" s="47"/>
      <c r="O45" s="45"/>
      <c r="P45" s="46"/>
      <c r="Q45" s="46"/>
      <c r="R45" s="46"/>
      <c r="S45" s="47"/>
      <c r="T45" s="44" t="str">
        <f t="shared" si="0"/>
        <v/>
      </c>
      <c r="U45" s="44" t="str">
        <f t="shared" si="1"/>
        <v/>
      </c>
      <c r="V45" s="36"/>
      <c r="W45" s="40">
        <f t="shared" si="2"/>
        <v>0</v>
      </c>
      <c r="X45" s="66">
        <f t="shared" si="3"/>
        <v>0</v>
      </c>
      <c r="Y45" s="36"/>
      <c r="Z45" s="36"/>
      <c r="AA45" s="36"/>
      <c r="AB45" s="36"/>
      <c r="AC45" s="36"/>
      <c r="AD45" s="36"/>
      <c r="AE45" s="36"/>
    </row>
    <row r="46" spans="1:31" s="5" customFormat="1" ht="13.5" customHeight="1">
      <c r="A46" s="36"/>
      <c r="B46" s="3">
        <v>39</v>
      </c>
      <c r="C46" s="27" t="str">
        <f>IF(นักเรียน!B44="","",นักเรียน!B44)</f>
        <v/>
      </c>
      <c r="D46" s="28" t="str">
        <f>IF(นักเรียน!C44="","",นักเรียน!C44)</f>
        <v/>
      </c>
      <c r="E46" s="45"/>
      <c r="F46" s="46"/>
      <c r="G46" s="46"/>
      <c r="H46" s="46"/>
      <c r="I46" s="47"/>
      <c r="J46" s="45"/>
      <c r="K46" s="46"/>
      <c r="L46" s="46"/>
      <c r="M46" s="46"/>
      <c r="N46" s="47"/>
      <c r="O46" s="45"/>
      <c r="P46" s="46"/>
      <c r="Q46" s="46"/>
      <c r="R46" s="46"/>
      <c r="S46" s="47"/>
      <c r="T46" s="44" t="str">
        <f t="shared" si="0"/>
        <v/>
      </c>
      <c r="U46" s="44" t="str">
        <f t="shared" si="1"/>
        <v/>
      </c>
      <c r="V46" s="36"/>
      <c r="W46" s="40">
        <f t="shared" si="2"/>
        <v>0</v>
      </c>
      <c r="X46" s="66">
        <f t="shared" si="3"/>
        <v>0</v>
      </c>
      <c r="Y46" s="36"/>
      <c r="Z46" s="36"/>
      <c r="AA46" s="36"/>
      <c r="AB46" s="36"/>
      <c r="AC46" s="36"/>
      <c r="AD46" s="36"/>
      <c r="AE46" s="36"/>
    </row>
    <row r="47" spans="1:31" s="5" customFormat="1" ht="13.5" customHeight="1">
      <c r="A47" s="36"/>
      <c r="B47" s="3">
        <v>40</v>
      </c>
      <c r="C47" s="27" t="str">
        <f>IF(นักเรียน!B45="","",นักเรียน!B45)</f>
        <v/>
      </c>
      <c r="D47" s="28" t="str">
        <f>IF(นักเรียน!C45="","",นักเรียน!C45)</f>
        <v/>
      </c>
      <c r="E47" s="45"/>
      <c r="F47" s="46"/>
      <c r="G47" s="46"/>
      <c r="H47" s="46"/>
      <c r="I47" s="47"/>
      <c r="J47" s="45"/>
      <c r="K47" s="46"/>
      <c r="L47" s="46"/>
      <c r="M47" s="46"/>
      <c r="N47" s="47"/>
      <c r="O47" s="45"/>
      <c r="P47" s="46"/>
      <c r="Q47" s="46"/>
      <c r="R47" s="46"/>
      <c r="S47" s="47"/>
      <c r="T47" s="44" t="str">
        <f t="shared" si="0"/>
        <v/>
      </c>
      <c r="U47" s="44" t="str">
        <f t="shared" si="1"/>
        <v/>
      </c>
      <c r="V47" s="36"/>
      <c r="W47" s="40">
        <f t="shared" si="2"/>
        <v>0</v>
      </c>
      <c r="X47" s="66">
        <f t="shared" si="3"/>
        <v>0</v>
      </c>
      <c r="Y47" s="36"/>
      <c r="Z47" s="36"/>
      <c r="AA47" s="36"/>
      <c r="AB47" s="36"/>
      <c r="AC47" s="36"/>
      <c r="AD47" s="36"/>
      <c r="AE47" s="36"/>
    </row>
    <row r="48" spans="1:31" s="5" customFormat="1" ht="13.5" customHeight="1">
      <c r="A48" s="36"/>
      <c r="B48" s="3">
        <v>41</v>
      </c>
      <c r="C48" s="27" t="str">
        <f>IF(นักเรียน!B46="","",นักเรียน!B46)</f>
        <v/>
      </c>
      <c r="D48" s="28" t="str">
        <f>IF(นักเรียน!C46="","",นักเรียน!C46)</f>
        <v/>
      </c>
      <c r="E48" s="45"/>
      <c r="F48" s="46"/>
      <c r="G48" s="46"/>
      <c r="H48" s="46"/>
      <c r="I48" s="47"/>
      <c r="J48" s="45"/>
      <c r="K48" s="46"/>
      <c r="L48" s="46"/>
      <c r="M48" s="46"/>
      <c r="N48" s="47"/>
      <c r="O48" s="45"/>
      <c r="P48" s="46"/>
      <c r="Q48" s="46"/>
      <c r="R48" s="46"/>
      <c r="S48" s="47"/>
      <c r="T48" s="44" t="str">
        <f t="shared" si="0"/>
        <v/>
      </c>
      <c r="U48" s="44" t="str">
        <f t="shared" si="1"/>
        <v/>
      </c>
      <c r="V48" s="36"/>
      <c r="W48" s="40">
        <f t="shared" si="2"/>
        <v>0</v>
      </c>
      <c r="X48" s="66">
        <f t="shared" si="3"/>
        <v>0</v>
      </c>
      <c r="Y48" s="36"/>
      <c r="Z48" s="36"/>
      <c r="AA48" s="36"/>
      <c r="AB48" s="36"/>
      <c r="AC48" s="36"/>
      <c r="AD48" s="36"/>
      <c r="AE48" s="36"/>
    </row>
    <row r="49" spans="1:31" s="5" customFormat="1" ht="13.5" customHeight="1">
      <c r="A49" s="36"/>
      <c r="B49" s="3">
        <v>42</v>
      </c>
      <c r="C49" s="27" t="str">
        <f>IF(นักเรียน!B47="","",นักเรียน!B47)</f>
        <v/>
      </c>
      <c r="D49" s="28" t="str">
        <f>IF(นักเรียน!C47="","",นักเรียน!C47)</f>
        <v/>
      </c>
      <c r="E49" s="45"/>
      <c r="F49" s="46"/>
      <c r="G49" s="46"/>
      <c r="H49" s="46"/>
      <c r="I49" s="47"/>
      <c r="J49" s="45"/>
      <c r="K49" s="46"/>
      <c r="L49" s="46"/>
      <c r="M49" s="46"/>
      <c r="N49" s="47"/>
      <c r="O49" s="45"/>
      <c r="P49" s="46"/>
      <c r="Q49" s="46"/>
      <c r="R49" s="46"/>
      <c r="S49" s="47"/>
      <c r="T49" s="44" t="str">
        <f t="shared" si="0"/>
        <v/>
      </c>
      <c r="U49" s="44" t="str">
        <f t="shared" si="1"/>
        <v/>
      </c>
      <c r="V49" s="36"/>
      <c r="W49" s="40">
        <f t="shared" si="2"/>
        <v>0</v>
      </c>
      <c r="X49" s="66">
        <f t="shared" si="3"/>
        <v>0</v>
      </c>
      <c r="Y49" s="36"/>
      <c r="Z49" s="36"/>
      <c r="AA49" s="36"/>
      <c r="AB49" s="36"/>
      <c r="AC49" s="36"/>
      <c r="AD49" s="36"/>
      <c r="AE49" s="36"/>
    </row>
    <row r="50" spans="1:31" s="5" customFormat="1" ht="13.5" customHeight="1">
      <c r="A50" s="36"/>
      <c r="B50" s="3">
        <v>43</v>
      </c>
      <c r="C50" s="27" t="str">
        <f>IF(นักเรียน!B48="","",นักเรียน!B48)</f>
        <v/>
      </c>
      <c r="D50" s="28" t="str">
        <f>IF(นักเรียน!C48="","",นักเรียน!C48)</f>
        <v/>
      </c>
      <c r="E50" s="45"/>
      <c r="F50" s="46"/>
      <c r="G50" s="46"/>
      <c r="H50" s="46"/>
      <c r="I50" s="47"/>
      <c r="J50" s="45"/>
      <c r="K50" s="46"/>
      <c r="L50" s="46"/>
      <c r="M50" s="46"/>
      <c r="N50" s="47"/>
      <c r="O50" s="45"/>
      <c r="P50" s="46"/>
      <c r="Q50" s="46"/>
      <c r="R50" s="46"/>
      <c r="S50" s="47"/>
      <c r="T50" s="44" t="str">
        <f t="shared" si="0"/>
        <v/>
      </c>
      <c r="U50" s="44" t="str">
        <f t="shared" si="1"/>
        <v/>
      </c>
      <c r="V50" s="36"/>
      <c r="W50" s="40">
        <f t="shared" si="2"/>
        <v>0</v>
      </c>
      <c r="X50" s="66">
        <f t="shared" si="3"/>
        <v>0</v>
      </c>
      <c r="Y50" s="36"/>
      <c r="Z50" s="36"/>
      <c r="AA50" s="36"/>
      <c r="AB50" s="36"/>
      <c r="AC50" s="36"/>
      <c r="AD50" s="36"/>
      <c r="AE50" s="36"/>
    </row>
    <row r="51" spans="1:31" s="5" customFormat="1" ht="13.5" customHeight="1">
      <c r="A51" s="36"/>
      <c r="B51" s="3">
        <v>44</v>
      </c>
      <c r="C51" s="27" t="str">
        <f>IF(นักเรียน!B49="","",นักเรียน!B49)</f>
        <v/>
      </c>
      <c r="D51" s="28" t="str">
        <f>IF(นักเรียน!C49="","",นักเรียน!C49)</f>
        <v/>
      </c>
      <c r="E51" s="45"/>
      <c r="F51" s="46"/>
      <c r="G51" s="46"/>
      <c r="H51" s="46"/>
      <c r="I51" s="47"/>
      <c r="J51" s="45"/>
      <c r="K51" s="46"/>
      <c r="L51" s="46"/>
      <c r="M51" s="46"/>
      <c r="N51" s="47"/>
      <c r="O51" s="45"/>
      <c r="P51" s="46"/>
      <c r="Q51" s="46"/>
      <c r="R51" s="46"/>
      <c r="S51" s="47"/>
      <c r="T51" s="44" t="str">
        <f t="shared" si="0"/>
        <v/>
      </c>
      <c r="U51" s="44" t="str">
        <f t="shared" si="1"/>
        <v/>
      </c>
      <c r="V51" s="36"/>
      <c r="W51" s="40">
        <f t="shared" si="2"/>
        <v>0</v>
      </c>
      <c r="X51" s="66">
        <f t="shared" si="3"/>
        <v>0</v>
      </c>
      <c r="Y51" s="36"/>
      <c r="Z51" s="36"/>
      <c r="AA51" s="36"/>
      <c r="AB51" s="36"/>
      <c r="AC51" s="36"/>
      <c r="AD51" s="36"/>
      <c r="AE51" s="36"/>
    </row>
    <row r="52" spans="1:31" s="5" customFormat="1" ht="13.5" customHeight="1">
      <c r="A52" s="36"/>
      <c r="B52" s="3">
        <v>45</v>
      </c>
      <c r="C52" s="27" t="str">
        <f>IF(นักเรียน!B50="","",นักเรียน!B50)</f>
        <v/>
      </c>
      <c r="D52" s="28" t="str">
        <f>IF(นักเรียน!C50="","",นักเรียน!C50)</f>
        <v/>
      </c>
      <c r="E52" s="45"/>
      <c r="F52" s="46"/>
      <c r="G52" s="46"/>
      <c r="H52" s="46"/>
      <c r="I52" s="47"/>
      <c r="J52" s="45"/>
      <c r="K52" s="46"/>
      <c r="L52" s="46"/>
      <c r="M52" s="46"/>
      <c r="N52" s="47"/>
      <c r="O52" s="45"/>
      <c r="P52" s="46"/>
      <c r="Q52" s="46"/>
      <c r="R52" s="46"/>
      <c r="S52" s="47"/>
      <c r="T52" s="44" t="str">
        <f t="shared" si="0"/>
        <v/>
      </c>
      <c r="U52" s="44" t="str">
        <f t="shared" si="1"/>
        <v/>
      </c>
      <c r="V52" s="36"/>
      <c r="W52" s="40">
        <f t="shared" si="2"/>
        <v>0</v>
      </c>
      <c r="X52" s="66">
        <f t="shared" si="3"/>
        <v>0</v>
      </c>
      <c r="Y52" s="36"/>
      <c r="Z52" s="36"/>
      <c r="AA52" s="36"/>
      <c r="AB52" s="36"/>
      <c r="AC52" s="36"/>
      <c r="AD52" s="36"/>
      <c r="AE52" s="36"/>
    </row>
    <row r="53" spans="1:31" s="5" customFormat="1" ht="16.5" customHeight="1">
      <c r="A53" s="36"/>
      <c r="B53" s="230" t="s">
        <v>56</v>
      </c>
      <c r="C53" s="230"/>
      <c r="D53" s="230"/>
      <c r="E53" s="230"/>
      <c r="F53" s="230"/>
      <c r="G53" s="230"/>
      <c r="H53" s="230"/>
      <c r="I53" s="230"/>
      <c r="J53" s="229" t="str">
        <f>IF(Y3=0,"",Y3)</f>
        <v/>
      </c>
      <c r="K53" s="229"/>
      <c r="L53" s="229"/>
      <c r="M53" s="229"/>
      <c r="N53" s="229"/>
      <c r="O53" s="230" t="s">
        <v>61</v>
      </c>
      <c r="P53" s="230"/>
      <c r="Q53" s="230"/>
      <c r="R53" s="230"/>
      <c r="S53" s="230"/>
      <c r="T53" s="236" t="str">
        <f>IF(Y5="-","-",Y5)</f>
        <v>-</v>
      </c>
      <c r="U53" s="229"/>
      <c r="V53" s="36"/>
      <c r="W53" s="67"/>
      <c r="X53" s="68"/>
      <c r="Y53" s="36"/>
      <c r="Z53" s="36"/>
      <c r="AA53" s="36"/>
      <c r="AB53" s="36"/>
      <c r="AC53" s="36"/>
      <c r="AD53" s="36"/>
      <c r="AE53" s="36"/>
    </row>
    <row r="54" spans="1:31" s="5" customFormat="1" ht="17.25" customHeight="1">
      <c r="A54" s="36"/>
      <c r="B54" s="237" t="s">
        <v>60</v>
      </c>
      <c r="C54" s="237"/>
      <c r="D54" s="237"/>
      <c r="E54" s="237"/>
      <c r="F54" s="237"/>
      <c r="G54" s="237"/>
      <c r="H54" s="237"/>
      <c r="I54" s="237"/>
      <c r="J54" s="238" t="str">
        <f>IF(Y4="-","",Y4)</f>
        <v/>
      </c>
      <c r="K54" s="239"/>
      <c r="L54" s="239"/>
      <c r="M54" s="239"/>
      <c r="N54" s="239"/>
      <c r="O54" s="237" t="s">
        <v>2</v>
      </c>
      <c r="P54" s="237"/>
      <c r="Q54" s="237"/>
      <c r="R54" s="237"/>
      <c r="S54" s="237"/>
      <c r="T54" s="229" t="str">
        <f>IF(T53="-","-",IF(T53&gt;=0.225,5,IF(T53&gt;=0.1875,4,IF(T53&gt;=0.15,3,IF(T53&gt;=0.125,2,1)))))</f>
        <v>-</v>
      </c>
      <c r="U54" s="229"/>
      <c r="V54" s="36"/>
      <c r="W54" s="67"/>
      <c r="X54" s="68"/>
      <c r="Y54" s="36"/>
      <c r="Z54" s="36"/>
      <c r="AA54" s="36"/>
      <c r="AB54" s="36"/>
      <c r="AC54" s="36"/>
      <c r="AD54" s="36"/>
      <c r="AE54" s="36"/>
    </row>
    <row r="55" spans="1:31" s="5" customFormat="1" ht="17.25" customHeight="1">
      <c r="A55" s="36"/>
      <c r="B55" s="230" t="s">
        <v>62</v>
      </c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29" t="str">
        <f>IF(T54="-","-",IF(T54=5,"ดีเยี่ยม",IF(T54=4,"ดีมาก",IF(T54=3,"ดี",IF(T54=2,"พอใช้","ปรับปรุง")))))</f>
        <v>-</v>
      </c>
      <c r="U55" s="229"/>
      <c r="V55" s="36"/>
      <c r="W55" s="67"/>
      <c r="X55" s="68"/>
      <c r="Y55" s="36"/>
      <c r="Z55" s="36"/>
      <c r="AA55" s="36"/>
      <c r="AB55" s="36"/>
      <c r="AC55" s="36"/>
      <c r="AD55" s="36"/>
      <c r="AE55" s="36"/>
    </row>
    <row r="56" spans="1:31" s="5" customFormat="1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9"/>
      <c r="X56" s="36"/>
      <c r="Y56" s="36"/>
      <c r="Z56" s="36"/>
      <c r="AA56" s="36"/>
      <c r="AB56" s="36"/>
      <c r="AC56" s="36"/>
      <c r="AD56" s="36"/>
      <c r="AE56" s="36"/>
    </row>
    <row r="57" spans="1:31">
      <c r="B57" s="34"/>
      <c r="C57" s="34"/>
      <c r="D57" s="69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50" t="s">
        <v>175</v>
      </c>
      <c r="U57" s="58">
        <f>COUNTIF(T8:T52,5)</f>
        <v>0</v>
      </c>
      <c r="V57" s="34" t="s">
        <v>29</v>
      </c>
    </row>
    <row r="58" spans="1:31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50" t="s">
        <v>176</v>
      </c>
      <c r="U58" s="58">
        <f>COUNTIF(T8:T52,4)</f>
        <v>0</v>
      </c>
      <c r="V58" s="34" t="s">
        <v>29</v>
      </c>
    </row>
    <row r="59" spans="1:31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50" t="s">
        <v>177</v>
      </c>
      <c r="U59" s="58">
        <f>COUNTIF(T8:T52,3)</f>
        <v>0</v>
      </c>
      <c r="V59" s="34" t="s">
        <v>29</v>
      </c>
    </row>
    <row r="60" spans="1:31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50" t="s">
        <v>178</v>
      </c>
      <c r="U60" s="58">
        <f>COUNTIF(T8:T52,2)</f>
        <v>0</v>
      </c>
      <c r="V60" s="34" t="s">
        <v>29</v>
      </c>
    </row>
    <row r="61" spans="1:31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50" t="s">
        <v>179</v>
      </c>
      <c r="U61" s="58">
        <f>COUNTIF(T8:T52,1)</f>
        <v>0</v>
      </c>
      <c r="V61" s="34" t="s">
        <v>29</v>
      </c>
    </row>
    <row r="62" spans="1:31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50" t="s">
        <v>33</v>
      </c>
      <c r="U62" s="59">
        <f>SUM(U57:U61)</f>
        <v>0</v>
      </c>
      <c r="V62" s="34" t="s">
        <v>29</v>
      </c>
    </row>
    <row r="63" spans="1:31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1:31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2:21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2:21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2:21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2:21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2:21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2:21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2:21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2:21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spans="2:21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2:21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2:21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2:21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2:21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spans="2:21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spans="2:21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spans="2:21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spans="2:21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spans="2:21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spans="2:21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spans="2:21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2:21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2:21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</sheetData>
  <sheetProtection password="CF63" sheet="1" objects="1" scenarios="1" selectLockedCells="1"/>
  <mergeCells count="20">
    <mergeCell ref="C3:T3"/>
    <mergeCell ref="B6:B7"/>
    <mergeCell ref="C6:C7"/>
    <mergeCell ref="D6:D7"/>
    <mergeCell ref="E6:I6"/>
    <mergeCell ref="J6:N6"/>
    <mergeCell ref="O6:S6"/>
    <mergeCell ref="T6:T7"/>
    <mergeCell ref="B55:S55"/>
    <mergeCell ref="T55:U55"/>
    <mergeCell ref="D5:U5"/>
    <mergeCell ref="U6:U7"/>
    <mergeCell ref="B53:I53"/>
    <mergeCell ref="J53:N53"/>
    <mergeCell ref="O53:S53"/>
    <mergeCell ref="T53:U53"/>
    <mergeCell ref="B54:I54"/>
    <mergeCell ref="J54:N54"/>
    <mergeCell ref="O54:S54"/>
    <mergeCell ref="T54:U54"/>
  </mergeCells>
  <dataValidations count="5"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8:P52 F8:F52 K8:K52">
      <formula1>scor4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8:O52 E8:E52 J8:J52">
      <formula1>scor5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8:Q52 G8:G52 L8:L52">
      <formula1>scor3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8:R52 H8:H52 M8:M52">
      <formula1>scor2</formula1>
    </dataValidation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8:S52 I8:I52 N8:N52">
      <formula1>scor1</formula1>
    </dataValidation>
  </dataValidations>
  <printOptions horizontalCentered="1"/>
  <pageMargins left="0.31496062992125984" right="0.11811023622047245" top="0.35433070866141736" bottom="0.15748031496062992" header="0.11811023622047245" footer="0.11811023622047245"/>
  <pageSetup paperSize="9" orientation="portrait" blackAndWhite="1" horizontalDpi="4294967293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J86"/>
  <sheetViews>
    <sheetView showGridLines="0" showRowColHeaders="0" workbookViewId="0">
      <selection activeCell="W10" sqref="W10"/>
    </sheetView>
  </sheetViews>
  <sheetFormatPr defaultColWidth="23.25" defaultRowHeight="22.5"/>
  <cols>
    <col min="1" max="1" width="15" style="34" customWidth="1"/>
    <col min="2" max="2" width="4.125" style="1" customWidth="1"/>
    <col min="3" max="3" width="8.75" style="1" customWidth="1"/>
    <col min="4" max="4" width="21.875" style="1" customWidth="1"/>
    <col min="5" max="24" width="2.375" style="1" customWidth="1"/>
    <col min="25" max="25" width="5.75" style="1" customWidth="1"/>
    <col min="26" max="26" width="9.625" style="1" customWidth="1"/>
    <col min="27" max="27" width="10.625" style="34" customWidth="1"/>
    <col min="28" max="28" width="14.625" style="37" customWidth="1"/>
    <col min="29" max="29" width="13" style="34" customWidth="1"/>
    <col min="30" max="30" width="10.25" style="34" customWidth="1"/>
    <col min="31" max="31" width="13.625" style="34" customWidth="1"/>
    <col min="32" max="36" width="23.25" style="34"/>
    <col min="37" max="16384" width="23.25" style="1"/>
  </cols>
  <sheetData>
    <row r="1" spans="1:36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B1" s="91" t="s">
        <v>57</v>
      </c>
    </row>
    <row r="2" spans="1:36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C2" s="53" t="s">
        <v>59</v>
      </c>
      <c r="AD2" s="54">
        <v>0.25</v>
      </c>
      <c r="AE2" s="57" t="s">
        <v>32</v>
      </c>
    </row>
    <row r="3" spans="1:36" s="7" customFormat="1" ht="19.5" customHeight="1">
      <c r="A3" s="33"/>
      <c r="B3" s="25"/>
      <c r="C3" s="227" t="str">
        <f>"แบบประเมินคุณะลักษณะอันพึงประสงค์ของผู้เรียน  "&amp;บันทึกข้อความ!S8&amp;" ปีการศึกษา "&amp;บันทึกข้อความ!S9</f>
        <v>แบบประเมินคุณะลักษณะอันพึงประสงค์ของผู้เรียน  ชั้นมัธยมศึกษาปีที่ 3 ปีการศึกษา 2556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5"/>
      <c r="AA3" s="33"/>
      <c r="AB3" s="38"/>
      <c r="AC3" s="53" t="s">
        <v>58</v>
      </c>
      <c r="AD3" s="55">
        <f>SUM(Z57:Z59)</f>
        <v>0</v>
      </c>
      <c r="AE3" s="57" t="s">
        <v>29</v>
      </c>
      <c r="AF3" s="33"/>
      <c r="AG3" s="33"/>
      <c r="AH3" s="33"/>
      <c r="AI3" s="33"/>
      <c r="AJ3" s="33"/>
    </row>
    <row r="4" spans="1:36" s="7" customFormat="1" ht="19.5" customHeight="1">
      <c r="A4" s="33"/>
      <c r="B4" s="25"/>
      <c r="C4" s="25" t="s">
        <v>96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33"/>
      <c r="AB4" s="52"/>
      <c r="AC4" s="53" t="s">
        <v>30</v>
      </c>
      <c r="AD4" s="56" t="str">
        <f>IF(AD3=0,"-",AD3*100/Z62)</f>
        <v>-</v>
      </c>
      <c r="AE4" s="57"/>
      <c r="AF4" s="33"/>
      <c r="AG4" s="33"/>
      <c r="AH4" s="33"/>
      <c r="AI4" s="33"/>
      <c r="AJ4" s="33"/>
    </row>
    <row r="5" spans="1:36" s="21" customFormat="1" ht="18" customHeight="1">
      <c r="A5" s="33"/>
      <c r="D5" s="246" t="s">
        <v>97</v>
      </c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33"/>
      <c r="AB5" s="38"/>
      <c r="AC5" s="53" t="s">
        <v>31</v>
      </c>
      <c r="AD5" s="56" t="str">
        <f>IF(AD4="-","-",AD4*AD2/100)</f>
        <v>-</v>
      </c>
      <c r="AE5" s="57" t="s">
        <v>32</v>
      </c>
      <c r="AF5" s="33"/>
      <c r="AG5" s="33"/>
      <c r="AH5" s="33"/>
      <c r="AI5" s="33"/>
      <c r="AJ5" s="33"/>
    </row>
    <row r="6" spans="1:36" s="7" customFormat="1" ht="88.5" customHeight="1">
      <c r="A6" s="33"/>
      <c r="B6" s="234" t="s">
        <v>0</v>
      </c>
      <c r="C6" s="235" t="str">
        <f>นักเรียน!B5</f>
        <v>เลขประจำตัว</v>
      </c>
      <c r="D6" s="234" t="s">
        <v>1</v>
      </c>
      <c r="E6" s="253" t="s">
        <v>98</v>
      </c>
      <c r="F6" s="254"/>
      <c r="G6" s="254"/>
      <c r="H6" s="254"/>
      <c r="I6" s="255"/>
      <c r="J6" s="231" t="s">
        <v>99</v>
      </c>
      <c r="K6" s="232"/>
      <c r="L6" s="232"/>
      <c r="M6" s="232"/>
      <c r="N6" s="233"/>
      <c r="O6" s="231" t="s">
        <v>100</v>
      </c>
      <c r="P6" s="232"/>
      <c r="Q6" s="232"/>
      <c r="R6" s="232"/>
      <c r="S6" s="233"/>
      <c r="T6" s="231" t="s">
        <v>101</v>
      </c>
      <c r="U6" s="232"/>
      <c r="V6" s="232"/>
      <c r="W6" s="232"/>
      <c r="X6" s="232"/>
      <c r="Y6" s="240" t="s">
        <v>28</v>
      </c>
      <c r="Z6" s="240" t="s">
        <v>27</v>
      </c>
      <c r="AA6" s="33"/>
      <c r="AB6" s="48" t="s">
        <v>8</v>
      </c>
      <c r="AC6" s="49" t="s">
        <v>9</v>
      </c>
      <c r="AD6" s="33"/>
      <c r="AE6" s="33"/>
      <c r="AF6" s="33"/>
      <c r="AG6" s="33"/>
      <c r="AH6" s="33"/>
      <c r="AI6" s="33"/>
      <c r="AJ6" s="33"/>
    </row>
    <row r="7" spans="1:36" ht="18" customHeight="1">
      <c r="B7" s="234"/>
      <c r="C7" s="235"/>
      <c r="D7" s="234"/>
      <c r="E7" s="41">
        <v>5</v>
      </c>
      <c r="F7" s="42">
        <v>4</v>
      </c>
      <c r="G7" s="42">
        <v>3</v>
      </c>
      <c r="H7" s="42">
        <v>2</v>
      </c>
      <c r="I7" s="43">
        <v>1</v>
      </c>
      <c r="J7" s="41">
        <v>5</v>
      </c>
      <c r="K7" s="42">
        <v>4</v>
      </c>
      <c r="L7" s="42">
        <v>3</v>
      </c>
      <c r="M7" s="42">
        <v>2</v>
      </c>
      <c r="N7" s="43">
        <v>1</v>
      </c>
      <c r="O7" s="41">
        <v>5</v>
      </c>
      <c r="P7" s="42">
        <v>4</v>
      </c>
      <c r="Q7" s="42">
        <v>3</v>
      </c>
      <c r="R7" s="42">
        <v>2</v>
      </c>
      <c r="S7" s="43">
        <v>1</v>
      </c>
      <c r="T7" s="41">
        <v>5</v>
      </c>
      <c r="U7" s="42">
        <v>4</v>
      </c>
      <c r="V7" s="42">
        <v>3</v>
      </c>
      <c r="W7" s="42">
        <v>2</v>
      </c>
      <c r="X7" s="51">
        <v>1</v>
      </c>
      <c r="Y7" s="240"/>
      <c r="Z7" s="240"/>
      <c r="AB7" s="64">
        <v>20</v>
      </c>
      <c r="AC7" s="65">
        <v>100</v>
      </c>
    </row>
    <row r="8" spans="1:36" s="4" customFormat="1" ht="13.5" customHeight="1">
      <c r="A8" s="35"/>
      <c r="B8" s="3">
        <v>1</v>
      </c>
      <c r="C8" s="27" t="str">
        <f>IF(นักเรียน!B6="","",นักเรียน!B6)</f>
        <v/>
      </c>
      <c r="D8" s="28" t="str">
        <f>IF(นักเรียน!C6="","",นักเรียน!C6)</f>
        <v>สามเณร</v>
      </c>
      <c r="E8" s="45"/>
      <c r="F8" s="46"/>
      <c r="G8" s="46"/>
      <c r="H8" s="46"/>
      <c r="I8" s="47"/>
      <c r="J8" s="45"/>
      <c r="K8" s="46"/>
      <c r="L8" s="46"/>
      <c r="M8" s="46"/>
      <c r="N8" s="47"/>
      <c r="O8" s="45"/>
      <c r="P8" s="46"/>
      <c r="Q8" s="46"/>
      <c r="R8" s="46"/>
      <c r="S8" s="47"/>
      <c r="T8" s="45"/>
      <c r="U8" s="46"/>
      <c r="V8" s="46"/>
      <c r="W8" s="46"/>
      <c r="X8" s="47"/>
      <c r="Y8" s="44" t="str">
        <f t="shared" ref="Y8:Y52" si="0">IF(AC8=0,"",VLOOKUP(AC8,gradeatt,4,TRUE))</f>
        <v/>
      </c>
      <c r="Z8" s="44" t="str">
        <f t="shared" ref="Z8:Z52" si="1">IF(AC8=0,"",VLOOKUP(AC8,gradeatt,5,TRUE))</f>
        <v/>
      </c>
      <c r="AA8" s="35"/>
      <c r="AB8" s="40">
        <f>SUM(E8:X8)</f>
        <v>0</v>
      </c>
      <c r="AC8" s="66">
        <f>AB8*100/$AB$7</f>
        <v>0</v>
      </c>
      <c r="AD8" s="35"/>
      <c r="AE8" s="35"/>
      <c r="AF8" s="35"/>
      <c r="AG8" s="35"/>
      <c r="AH8" s="35"/>
      <c r="AI8" s="35"/>
      <c r="AJ8" s="35"/>
    </row>
    <row r="9" spans="1:36" s="4" customFormat="1" ht="13.5" customHeight="1">
      <c r="A9" s="35"/>
      <c r="B9" s="3">
        <v>2</v>
      </c>
      <c r="C9" s="27" t="str">
        <f>IF(นักเรียน!B7="","",นักเรียน!B7)</f>
        <v/>
      </c>
      <c r="D9" s="28" t="str">
        <f>IF(นักเรียน!C7="","",นักเรียน!C7)</f>
        <v>สามเณร</v>
      </c>
      <c r="E9" s="45"/>
      <c r="F9" s="46"/>
      <c r="G9" s="46"/>
      <c r="H9" s="46"/>
      <c r="I9" s="47"/>
      <c r="J9" s="45"/>
      <c r="K9" s="46"/>
      <c r="L9" s="46"/>
      <c r="M9" s="46"/>
      <c r="N9" s="47"/>
      <c r="O9" s="45"/>
      <c r="P9" s="46"/>
      <c r="Q9" s="46"/>
      <c r="R9" s="46"/>
      <c r="S9" s="47"/>
      <c r="T9" s="45"/>
      <c r="U9" s="46"/>
      <c r="V9" s="46"/>
      <c r="W9" s="46"/>
      <c r="X9" s="47"/>
      <c r="Y9" s="44" t="str">
        <f t="shared" si="0"/>
        <v/>
      </c>
      <c r="Z9" s="44" t="str">
        <f t="shared" si="1"/>
        <v/>
      </c>
      <c r="AA9" s="35"/>
      <c r="AB9" s="40">
        <f t="shared" ref="AB9:AB52" si="2">SUM(E9:X9)</f>
        <v>0</v>
      </c>
      <c r="AC9" s="66">
        <f t="shared" ref="AC9:AC52" si="3">AB9*100/$AB$7</f>
        <v>0</v>
      </c>
      <c r="AD9" s="35"/>
      <c r="AE9" s="35"/>
      <c r="AF9" s="35"/>
      <c r="AG9" s="35"/>
      <c r="AH9" s="35"/>
      <c r="AI9" s="35"/>
      <c r="AJ9" s="35"/>
    </row>
    <row r="10" spans="1:36" s="4" customFormat="1" ht="13.5" customHeight="1">
      <c r="A10" s="35"/>
      <c r="B10" s="3">
        <v>3</v>
      </c>
      <c r="C10" s="27" t="str">
        <f>IF(นักเรียน!B8="","",นักเรียน!B8)</f>
        <v/>
      </c>
      <c r="D10" s="28" t="str">
        <f>IF(นักเรียน!C8="","",นักเรียน!C8)</f>
        <v>สามเณร</v>
      </c>
      <c r="E10" s="45"/>
      <c r="F10" s="46"/>
      <c r="G10" s="46"/>
      <c r="H10" s="46"/>
      <c r="I10" s="47"/>
      <c r="J10" s="45"/>
      <c r="K10" s="46"/>
      <c r="L10" s="46"/>
      <c r="M10" s="46"/>
      <c r="N10" s="47"/>
      <c r="O10" s="45"/>
      <c r="P10" s="46"/>
      <c r="Q10" s="46"/>
      <c r="R10" s="46"/>
      <c r="S10" s="47"/>
      <c r="T10" s="45"/>
      <c r="U10" s="46"/>
      <c r="V10" s="46"/>
      <c r="W10" s="46"/>
      <c r="X10" s="47"/>
      <c r="Y10" s="44" t="str">
        <f t="shared" si="0"/>
        <v/>
      </c>
      <c r="Z10" s="44" t="str">
        <f t="shared" si="1"/>
        <v/>
      </c>
      <c r="AA10" s="35"/>
      <c r="AB10" s="40">
        <f t="shared" si="2"/>
        <v>0</v>
      </c>
      <c r="AC10" s="66">
        <f t="shared" si="3"/>
        <v>0</v>
      </c>
      <c r="AD10" s="35"/>
      <c r="AE10" s="35"/>
      <c r="AF10" s="35"/>
      <c r="AG10" s="35"/>
      <c r="AH10" s="35"/>
      <c r="AI10" s="35"/>
      <c r="AJ10" s="35"/>
    </row>
    <row r="11" spans="1:36" s="4" customFormat="1" ht="13.5" customHeight="1">
      <c r="A11" s="35"/>
      <c r="B11" s="3">
        <v>4</v>
      </c>
      <c r="C11" s="27" t="str">
        <f>IF(นักเรียน!B9="","",นักเรียน!B9)</f>
        <v/>
      </c>
      <c r="D11" s="28" t="str">
        <f>IF(นักเรียน!C9="","",นักเรียน!C9)</f>
        <v>สามเณร</v>
      </c>
      <c r="E11" s="45"/>
      <c r="F11" s="46"/>
      <c r="G11" s="46"/>
      <c r="H11" s="46"/>
      <c r="I11" s="47"/>
      <c r="J11" s="45"/>
      <c r="K11" s="46"/>
      <c r="L11" s="46"/>
      <c r="M11" s="46"/>
      <c r="N11" s="47"/>
      <c r="O11" s="45"/>
      <c r="P11" s="46"/>
      <c r="Q11" s="46"/>
      <c r="R11" s="46"/>
      <c r="S11" s="47"/>
      <c r="T11" s="45"/>
      <c r="U11" s="46"/>
      <c r="V11" s="46"/>
      <c r="W11" s="46"/>
      <c r="X11" s="47"/>
      <c r="Y11" s="44" t="str">
        <f t="shared" si="0"/>
        <v/>
      </c>
      <c r="Z11" s="44" t="str">
        <f t="shared" si="1"/>
        <v/>
      </c>
      <c r="AA11" s="35"/>
      <c r="AB11" s="40">
        <f t="shared" si="2"/>
        <v>0</v>
      </c>
      <c r="AC11" s="66">
        <f t="shared" si="3"/>
        <v>0</v>
      </c>
      <c r="AD11" s="35"/>
      <c r="AE11" s="35"/>
      <c r="AF11" s="35"/>
      <c r="AG11" s="35"/>
      <c r="AH11" s="35"/>
      <c r="AI11" s="35"/>
      <c r="AJ11" s="35"/>
    </row>
    <row r="12" spans="1:36" s="4" customFormat="1" ht="13.5" customHeight="1">
      <c r="A12" s="35"/>
      <c r="B12" s="3">
        <v>5</v>
      </c>
      <c r="C12" s="27" t="str">
        <f>IF(นักเรียน!B10="","",นักเรียน!B10)</f>
        <v/>
      </c>
      <c r="D12" s="28" t="str">
        <f>IF(นักเรียน!C10="","",นักเรียน!C10)</f>
        <v>สามเณร</v>
      </c>
      <c r="E12" s="45"/>
      <c r="F12" s="46"/>
      <c r="G12" s="46"/>
      <c r="H12" s="46"/>
      <c r="I12" s="47"/>
      <c r="J12" s="45"/>
      <c r="K12" s="46"/>
      <c r="L12" s="46"/>
      <c r="M12" s="46"/>
      <c r="N12" s="47"/>
      <c r="O12" s="45"/>
      <c r="P12" s="46"/>
      <c r="Q12" s="46"/>
      <c r="R12" s="46"/>
      <c r="S12" s="47"/>
      <c r="T12" s="45"/>
      <c r="U12" s="46"/>
      <c r="V12" s="46"/>
      <c r="W12" s="46"/>
      <c r="X12" s="47"/>
      <c r="Y12" s="44" t="str">
        <f t="shared" si="0"/>
        <v/>
      </c>
      <c r="Z12" s="44" t="str">
        <f t="shared" si="1"/>
        <v/>
      </c>
      <c r="AA12" s="35"/>
      <c r="AB12" s="40">
        <f t="shared" si="2"/>
        <v>0</v>
      </c>
      <c r="AC12" s="66">
        <f t="shared" si="3"/>
        <v>0</v>
      </c>
      <c r="AD12" s="35"/>
      <c r="AE12" s="35"/>
      <c r="AF12" s="35"/>
      <c r="AG12" s="35"/>
      <c r="AH12" s="35"/>
      <c r="AI12" s="35"/>
      <c r="AJ12" s="35"/>
    </row>
    <row r="13" spans="1:36" s="4" customFormat="1" ht="13.5" customHeight="1">
      <c r="A13" s="35"/>
      <c r="B13" s="3">
        <v>6</v>
      </c>
      <c r="C13" s="27" t="str">
        <f>IF(นักเรียน!B11="","",นักเรียน!B11)</f>
        <v/>
      </c>
      <c r="D13" s="28" t="str">
        <f>IF(นักเรียน!C11="","",นักเรียน!C11)</f>
        <v>สามเณร</v>
      </c>
      <c r="E13" s="45"/>
      <c r="F13" s="46"/>
      <c r="G13" s="46"/>
      <c r="H13" s="46"/>
      <c r="I13" s="47"/>
      <c r="J13" s="45"/>
      <c r="K13" s="46"/>
      <c r="L13" s="46"/>
      <c r="M13" s="46"/>
      <c r="N13" s="47"/>
      <c r="O13" s="45"/>
      <c r="P13" s="46"/>
      <c r="Q13" s="46"/>
      <c r="R13" s="46"/>
      <c r="S13" s="47"/>
      <c r="T13" s="45"/>
      <c r="U13" s="46"/>
      <c r="V13" s="46"/>
      <c r="W13" s="46"/>
      <c r="X13" s="47"/>
      <c r="Y13" s="44" t="str">
        <f t="shared" si="0"/>
        <v/>
      </c>
      <c r="Z13" s="44" t="str">
        <f t="shared" si="1"/>
        <v/>
      </c>
      <c r="AA13" s="35"/>
      <c r="AB13" s="40">
        <f t="shared" si="2"/>
        <v>0</v>
      </c>
      <c r="AC13" s="66">
        <f t="shared" si="3"/>
        <v>0</v>
      </c>
      <c r="AD13" s="35"/>
      <c r="AE13" s="35"/>
      <c r="AF13" s="35"/>
      <c r="AG13" s="35"/>
      <c r="AH13" s="35"/>
      <c r="AI13" s="35"/>
      <c r="AJ13" s="35"/>
    </row>
    <row r="14" spans="1:36" s="4" customFormat="1" ht="13.5" customHeight="1">
      <c r="A14" s="35"/>
      <c r="B14" s="3">
        <v>7</v>
      </c>
      <c r="C14" s="27" t="str">
        <f>IF(นักเรียน!B12="","",นักเรียน!B12)</f>
        <v/>
      </c>
      <c r="D14" s="28" t="str">
        <f>IF(นักเรียน!C12="","",นักเรียน!C12)</f>
        <v>สามเณร</v>
      </c>
      <c r="E14" s="45"/>
      <c r="F14" s="46"/>
      <c r="G14" s="46"/>
      <c r="H14" s="46"/>
      <c r="I14" s="47"/>
      <c r="J14" s="45"/>
      <c r="K14" s="46"/>
      <c r="L14" s="46"/>
      <c r="M14" s="46"/>
      <c r="N14" s="47"/>
      <c r="O14" s="45"/>
      <c r="P14" s="46"/>
      <c r="Q14" s="46"/>
      <c r="R14" s="46"/>
      <c r="S14" s="47"/>
      <c r="T14" s="45"/>
      <c r="U14" s="46"/>
      <c r="V14" s="46"/>
      <c r="W14" s="46"/>
      <c r="X14" s="47"/>
      <c r="Y14" s="44" t="str">
        <f t="shared" si="0"/>
        <v/>
      </c>
      <c r="Z14" s="44" t="str">
        <f t="shared" si="1"/>
        <v/>
      </c>
      <c r="AA14" s="35"/>
      <c r="AB14" s="40">
        <f t="shared" si="2"/>
        <v>0</v>
      </c>
      <c r="AC14" s="66">
        <f t="shared" si="3"/>
        <v>0</v>
      </c>
      <c r="AD14" s="35"/>
      <c r="AE14" s="35"/>
      <c r="AF14" s="35"/>
      <c r="AG14" s="35"/>
      <c r="AH14" s="35"/>
      <c r="AI14" s="35"/>
      <c r="AJ14" s="35"/>
    </row>
    <row r="15" spans="1:36" s="4" customFormat="1" ht="13.5" customHeight="1">
      <c r="A15" s="35"/>
      <c r="B15" s="3">
        <v>8</v>
      </c>
      <c r="C15" s="27" t="str">
        <f>IF(นักเรียน!B13="","",นักเรียน!B13)</f>
        <v/>
      </c>
      <c r="D15" s="28" t="str">
        <f>IF(นักเรียน!C13="","",นักเรียน!C13)</f>
        <v>สามเณร</v>
      </c>
      <c r="E15" s="45"/>
      <c r="F15" s="46"/>
      <c r="G15" s="46"/>
      <c r="H15" s="46"/>
      <c r="I15" s="47"/>
      <c r="J15" s="45"/>
      <c r="K15" s="46"/>
      <c r="L15" s="46"/>
      <c r="M15" s="46"/>
      <c r="N15" s="47"/>
      <c r="O15" s="45"/>
      <c r="P15" s="46"/>
      <c r="Q15" s="46"/>
      <c r="R15" s="46"/>
      <c r="S15" s="47"/>
      <c r="T15" s="45"/>
      <c r="U15" s="46"/>
      <c r="V15" s="46"/>
      <c r="W15" s="46"/>
      <c r="X15" s="47"/>
      <c r="Y15" s="44" t="str">
        <f t="shared" si="0"/>
        <v/>
      </c>
      <c r="Z15" s="44" t="str">
        <f t="shared" si="1"/>
        <v/>
      </c>
      <c r="AA15" s="35"/>
      <c r="AB15" s="40">
        <f t="shared" si="2"/>
        <v>0</v>
      </c>
      <c r="AC15" s="66">
        <f t="shared" si="3"/>
        <v>0</v>
      </c>
      <c r="AD15" s="35"/>
      <c r="AE15" s="35"/>
      <c r="AF15" s="35"/>
      <c r="AG15" s="35"/>
      <c r="AH15" s="35"/>
      <c r="AI15" s="35"/>
      <c r="AJ15" s="35"/>
    </row>
    <row r="16" spans="1:36" s="4" customFormat="1" ht="13.5" customHeight="1">
      <c r="A16" s="35"/>
      <c r="B16" s="3">
        <v>9</v>
      </c>
      <c r="C16" s="27" t="str">
        <f>IF(นักเรียน!B14="","",นักเรียน!B14)</f>
        <v/>
      </c>
      <c r="D16" s="28" t="str">
        <f>IF(นักเรียน!C14="","",นักเรียน!C14)</f>
        <v>สามเณร</v>
      </c>
      <c r="E16" s="45"/>
      <c r="F16" s="46"/>
      <c r="G16" s="46"/>
      <c r="H16" s="46"/>
      <c r="I16" s="47"/>
      <c r="J16" s="45"/>
      <c r="K16" s="46"/>
      <c r="L16" s="46"/>
      <c r="M16" s="46"/>
      <c r="N16" s="47"/>
      <c r="O16" s="45"/>
      <c r="P16" s="46"/>
      <c r="Q16" s="46"/>
      <c r="R16" s="46"/>
      <c r="S16" s="47"/>
      <c r="T16" s="45"/>
      <c r="U16" s="46"/>
      <c r="V16" s="46"/>
      <c r="W16" s="46"/>
      <c r="X16" s="47"/>
      <c r="Y16" s="44" t="str">
        <f t="shared" si="0"/>
        <v/>
      </c>
      <c r="Z16" s="44" t="str">
        <f t="shared" si="1"/>
        <v/>
      </c>
      <c r="AA16" s="35"/>
      <c r="AB16" s="40">
        <f t="shared" si="2"/>
        <v>0</v>
      </c>
      <c r="AC16" s="66">
        <f t="shared" si="3"/>
        <v>0</v>
      </c>
      <c r="AD16" s="35"/>
      <c r="AE16" s="35"/>
      <c r="AF16" s="35"/>
      <c r="AG16" s="35"/>
      <c r="AH16" s="35"/>
      <c r="AI16" s="35"/>
      <c r="AJ16" s="35"/>
    </row>
    <row r="17" spans="1:36" s="4" customFormat="1" ht="13.5" customHeight="1">
      <c r="A17" s="35"/>
      <c r="B17" s="3">
        <v>10</v>
      </c>
      <c r="C17" s="27" t="str">
        <f>IF(นักเรียน!B15="","",นักเรียน!B15)</f>
        <v/>
      </c>
      <c r="D17" s="28" t="str">
        <f>IF(นักเรียน!C15="","",นักเรียน!C15)</f>
        <v>สามเณร</v>
      </c>
      <c r="E17" s="45"/>
      <c r="F17" s="46"/>
      <c r="G17" s="46"/>
      <c r="H17" s="46"/>
      <c r="I17" s="47"/>
      <c r="J17" s="45"/>
      <c r="K17" s="46"/>
      <c r="L17" s="46"/>
      <c r="M17" s="46"/>
      <c r="N17" s="47"/>
      <c r="O17" s="45"/>
      <c r="P17" s="46"/>
      <c r="Q17" s="46"/>
      <c r="R17" s="46"/>
      <c r="S17" s="47"/>
      <c r="T17" s="45"/>
      <c r="U17" s="46"/>
      <c r="V17" s="46"/>
      <c r="W17" s="46"/>
      <c r="X17" s="47"/>
      <c r="Y17" s="44" t="str">
        <f t="shared" si="0"/>
        <v/>
      </c>
      <c r="Z17" s="44" t="str">
        <f t="shared" si="1"/>
        <v/>
      </c>
      <c r="AA17" s="35"/>
      <c r="AB17" s="40">
        <f t="shared" si="2"/>
        <v>0</v>
      </c>
      <c r="AC17" s="66">
        <f t="shared" si="3"/>
        <v>0</v>
      </c>
      <c r="AD17" s="35"/>
      <c r="AE17" s="35"/>
      <c r="AF17" s="35"/>
      <c r="AG17" s="35"/>
      <c r="AH17" s="35"/>
      <c r="AI17" s="35"/>
      <c r="AJ17" s="35"/>
    </row>
    <row r="18" spans="1:36" s="4" customFormat="1" ht="13.5" customHeight="1">
      <c r="A18" s="35"/>
      <c r="B18" s="3">
        <v>11</v>
      </c>
      <c r="C18" s="27" t="str">
        <f>IF(นักเรียน!B16="","",นักเรียน!B16)</f>
        <v/>
      </c>
      <c r="D18" s="28" t="str">
        <f>IF(นักเรียน!C16="","",นักเรียน!C16)</f>
        <v/>
      </c>
      <c r="E18" s="45"/>
      <c r="F18" s="46"/>
      <c r="G18" s="46"/>
      <c r="H18" s="46"/>
      <c r="I18" s="47"/>
      <c r="J18" s="45"/>
      <c r="K18" s="46"/>
      <c r="L18" s="46"/>
      <c r="M18" s="46"/>
      <c r="N18" s="47"/>
      <c r="O18" s="45"/>
      <c r="P18" s="46"/>
      <c r="Q18" s="46"/>
      <c r="R18" s="46"/>
      <c r="S18" s="47"/>
      <c r="T18" s="45"/>
      <c r="U18" s="46"/>
      <c r="V18" s="46"/>
      <c r="W18" s="46"/>
      <c r="X18" s="47"/>
      <c r="Y18" s="44" t="str">
        <f t="shared" si="0"/>
        <v/>
      </c>
      <c r="Z18" s="44" t="str">
        <f t="shared" si="1"/>
        <v/>
      </c>
      <c r="AA18" s="35"/>
      <c r="AB18" s="40">
        <f t="shared" si="2"/>
        <v>0</v>
      </c>
      <c r="AC18" s="66">
        <f t="shared" si="3"/>
        <v>0</v>
      </c>
      <c r="AD18" s="35"/>
      <c r="AE18" s="35"/>
      <c r="AF18" s="35"/>
      <c r="AG18" s="35"/>
      <c r="AH18" s="35"/>
      <c r="AI18" s="35"/>
      <c r="AJ18" s="35"/>
    </row>
    <row r="19" spans="1:36" s="4" customFormat="1" ht="13.5" customHeight="1">
      <c r="A19" s="35"/>
      <c r="B19" s="3">
        <v>12</v>
      </c>
      <c r="C19" s="27" t="str">
        <f>IF(นักเรียน!B17="","",นักเรียน!B17)</f>
        <v/>
      </c>
      <c r="D19" s="28" t="str">
        <f>IF(นักเรียน!C17="","",นักเรียน!C17)</f>
        <v/>
      </c>
      <c r="E19" s="45"/>
      <c r="F19" s="46"/>
      <c r="G19" s="46"/>
      <c r="H19" s="46"/>
      <c r="I19" s="47"/>
      <c r="J19" s="45"/>
      <c r="K19" s="46"/>
      <c r="L19" s="46"/>
      <c r="M19" s="46"/>
      <c r="N19" s="47"/>
      <c r="O19" s="45"/>
      <c r="P19" s="46"/>
      <c r="Q19" s="46"/>
      <c r="R19" s="46"/>
      <c r="S19" s="47"/>
      <c r="T19" s="45"/>
      <c r="U19" s="46"/>
      <c r="V19" s="46"/>
      <c r="W19" s="46"/>
      <c r="X19" s="47"/>
      <c r="Y19" s="44" t="str">
        <f t="shared" si="0"/>
        <v/>
      </c>
      <c r="Z19" s="44" t="str">
        <f t="shared" si="1"/>
        <v/>
      </c>
      <c r="AA19" s="35"/>
      <c r="AB19" s="40">
        <f t="shared" si="2"/>
        <v>0</v>
      </c>
      <c r="AC19" s="66">
        <f t="shared" si="3"/>
        <v>0</v>
      </c>
      <c r="AD19" s="35"/>
      <c r="AE19" s="35"/>
      <c r="AF19" s="35"/>
      <c r="AG19" s="35"/>
      <c r="AH19" s="35"/>
      <c r="AI19" s="35"/>
      <c r="AJ19" s="35"/>
    </row>
    <row r="20" spans="1:36" s="4" customFormat="1" ht="13.5" customHeight="1">
      <c r="A20" s="35"/>
      <c r="B20" s="3">
        <v>13</v>
      </c>
      <c r="C20" s="27" t="str">
        <f>IF(นักเรียน!B18="","",นักเรียน!B18)</f>
        <v/>
      </c>
      <c r="D20" s="28" t="str">
        <f>IF(นักเรียน!C18="","",นักเรียน!C18)</f>
        <v/>
      </c>
      <c r="E20" s="45"/>
      <c r="F20" s="46"/>
      <c r="G20" s="46"/>
      <c r="H20" s="46"/>
      <c r="I20" s="47"/>
      <c r="J20" s="45"/>
      <c r="K20" s="46"/>
      <c r="L20" s="46"/>
      <c r="M20" s="46"/>
      <c r="N20" s="47"/>
      <c r="O20" s="45"/>
      <c r="P20" s="46"/>
      <c r="Q20" s="46"/>
      <c r="R20" s="46"/>
      <c r="S20" s="47"/>
      <c r="T20" s="45"/>
      <c r="U20" s="46"/>
      <c r="V20" s="46"/>
      <c r="W20" s="46"/>
      <c r="X20" s="47"/>
      <c r="Y20" s="44" t="str">
        <f t="shared" si="0"/>
        <v/>
      </c>
      <c r="Z20" s="44" t="str">
        <f t="shared" si="1"/>
        <v/>
      </c>
      <c r="AA20" s="35"/>
      <c r="AB20" s="40">
        <f t="shared" si="2"/>
        <v>0</v>
      </c>
      <c r="AC20" s="66">
        <f t="shared" si="3"/>
        <v>0</v>
      </c>
      <c r="AD20" s="35"/>
      <c r="AE20" s="35"/>
      <c r="AF20" s="35"/>
      <c r="AG20" s="35"/>
      <c r="AH20" s="35"/>
      <c r="AI20" s="35"/>
      <c r="AJ20" s="35"/>
    </row>
    <row r="21" spans="1:36" s="4" customFormat="1" ht="13.5" customHeight="1">
      <c r="A21" s="35"/>
      <c r="B21" s="3">
        <v>14</v>
      </c>
      <c r="C21" s="27" t="str">
        <f>IF(นักเรียน!B19="","",นักเรียน!B19)</f>
        <v/>
      </c>
      <c r="D21" s="28" t="str">
        <f>IF(นักเรียน!C19="","",นักเรียน!C19)</f>
        <v/>
      </c>
      <c r="E21" s="45"/>
      <c r="F21" s="46"/>
      <c r="G21" s="46"/>
      <c r="H21" s="46"/>
      <c r="I21" s="47"/>
      <c r="J21" s="45"/>
      <c r="K21" s="46"/>
      <c r="L21" s="46"/>
      <c r="M21" s="46"/>
      <c r="N21" s="47"/>
      <c r="O21" s="45"/>
      <c r="P21" s="46"/>
      <c r="Q21" s="46"/>
      <c r="R21" s="46"/>
      <c r="S21" s="47"/>
      <c r="T21" s="45"/>
      <c r="U21" s="46"/>
      <c r="V21" s="46"/>
      <c r="W21" s="46"/>
      <c r="X21" s="47"/>
      <c r="Y21" s="44" t="str">
        <f t="shared" si="0"/>
        <v/>
      </c>
      <c r="Z21" s="44" t="str">
        <f t="shared" si="1"/>
        <v/>
      </c>
      <c r="AA21" s="35"/>
      <c r="AB21" s="40">
        <f t="shared" si="2"/>
        <v>0</v>
      </c>
      <c r="AC21" s="66">
        <f t="shared" si="3"/>
        <v>0</v>
      </c>
      <c r="AD21" s="35"/>
      <c r="AE21" s="35"/>
      <c r="AF21" s="35"/>
      <c r="AG21" s="35"/>
      <c r="AH21" s="35"/>
      <c r="AI21" s="35"/>
      <c r="AJ21" s="35"/>
    </row>
    <row r="22" spans="1:36" s="4" customFormat="1" ht="13.5" customHeight="1">
      <c r="A22" s="35"/>
      <c r="B22" s="3">
        <v>15</v>
      </c>
      <c r="C22" s="27" t="str">
        <f>IF(นักเรียน!B20="","",นักเรียน!B20)</f>
        <v/>
      </c>
      <c r="D22" s="28" t="str">
        <f>IF(นักเรียน!C20="","",นักเรียน!C20)</f>
        <v/>
      </c>
      <c r="E22" s="45"/>
      <c r="F22" s="46"/>
      <c r="G22" s="46"/>
      <c r="H22" s="46"/>
      <c r="I22" s="47"/>
      <c r="J22" s="45"/>
      <c r="K22" s="46"/>
      <c r="L22" s="46"/>
      <c r="M22" s="46"/>
      <c r="N22" s="47"/>
      <c r="O22" s="45"/>
      <c r="P22" s="46"/>
      <c r="Q22" s="46"/>
      <c r="R22" s="46"/>
      <c r="S22" s="47"/>
      <c r="T22" s="45"/>
      <c r="U22" s="46"/>
      <c r="V22" s="46"/>
      <c r="W22" s="46"/>
      <c r="X22" s="47"/>
      <c r="Y22" s="44" t="str">
        <f t="shared" si="0"/>
        <v/>
      </c>
      <c r="Z22" s="44" t="str">
        <f t="shared" si="1"/>
        <v/>
      </c>
      <c r="AA22" s="35"/>
      <c r="AB22" s="40">
        <f t="shared" si="2"/>
        <v>0</v>
      </c>
      <c r="AC22" s="66">
        <f t="shared" si="3"/>
        <v>0</v>
      </c>
      <c r="AD22" s="35"/>
      <c r="AE22" s="35"/>
      <c r="AF22" s="35"/>
      <c r="AG22" s="35"/>
      <c r="AH22" s="35"/>
      <c r="AI22" s="35"/>
      <c r="AJ22" s="35"/>
    </row>
    <row r="23" spans="1:36" s="4" customFormat="1" ht="13.5" customHeight="1">
      <c r="A23" s="35"/>
      <c r="B23" s="3">
        <v>16</v>
      </c>
      <c r="C23" s="27" t="str">
        <f>IF(นักเรียน!B21="","",นักเรียน!B21)</f>
        <v/>
      </c>
      <c r="D23" s="28" t="str">
        <f>IF(นักเรียน!C21="","",นักเรียน!C21)</f>
        <v/>
      </c>
      <c r="E23" s="45"/>
      <c r="F23" s="46"/>
      <c r="G23" s="46"/>
      <c r="H23" s="46"/>
      <c r="I23" s="47"/>
      <c r="J23" s="45"/>
      <c r="K23" s="46"/>
      <c r="L23" s="46"/>
      <c r="M23" s="46"/>
      <c r="N23" s="47"/>
      <c r="O23" s="45"/>
      <c r="P23" s="46"/>
      <c r="Q23" s="46"/>
      <c r="R23" s="46"/>
      <c r="S23" s="47"/>
      <c r="T23" s="45"/>
      <c r="U23" s="46"/>
      <c r="V23" s="46"/>
      <c r="W23" s="46"/>
      <c r="X23" s="47"/>
      <c r="Y23" s="44" t="str">
        <f t="shared" si="0"/>
        <v/>
      </c>
      <c r="Z23" s="44" t="str">
        <f t="shared" si="1"/>
        <v/>
      </c>
      <c r="AA23" s="35"/>
      <c r="AB23" s="40">
        <f t="shared" si="2"/>
        <v>0</v>
      </c>
      <c r="AC23" s="66">
        <f t="shared" si="3"/>
        <v>0</v>
      </c>
      <c r="AD23" s="35"/>
      <c r="AE23" s="35"/>
      <c r="AF23" s="35"/>
      <c r="AG23" s="35"/>
      <c r="AH23" s="35"/>
      <c r="AI23" s="35"/>
      <c r="AJ23" s="35"/>
    </row>
    <row r="24" spans="1:36" s="4" customFormat="1" ht="13.5" customHeight="1">
      <c r="A24" s="35"/>
      <c r="B24" s="3">
        <v>17</v>
      </c>
      <c r="C24" s="27" t="str">
        <f>IF(นักเรียน!B22="","",นักเรียน!B22)</f>
        <v/>
      </c>
      <c r="D24" s="28" t="str">
        <f>IF(นักเรียน!C22="","",นักเรียน!C22)</f>
        <v/>
      </c>
      <c r="E24" s="45"/>
      <c r="F24" s="46"/>
      <c r="G24" s="46"/>
      <c r="H24" s="46"/>
      <c r="I24" s="47"/>
      <c r="J24" s="45"/>
      <c r="K24" s="46"/>
      <c r="L24" s="46"/>
      <c r="M24" s="46"/>
      <c r="N24" s="47"/>
      <c r="O24" s="45"/>
      <c r="P24" s="46"/>
      <c r="Q24" s="46"/>
      <c r="R24" s="46"/>
      <c r="S24" s="47"/>
      <c r="T24" s="45"/>
      <c r="U24" s="46"/>
      <c r="V24" s="46"/>
      <c r="W24" s="46"/>
      <c r="X24" s="47"/>
      <c r="Y24" s="44" t="str">
        <f t="shared" si="0"/>
        <v/>
      </c>
      <c r="Z24" s="44" t="str">
        <f t="shared" si="1"/>
        <v/>
      </c>
      <c r="AA24" s="35"/>
      <c r="AB24" s="40">
        <f t="shared" si="2"/>
        <v>0</v>
      </c>
      <c r="AC24" s="66">
        <f t="shared" si="3"/>
        <v>0</v>
      </c>
      <c r="AD24" s="35"/>
      <c r="AE24" s="35"/>
      <c r="AF24" s="35"/>
      <c r="AG24" s="35"/>
      <c r="AH24" s="35"/>
      <c r="AI24" s="35"/>
      <c r="AJ24" s="35"/>
    </row>
    <row r="25" spans="1:36" s="4" customFormat="1" ht="13.5" customHeight="1">
      <c r="A25" s="35"/>
      <c r="B25" s="3">
        <v>18</v>
      </c>
      <c r="C25" s="27" t="str">
        <f>IF(นักเรียน!B23="","",นักเรียน!B23)</f>
        <v/>
      </c>
      <c r="D25" s="28" t="str">
        <f>IF(นักเรียน!C23="","",นักเรียน!C23)</f>
        <v/>
      </c>
      <c r="E25" s="45"/>
      <c r="F25" s="46"/>
      <c r="G25" s="46"/>
      <c r="H25" s="46"/>
      <c r="I25" s="47"/>
      <c r="J25" s="45"/>
      <c r="K25" s="46"/>
      <c r="L25" s="46"/>
      <c r="M25" s="46"/>
      <c r="N25" s="47"/>
      <c r="O25" s="45"/>
      <c r="P25" s="46"/>
      <c r="Q25" s="46"/>
      <c r="R25" s="46"/>
      <c r="S25" s="47"/>
      <c r="T25" s="45"/>
      <c r="U25" s="46"/>
      <c r="V25" s="46"/>
      <c r="W25" s="46"/>
      <c r="X25" s="47"/>
      <c r="Y25" s="44" t="str">
        <f t="shared" si="0"/>
        <v/>
      </c>
      <c r="Z25" s="44" t="str">
        <f t="shared" si="1"/>
        <v/>
      </c>
      <c r="AA25" s="35"/>
      <c r="AB25" s="40">
        <f t="shared" si="2"/>
        <v>0</v>
      </c>
      <c r="AC25" s="66">
        <f t="shared" si="3"/>
        <v>0</v>
      </c>
      <c r="AD25" s="35"/>
      <c r="AE25" s="35"/>
      <c r="AF25" s="35"/>
      <c r="AG25" s="35"/>
      <c r="AH25" s="35"/>
      <c r="AI25" s="35"/>
      <c r="AJ25" s="35"/>
    </row>
    <row r="26" spans="1:36" s="4" customFormat="1" ht="13.5" customHeight="1">
      <c r="A26" s="35"/>
      <c r="B26" s="3">
        <v>19</v>
      </c>
      <c r="C26" s="27" t="str">
        <f>IF(นักเรียน!B24="","",นักเรียน!B24)</f>
        <v/>
      </c>
      <c r="D26" s="28" t="str">
        <f>IF(นักเรียน!C24="","",นักเรียน!C24)</f>
        <v/>
      </c>
      <c r="E26" s="45"/>
      <c r="F26" s="46"/>
      <c r="G26" s="46"/>
      <c r="H26" s="46"/>
      <c r="I26" s="47"/>
      <c r="J26" s="45"/>
      <c r="K26" s="46"/>
      <c r="L26" s="46"/>
      <c r="M26" s="46"/>
      <c r="N26" s="47"/>
      <c r="O26" s="45"/>
      <c r="P26" s="46"/>
      <c r="Q26" s="46"/>
      <c r="R26" s="46"/>
      <c r="S26" s="47"/>
      <c r="T26" s="45"/>
      <c r="U26" s="46"/>
      <c r="V26" s="46"/>
      <c r="W26" s="46"/>
      <c r="X26" s="47"/>
      <c r="Y26" s="44" t="str">
        <f t="shared" si="0"/>
        <v/>
      </c>
      <c r="Z26" s="44" t="str">
        <f t="shared" si="1"/>
        <v/>
      </c>
      <c r="AA26" s="35"/>
      <c r="AB26" s="40">
        <f t="shared" si="2"/>
        <v>0</v>
      </c>
      <c r="AC26" s="66">
        <f t="shared" si="3"/>
        <v>0</v>
      </c>
      <c r="AD26" s="35"/>
      <c r="AE26" s="35"/>
      <c r="AF26" s="35"/>
      <c r="AG26" s="35"/>
      <c r="AH26" s="35"/>
      <c r="AI26" s="35"/>
      <c r="AJ26" s="35"/>
    </row>
    <row r="27" spans="1:36" s="4" customFormat="1" ht="13.5" customHeight="1">
      <c r="A27" s="35"/>
      <c r="B27" s="3">
        <v>20</v>
      </c>
      <c r="C27" s="27" t="str">
        <f>IF(นักเรียน!B25="","",นักเรียน!B25)</f>
        <v/>
      </c>
      <c r="D27" s="28" t="str">
        <f>IF(นักเรียน!C25="","",นักเรียน!C25)</f>
        <v/>
      </c>
      <c r="E27" s="45"/>
      <c r="F27" s="46"/>
      <c r="G27" s="46"/>
      <c r="H27" s="46"/>
      <c r="I27" s="47"/>
      <c r="J27" s="45"/>
      <c r="K27" s="46"/>
      <c r="L27" s="46"/>
      <c r="M27" s="46"/>
      <c r="N27" s="47"/>
      <c r="O27" s="45"/>
      <c r="P27" s="46"/>
      <c r="Q27" s="46"/>
      <c r="R27" s="46"/>
      <c r="S27" s="47"/>
      <c r="T27" s="45"/>
      <c r="U27" s="46"/>
      <c r="V27" s="46"/>
      <c r="W27" s="46"/>
      <c r="X27" s="47"/>
      <c r="Y27" s="44" t="str">
        <f t="shared" si="0"/>
        <v/>
      </c>
      <c r="Z27" s="44" t="str">
        <f t="shared" si="1"/>
        <v/>
      </c>
      <c r="AA27" s="35"/>
      <c r="AB27" s="40">
        <f t="shared" si="2"/>
        <v>0</v>
      </c>
      <c r="AC27" s="66">
        <f t="shared" si="3"/>
        <v>0</v>
      </c>
      <c r="AD27" s="35"/>
      <c r="AE27" s="35"/>
      <c r="AF27" s="35"/>
      <c r="AG27" s="35"/>
      <c r="AH27" s="35"/>
      <c r="AI27" s="35"/>
      <c r="AJ27" s="35"/>
    </row>
    <row r="28" spans="1:36" s="4" customFormat="1" ht="13.5" customHeight="1">
      <c r="A28" s="35"/>
      <c r="B28" s="3">
        <v>21</v>
      </c>
      <c r="C28" s="27" t="str">
        <f>IF(นักเรียน!B26="","",นักเรียน!B26)</f>
        <v/>
      </c>
      <c r="D28" s="28" t="str">
        <f>IF(นักเรียน!C26="","",นักเรียน!C26)</f>
        <v/>
      </c>
      <c r="E28" s="45"/>
      <c r="F28" s="46"/>
      <c r="G28" s="46"/>
      <c r="H28" s="46"/>
      <c r="I28" s="47"/>
      <c r="J28" s="45"/>
      <c r="K28" s="46"/>
      <c r="L28" s="46"/>
      <c r="M28" s="46"/>
      <c r="N28" s="47"/>
      <c r="O28" s="45"/>
      <c r="P28" s="46"/>
      <c r="Q28" s="46"/>
      <c r="R28" s="46"/>
      <c r="S28" s="47"/>
      <c r="T28" s="45"/>
      <c r="U28" s="46"/>
      <c r="V28" s="46"/>
      <c r="W28" s="46"/>
      <c r="X28" s="47"/>
      <c r="Y28" s="44" t="str">
        <f t="shared" si="0"/>
        <v/>
      </c>
      <c r="Z28" s="44" t="str">
        <f t="shared" si="1"/>
        <v/>
      </c>
      <c r="AA28" s="35"/>
      <c r="AB28" s="40">
        <f t="shared" si="2"/>
        <v>0</v>
      </c>
      <c r="AC28" s="66">
        <f t="shared" si="3"/>
        <v>0</v>
      </c>
      <c r="AD28" s="35"/>
      <c r="AE28" s="35"/>
      <c r="AF28" s="35"/>
      <c r="AG28" s="35"/>
      <c r="AH28" s="35"/>
      <c r="AI28" s="35"/>
      <c r="AJ28" s="35"/>
    </row>
    <row r="29" spans="1:36" s="4" customFormat="1" ht="13.5" customHeight="1">
      <c r="A29" s="35"/>
      <c r="B29" s="3">
        <v>22</v>
      </c>
      <c r="C29" s="27" t="str">
        <f>IF(นักเรียน!B27="","",นักเรียน!B27)</f>
        <v/>
      </c>
      <c r="D29" s="28" t="str">
        <f>IF(นักเรียน!C27="","",นักเรียน!C27)</f>
        <v/>
      </c>
      <c r="E29" s="45"/>
      <c r="F29" s="46"/>
      <c r="G29" s="46"/>
      <c r="H29" s="46"/>
      <c r="I29" s="47"/>
      <c r="J29" s="45"/>
      <c r="K29" s="46"/>
      <c r="L29" s="46"/>
      <c r="M29" s="46"/>
      <c r="N29" s="47"/>
      <c r="O29" s="45"/>
      <c r="P29" s="46"/>
      <c r="Q29" s="46"/>
      <c r="R29" s="46"/>
      <c r="S29" s="47"/>
      <c r="T29" s="45"/>
      <c r="U29" s="46"/>
      <c r="V29" s="46"/>
      <c r="W29" s="46"/>
      <c r="X29" s="47"/>
      <c r="Y29" s="44" t="str">
        <f t="shared" si="0"/>
        <v/>
      </c>
      <c r="Z29" s="44" t="str">
        <f t="shared" si="1"/>
        <v/>
      </c>
      <c r="AA29" s="35"/>
      <c r="AB29" s="40">
        <f t="shared" si="2"/>
        <v>0</v>
      </c>
      <c r="AC29" s="66">
        <f t="shared" si="3"/>
        <v>0</v>
      </c>
      <c r="AD29" s="35"/>
      <c r="AE29" s="35"/>
      <c r="AF29" s="35"/>
      <c r="AG29" s="35"/>
      <c r="AH29" s="35"/>
      <c r="AI29" s="35"/>
      <c r="AJ29" s="35"/>
    </row>
    <row r="30" spans="1:36" s="4" customFormat="1" ht="13.5" customHeight="1">
      <c r="A30" s="35"/>
      <c r="B30" s="3">
        <v>23</v>
      </c>
      <c r="C30" s="27" t="str">
        <f>IF(นักเรียน!B28="","",นักเรียน!B28)</f>
        <v/>
      </c>
      <c r="D30" s="28" t="str">
        <f>IF(นักเรียน!C28="","",นักเรียน!C28)</f>
        <v/>
      </c>
      <c r="E30" s="45"/>
      <c r="F30" s="46"/>
      <c r="G30" s="46"/>
      <c r="H30" s="46"/>
      <c r="I30" s="47"/>
      <c r="J30" s="45"/>
      <c r="K30" s="46"/>
      <c r="L30" s="46"/>
      <c r="M30" s="46"/>
      <c r="N30" s="47"/>
      <c r="O30" s="45"/>
      <c r="P30" s="46"/>
      <c r="Q30" s="46"/>
      <c r="R30" s="46"/>
      <c r="S30" s="47"/>
      <c r="T30" s="45"/>
      <c r="U30" s="46"/>
      <c r="V30" s="46"/>
      <c r="W30" s="46"/>
      <c r="X30" s="47"/>
      <c r="Y30" s="44" t="str">
        <f t="shared" si="0"/>
        <v/>
      </c>
      <c r="Z30" s="44" t="str">
        <f t="shared" si="1"/>
        <v/>
      </c>
      <c r="AA30" s="35"/>
      <c r="AB30" s="40">
        <f t="shared" si="2"/>
        <v>0</v>
      </c>
      <c r="AC30" s="66">
        <f t="shared" si="3"/>
        <v>0</v>
      </c>
      <c r="AD30" s="35"/>
      <c r="AE30" s="35"/>
      <c r="AF30" s="35"/>
      <c r="AG30" s="35"/>
      <c r="AH30" s="35"/>
      <c r="AI30" s="35"/>
      <c r="AJ30" s="35"/>
    </row>
    <row r="31" spans="1:36" s="4" customFormat="1" ht="13.5" customHeight="1">
      <c r="A31" s="35"/>
      <c r="B31" s="3">
        <v>24</v>
      </c>
      <c r="C31" s="27" t="str">
        <f>IF(นักเรียน!B29="","",นักเรียน!B29)</f>
        <v/>
      </c>
      <c r="D31" s="28" t="str">
        <f>IF(นักเรียน!C29="","",นักเรียน!C29)</f>
        <v/>
      </c>
      <c r="E31" s="45"/>
      <c r="F31" s="46"/>
      <c r="G31" s="46"/>
      <c r="H31" s="46"/>
      <c r="I31" s="47"/>
      <c r="J31" s="45"/>
      <c r="K31" s="46"/>
      <c r="L31" s="46"/>
      <c r="M31" s="46"/>
      <c r="N31" s="47"/>
      <c r="O31" s="45"/>
      <c r="P31" s="46"/>
      <c r="Q31" s="46"/>
      <c r="R31" s="46"/>
      <c r="S31" s="47"/>
      <c r="T31" s="45"/>
      <c r="U31" s="46"/>
      <c r="V31" s="46"/>
      <c r="W31" s="46"/>
      <c r="X31" s="47"/>
      <c r="Y31" s="44" t="str">
        <f t="shared" si="0"/>
        <v/>
      </c>
      <c r="Z31" s="44" t="str">
        <f t="shared" si="1"/>
        <v/>
      </c>
      <c r="AA31" s="35"/>
      <c r="AB31" s="40">
        <f t="shared" si="2"/>
        <v>0</v>
      </c>
      <c r="AC31" s="66">
        <f t="shared" si="3"/>
        <v>0</v>
      </c>
      <c r="AD31" s="35"/>
      <c r="AE31" s="35"/>
      <c r="AF31" s="35"/>
      <c r="AG31" s="35"/>
      <c r="AH31" s="35"/>
      <c r="AI31" s="35"/>
      <c r="AJ31" s="35"/>
    </row>
    <row r="32" spans="1:36" s="4" customFormat="1" ht="13.5" customHeight="1">
      <c r="A32" s="35"/>
      <c r="B32" s="3">
        <v>25</v>
      </c>
      <c r="C32" s="27" t="str">
        <f>IF(นักเรียน!B30="","",นักเรียน!B30)</f>
        <v/>
      </c>
      <c r="D32" s="28" t="str">
        <f>IF(นักเรียน!C30="","",นักเรียน!C30)</f>
        <v/>
      </c>
      <c r="E32" s="45"/>
      <c r="F32" s="46"/>
      <c r="G32" s="46"/>
      <c r="H32" s="46"/>
      <c r="I32" s="47"/>
      <c r="J32" s="45"/>
      <c r="K32" s="46"/>
      <c r="L32" s="46"/>
      <c r="M32" s="46"/>
      <c r="N32" s="47"/>
      <c r="O32" s="45"/>
      <c r="P32" s="46"/>
      <c r="Q32" s="46"/>
      <c r="R32" s="46"/>
      <c r="S32" s="47"/>
      <c r="T32" s="45"/>
      <c r="U32" s="46"/>
      <c r="V32" s="46"/>
      <c r="W32" s="46"/>
      <c r="X32" s="47"/>
      <c r="Y32" s="44" t="str">
        <f t="shared" si="0"/>
        <v/>
      </c>
      <c r="Z32" s="44" t="str">
        <f t="shared" si="1"/>
        <v/>
      </c>
      <c r="AA32" s="35"/>
      <c r="AB32" s="40">
        <f t="shared" si="2"/>
        <v>0</v>
      </c>
      <c r="AC32" s="66">
        <f t="shared" si="3"/>
        <v>0</v>
      </c>
      <c r="AD32" s="35"/>
      <c r="AE32" s="35"/>
      <c r="AF32" s="35"/>
      <c r="AG32" s="35"/>
      <c r="AH32" s="35"/>
      <c r="AI32" s="35"/>
      <c r="AJ32" s="35"/>
    </row>
    <row r="33" spans="1:36" s="4" customFormat="1" ht="13.5" customHeight="1">
      <c r="A33" s="35"/>
      <c r="B33" s="3">
        <v>26</v>
      </c>
      <c r="C33" s="27" t="str">
        <f>IF(นักเรียน!B31="","",นักเรียน!B31)</f>
        <v/>
      </c>
      <c r="D33" s="28" t="str">
        <f>IF(นักเรียน!C31="","",นักเรียน!C31)</f>
        <v/>
      </c>
      <c r="E33" s="45"/>
      <c r="F33" s="46"/>
      <c r="G33" s="46"/>
      <c r="H33" s="46"/>
      <c r="I33" s="47"/>
      <c r="J33" s="45"/>
      <c r="K33" s="46"/>
      <c r="L33" s="46"/>
      <c r="M33" s="46"/>
      <c r="N33" s="47"/>
      <c r="O33" s="45"/>
      <c r="P33" s="46"/>
      <c r="Q33" s="46"/>
      <c r="R33" s="46"/>
      <c r="S33" s="47"/>
      <c r="T33" s="45"/>
      <c r="U33" s="46"/>
      <c r="V33" s="46"/>
      <c r="W33" s="46"/>
      <c r="X33" s="47"/>
      <c r="Y33" s="44" t="str">
        <f t="shared" si="0"/>
        <v/>
      </c>
      <c r="Z33" s="44" t="str">
        <f t="shared" si="1"/>
        <v/>
      </c>
      <c r="AA33" s="35"/>
      <c r="AB33" s="40">
        <f t="shared" si="2"/>
        <v>0</v>
      </c>
      <c r="AC33" s="66">
        <f t="shared" si="3"/>
        <v>0</v>
      </c>
      <c r="AD33" s="35"/>
      <c r="AE33" s="35"/>
      <c r="AF33" s="35"/>
      <c r="AG33" s="35"/>
      <c r="AH33" s="35"/>
      <c r="AI33" s="35"/>
      <c r="AJ33" s="35"/>
    </row>
    <row r="34" spans="1:36" s="4" customFormat="1" ht="13.5" customHeight="1">
      <c r="A34" s="35"/>
      <c r="B34" s="3">
        <v>27</v>
      </c>
      <c r="C34" s="27" t="str">
        <f>IF(นักเรียน!B32="","",นักเรียน!B32)</f>
        <v/>
      </c>
      <c r="D34" s="28" t="str">
        <f>IF(นักเรียน!C32="","",นักเรียน!C32)</f>
        <v/>
      </c>
      <c r="E34" s="45"/>
      <c r="F34" s="46"/>
      <c r="G34" s="46"/>
      <c r="H34" s="46"/>
      <c r="I34" s="47"/>
      <c r="J34" s="45"/>
      <c r="K34" s="46"/>
      <c r="L34" s="46"/>
      <c r="M34" s="46"/>
      <c r="N34" s="47"/>
      <c r="O34" s="45"/>
      <c r="P34" s="46"/>
      <c r="Q34" s="46"/>
      <c r="R34" s="46"/>
      <c r="S34" s="47"/>
      <c r="T34" s="45"/>
      <c r="U34" s="46"/>
      <c r="V34" s="46"/>
      <c r="W34" s="46"/>
      <c r="X34" s="47"/>
      <c r="Y34" s="44" t="str">
        <f t="shared" si="0"/>
        <v/>
      </c>
      <c r="Z34" s="44" t="str">
        <f t="shared" si="1"/>
        <v/>
      </c>
      <c r="AA34" s="35"/>
      <c r="AB34" s="40">
        <f t="shared" si="2"/>
        <v>0</v>
      </c>
      <c r="AC34" s="66">
        <f t="shared" si="3"/>
        <v>0</v>
      </c>
      <c r="AD34" s="35"/>
      <c r="AE34" s="35"/>
      <c r="AF34" s="35"/>
      <c r="AG34" s="35"/>
      <c r="AH34" s="35"/>
      <c r="AI34" s="35"/>
      <c r="AJ34" s="35"/>
    </row>
    <row r="35" spans="1:36" s="4" customFormat="1" ht="13.5" customHeight="1">
      <c r="A35" s="35"/>
      <c r="B35" s="3">
        <v>28</v>
      </c>
      <c r="C35" s="27" t="str">
        <f>IF(นักเรียน!B33="","",นักเรียน!B33)</f>
        <v/>
      </c>
      <c r="D35" s="28" t="str">
        <f>IF(นักเรียน!C33="","",นักเรียน!C33)</f>
        <v/>
      </c>
      <c r="E35" s="45"/>
      <c r="F35" s="46"/>
      <c r="G35" s="46"/>
      <c r="H35" s="46"/>
      <c r="I35" s="47"/>
      <c r="J35" s="45"/>
      <c r="K35" s="46"/>
      <c r="L35" s="46"/>
      <c r="M35" s="46"/>
      <c r="N35" s="47"/>
      <c r="O35" s="45"/>
      <c r="P35" s="46"/>
      <c r="Q35" s="46"/>
      <c r="R35" s="46"/>
      <c r="S35" s="47"/>
      <c r="T35" s="45"/>
      <c r="U35" s="46"/>
      <c r="V35" s="46"/>
      <c r="W35" s="46"/>
      <c r="X35" s="47"/>
      <c r="Y35" s="44" t="str">
        <f t="shared" si="0"/>
        <v/>
      </c>
      <c r="Z35" s="44" t="str">
        <f t="shared" si="1"/>
        <v/>
      </c>
      <c r="AA35" s="35"/>
      <c r="AB35" s="40">
        <f t="shared" si="2"/>
        <v>0</v>
      </c>
      <c r="AC35" s="66">
        <f t="shared" si="3"/>
        <v>0</v>
      </c>
      <c r="AD35" s="35"/>
      <c r="AE35" s="35"/>
      <c r="AF35" s="35"/>
      <c r="AG35" s="35"/>
      <c r="AH35" s="35"/>
      <c r="AI35" s="35"/>
      <c r="AJ35" s="35"/>
    </row>
    <row r="36" spans="1:36" s="4" customFormat="1" ht="13.5" customHeight="1">
      <c r="A36" s="35"/>
      <c r="B36" s="3">
        <v>29</v>
      </c>
      <c r="C36" s="27" t="str">
        <f>IF(นักเรียน!B34="","",นักเรียน!B34)</f>
        <v/>
      </c>
      <c r="D36" s="28" t="str">
        <f>IF(นักเรียน!C34="","",นักเรียน!C34)</f>
        <v/>
      </c>
      <c r="E36" s="45"/>
      <c r="F36" s="46"/>
      <c r="G36" s="46"/>
      <c r="H36" s="46"/>
      <c r="I36" s="47"/>
      <c r="J36" s="45"/>
      <c r="K36" s="46"/>
      <c r="L36" s="46"/>
      <c r="M36" s="46"/>
      <c r="N36" s="47"/>
      <c r="O36" s="45"/>
      <c r="P36" s="46"/>
      <c r="Q36" s="46"/>
      <c r="R36" s="46"/>
      <c r="S36" s="47"/>
      <c r="T36" s="45"/>
      <c r="U36" s="46"/>
      <c r="V36" s="46"/>
      <c r="W36" s="46"/>
      <c r="X36" s="47"/>
      <c r="Y36" s="44" t="str">
        <f t="shared" si="0"/>
        <v/>
      </c>
      <c r="Z36" s="44" t="str">
        <f t="shared" si="1"/>
        <v/>
      </c>
      <c r="AA36" s="35"/>
      <c r="AB36" s="40">
        <f t="shared" si="2"/>
        <v>0</v>
      </c>
      <c r="AC36" s="66">
        <f t="shared" si="3"/>
        <v>0</v>
      </c>
      <c r="AD36" s="35"/>
      <c r="AE36" s="35"/>
      <c r="AF36" s="35"/>
      <c r="AG36" s="35"/>
      <c r="AH36" s="35"/>
      <c r="AI36" s="35"/>
      <c r="AJ36" s="35"/>
    </row>
    <row r="37" spans="1:36" s="4" customFormat="1" ht="13.5" customHeight="1">
      <c r="A37" s="35"/>
      <c r="B37" s="3">
        <v>30</v>
      </c>
      <c r="C37" s="27" t="str">
        <f>IF(นักเรียน!B35="","",นักเรียน!B35)</f>
        <v/>
      </c>
      <c r="D37" s="28" t="str">
        <f>IF(นักเรียน!C35="","",นักเรียน!C35)</f>
        <v/>
      </c>
      <c r="E37" s="45"/>
      <c r="F37" s="46"/>
      <c r="G37" s="46"/>
      <c r="H37" s="46"/>
      <c r="I37" s="47"/>
      <c r="J37" s="45"/>
      <c r="K37" s="46"/>
      <c r="L37" s="46"/>
      <c r="M37" s="46"/>
      <c r="N37" s="47"/>
      <c r="O37" s="45"/>
      <c r="P37" s="46"/>
      <c r="Q37" s="46"/>
      <c r="R37" s="46"/>
      <c r="S37" s="47"/>
      <c r="T37" s="45"/>
      <c r="U37" s="46"/>
      <c r="V37" s="46"/>
      <c r="W37" s="46"/>
      <c r="X37" s="47"/>
      <c r="Y37" s="44" t="str">
        <f t="shared" si="0"/>
        <v/>
      </c>
      <c r="Z37" s="44" t="str">
        <f t="shared" si="1"/>
        <v/>
      </c>
      <c r="AA37" s="35"/>
      <c r="AB37" s="40">
        <f t="shared" si="2"/>
        <v>0</v>
      </c>
      <c r="AC37" s="66">
        <f t="shared" si="3"/>
        <v>0</v>
      </c>
      <c r="AD37" s="35"/>
      <c r="AE37" s="35"/>
      <c r="AF37" s="35"/>
      <c r="AG37" s="35"/>
      <c r="AH37" s="35"/>
      <c r="AI37" s="35"/>
      <c r="AJ37" s="35"/>
    </row>
    <row r="38" spans="1:36" s="4" customFormat="1" ht="13.5" customHeight="1">
      <c r="A38" s="35"/>
      <c r="B38" s="3">
        <v>31</v>
      </c>
      <c r="C38" s="27" t="str">
        <f>IF(นักเรียน!B36="","",นักเรียน!B36)</f>
        <v/>
      </c>
      <c r="D38" s="28" t="str">
        <f>IF(นักเรียน!C36="","",นักเรียน!C36)</f>
        <v/>
      </c>
      <c r="E38" s="45"/>
      <c r="F38" s="46"/>
      <c r="G38" s="46"/>
      <c r="H38" s="46"/>
      <c r="I38" s="47"/>
      <c r="J38" s="45"/>
      <c r="K38" s="46"/>
      <c r="L38" s="46"/>
      <c r="M38" s="46"/>
      <c r="N38" s="47"/>
      <c r="O38" s="45"/>
      <c r="P38" s="46"/>
      <c r="Q38" s="46"/>
      <c r="R38" s="46"/>
      <c r="S38" s="47"/>
      <c r="T38" s="45"/>
      <c r="U38" s="46"/>
      <c r="V38" s="46"/>
      <c r="W38" s="46"/>
      <c r="X38" s="47"/>
      <c r="Y38" s="44" t="str">
        <f t="shared" si="0"/>
        <v/>
      </c>
      <c r="Z38" s="44" t="str">
        <f t="shared" si="1"/>
        <v/>
      </c>
      <c r="AA38" s="35"/>
      <c r="AB38" s="40">
        <f t="shared" si="2"/>
        <v>0</v>
      </c>
      <c r="AC38" s="66">
        <f t="shared" si="3"/>
        <v>0</v>
      </c>
      <c r="AD38" s="35"/>
      <c r="AE38" s="35"/>
      <c r="AF38" s="35"/>
      <c r="AG38" s="35"/>
      <c r="AH38" s="35"/>
      <c r="AI38" s="35"/>
      <c r="AJ38" s="35"/>
    </row>
    <row r="39" spans="1:36" s="4" customFormat="1" ht="13.5" customHeight="1">
      <c r="A39" s="35"/>
      <c r="B39" s="3">
        <v>32</v>
      </c>
      <c r="C39" s="27" t="str">
        <f>IF(นักเรียน!B37="","",นักเรียน!B37)</f>
        <v/>
      </c>
      <c r="D39" s="28" t="str">
        <f>IF(นักเรียน!C37="","",นักเรียน!C37)</f>
        <v/>
      </c>
      <c r="E39" s="45"/>
      <c r="F39" s="46"/>
      <c r="G39" s="46"/>
      <c r="H39" s="46"/>
      <c r="I39" s="47"/>
      <c r="J39" s="45"/>
      <c r="K39" s="46"/>
      <c r="L39" s="46"/>
      <c r="M39" s="46"/>
      <c r="N39" s="47"/>
      <c r="O39" s="45"/>
      <c r="P39" s="46"/>
      <c r="Q39" s="46"/>
      <c r="R39" s="46"/>
      <c r="S39" s="47"/>
      <c r="T39" s="45"/>
      <c r="U39" s="46"/>
      <c r="V39" s="46"/>
      <c r="W39" s="46"/>
      <c r="X39" s="47"/>
      <c r="Y39" s="44" t="str">
        <f t="shared" si="0"/>
        <v/>
      </c>
      <c r="Z39" s="44" t="str">
        <f t="shared" si="1"/>
        <v/>
      </c>
      <c r="AA39" s="35"/>
      <c r="AB39" s="40">
        <f t="shared" si="2"/>
        <v>0</v>
      </c>
      <c r="AC39" s="66">
        <f t="shared" si="3"/>
        <v>0</v>
      </c>
      <c r="AD39" s="35"/>
      <c r="AE39" s="35"/>
      <c r="AF39" s="35"/>
      <c r="AG39" s="35"/>
      <c r="AH39" s="35"/>
      <c r="AI39" s="35"/>
      <c r="AJ39" s="35"/>
    </row>
    <row r="40" spans="1:36" s="4" customFormat="1" ht="13.5" customHeight="1">
      <c r="A40" s="35"/>
      <c r="B40" s="3">
        <v>33</v>
      </c>
      <c r="C40" s="27" t="str">
        <f>IF(นักเรียน!B38="","",นักเรียน!B38)</f>
        <v/>
      </c>
      <c r="D40" s="28" t="str">
        <f>IF(นักเรียน!C38="","",นักเรียน!C38)</f>
        <v/>
      </c>
      <c r="E40" s="45"/>
      <c r="F40" s="46"/>
      <c r="G40" s="46"/>
      <c r="H40" s="46"/>
      <c r="I40" s="47"/>
      <c r="J40" s="45"/>
      <c r="K40" s="46"/>
      <c r="L40" s="46"/>
      <c r="M40" s="46"/>
      <c r="N40" s="47"/>
      <c r="O40" s="45"/>
      <c r="P40" s="46"/>
      <c r="Q40" s="46"/>
      <c r="R40" s="46"/>
      <c r="S40" s="47"/>
      <c r="T40" s="45"/>
      <c r="U40" s="46"/>
      <c r="V40" s="46"/>
      <c r="W40" s="46"/>
      <c r="X40" s="47"/>
      <c r="Y40" s="44" t="str">
        <f t="shared" si="0"/>
        <v/>
      </c>
      <c r="Z40" s="44" t="str">
        <f t="shared" si="1"/>
        <v/>
      </c>
      <c r="AA40" s="35"/>
      <c r="AB40" s="40">
        <f t="shared" si="2"/>
        <v>0</v>
      </c>
      <c r="AC40" s="66">
        <f t="shared" si="3"/>
        <v>0</v>
      </c>
      <c r="AD40" s="35"/>
      <c r="AE40" s="35"/>
      <c r="AF40" s="35"/>
      <c r="AG40" s="35"/>
      <c r="AH40" s="35"/>
      <c r="AI40" s="35"/>
      <c r="AJ40" s="35"/>
    </row>
    <row r="41" spans="1:36" s="4" customFormat="1" ht="13.5" customHeight="1">
      <c r="A41" s="35"/>
      <c r="B41" s="3">
        <v>34</v>
      </c>
      <c r="C41" s="27" t="str">
        <f>IF(นักเรียน!B39="","",นักเรียน!B39)</f>
        <v/>
      </c>
      <c r="D41" s="28" t="str">
        <f>IF(นักเรียน!C39="","",นักเรียน!C39)</f>
        <v/>
      </c>
      <c r="E41" s="45"/>
      <c r="F41" s="46"/>
      <c r="G41" s="46"/>
      <c r="H41" s="46"/>
      <c r="I41" s="47"/>
      <c r="J41" s="45"/>
      <c r="K41" s="46"/>
      <c r="L41" s="46"/>
      <c r="M41" s="46"/>
      <c r="N41" s="47"/>
      <c r="O41" s="45"/>
      <c r="P41" s="46"/>
      <c r="Q41" s="46"/>
      <c r="R41" s="46"/>
      <c r="S41" s="47"/>
      <c r="T41" s="45"/>
      <c r="U41" s="46"/>
      <c r="V41" s="46"/>
      <c r="W41" s="46"/>
      <c r="X41" s="47"/>
      <c r="Y41" s="44" t="str">
        <f t="shared" si="0"/>
        <v/>
      </c>
      <c r="Z41" s="44" t="str">
        <f t="shared" si="1"/>
        <v/>
      </c>
      <c r="AA41" s="35"/>
      <c r="AB41" s="40">
        <f t="shared" si="2"/>
        <v>0</v>
      </c>
      <c r="AC41" s="66">
        <f t="shared" si="3"/>
        <v>0</v>
      </c>
      <c r="AD41" s="35"/>
      <c r="AE41" s="35"/>
      <c r="AF41" s="35"/>
      <c r="AG41" s="35"/>
      <c r="AH41" s="35"/>
      <c r="AI41" s="35"/>
      <c r="AJ41" s="35"/>
    </row>
    <row r="42" spans="1:36" s="4" customFormat="1" ht="13.5" customHeight="1">
      <c r="A42" s="35"/>
      <c r="B42" s="3">
        <v>35</v>
      </c>
      <c r="C42" s="27" t="str">
        <f>IF(นักเรียน!B40="","",นักเรียน!B40)</f>
        <v/>
      </c>
      <c r="D42" s="28" t="str">
        <f>IF(นักเรียน!C40="","",นักเรียน!C40)</f>
        <v/>
      </c>
      <c r="E42" s="45"/>
      <c r="F42" s="46"/>
      <c r="G42" s="46"/>
      <c r="H42" s="46"/>
      <c r="I42" s="47"/>
      <c r="J42" s="45"/>
      <c r="K42" s="46"/>
      <c r="L42" s="46"/>
      <c r="M42" s="46"/>
      <c r="N42" s="47"/>
      <c r="O42" s="45"/>
      <c r="P42" s="46"/>
      <c r="Q42" s="46"/>
      <c r="R42" s="46"/>
      <c r="S42" s="47"/>
      <c r="T42" s="45"/>
      <c r="U42" s="46"/>
      <c r="V42" s="46"/>
      <c r="W42" s="46"/>
      <c r="X42" s="47"/>
      <c r="Y42" s="44" t="str">
        <f t="shared" si="0"/>
        <v/>
      </c>
      <c r="Z42" s="44" t="str">
        <f t="shared" si="1"/>
        <v/>
      </c>
      <c r="AA42" s="35"/>
      <c r="AB42" s="40">
        <f t="shared" si="2"/>
        <v>0</v>
      </c>
      <c r="AC42" s="66">
        <f t="shared" si="3"/>
        <v>0</v>
      </c>
      <c r="AD42" s="35"/>
      <c r="AE42" s="35"/>
      <c r="AF42" s="35"/>
      <c r="AG42" s="35"/>
      <c r="AH42" s="35"/>
      <c r="AI42" s="35"/>
      <c r="AJ42" s="35"/>
    </row>
    <row r="43" spans="1:36" s="4" customFormat="1" ht="13.5" customHeight="1">
      <c r="A43" s="35"/>
      <c r="B43" s="3">
        <v>36</v>
      </c>
      <c r="C43" s="27" t="str">
        <f>IF(นักเรียน!B41="","",นักเรียน!B41)</f>
        <v/>
      </c>
      <c r="D43" s="28" t="str">
        <f>IF(นักเรียน!C41="","",นักเรียน!C41)</f>
        <v/>
      </c>
      <c r="E43" s="45"/>
      <c r="F43" s="46"/>
      <c r="G43" s="46"/>
      <c r="H43" s="46"/>
      <c r="I43" s="47"/>
      <c r="J43" s="45"/>
      <c r="K43" s="46"/>
      <c r="L43" s="46"/>
      <c r="M43" s="46"/>
      <c r="N43" s="47"/>
      <c r="O43" s="45"/>
      <c r="P43" s="46"/>
      <c r="Q43" s="46"/>
      <c r="R43" s="46"/>
      <c r="S43" s="47"/>
      <c r="T43" s="45"/>
      <c r="U43" s="46"/>
      <c r="V43" s="46"/>
      <c r="W43" s="46"/>
      <c r="X43" s="47"/>
      <c r="Y43" s="44" t="str">
        <f t="shared" si="0"/>
        <v/>
      </c>
      <c r="Z43" s="44" t="str">
        <f t="shared" si="1"/>
        <v/>
      </c>
      <c r="AA43" s="35"/>
      <c r="AB43" s="40">
        <f t="shared" si="2"/>
        <v>0</v>
      </c>
      <c r="AC43" s="66">
        <f t="shared" si="3"/>
        <v>0</v>
      </c>
      <c r="AD43" s="35"/>
      <c r="AE43" s="35"/>
      <c r="AF43" s="35"/>
      <c r="AG43" s="35"/>
      <c r="AH43" s="35"/>
      <c r="AI43" s="35"/>
      <c r="AJ43" s="35"/>
    </row>
    <row r="44" spans="1:36" s="4" customFormat="1" ht="13.5" customHeight="1">
      <c r="A44" s="35"/>
      <c r="B44" s="3">
        <v>37</v>
      </c>
      <c r="C44" s="27" t="str">
        <f>IF(นักเรียน!B42="","",นักเรียน!B42)</f>
        <v/>
      </c>
      <c r="D44" s="28" t="str">
        <f>IF(นักเรียน!C42="","",นักเรียน!C42)</f>
        <v/>
      </c>
      <c r="E44" s="45"/>
      <c r="F44" s="46"/>
      <c r="G44" s="46"/>
      <c r="H44" s="46"/>
      <c r="I44" s="47"/>
      <c r="J44" s="45"/>
      <c r="K44" s="46"/>
      <c r="L44" s="46"/>
      <c r="M44" s="46"/>
      <c r="N44" s="47"/>
      <c r="O44" s="45"/>
      <c r="P44" s="46"/>
      <c r="Q44" s="46"/>
      <c r="R44" s="46"/>
      <c r="S44" s="47"/>
      <c r="T44" s="45"/>
      <c r="U44" s="46"/>
      <c r="V44" s="46"/>
      <c r="W44" s="46"/>
      <c r="X44" s="47"/>
      <c r="Y44" s="44" t="str">
        <f t="shared" si="0"/>
        <v/>
      </c>
      <c r="Z44" s="44" t="str">
        <f t="shared" si="1"/>
        <v/>
      </c>
      <c r="AA44" s="35"/>
      <c r="AB44" s="40">
        <f t="shared" si="2"/>
        <v>0</v>
      </c>
      <c r="AC44" s="66">
        <f t="shared" si="3"/>
        <v>0</v>
      </c>
      <c r="AD44" s="35"/>
      <c r="AE44" s="35"/>
      <c r="AF44" s="35"/>
      <c r="AG44" s="35"/>
      <c r="AH44" s="35"/>
      <c r="AI44" s="35"/>
      <c r="AJ44" s="35"/>
    </row>
    <row r="45" spans="1:36" s="5" customFormat="1" ht="13.5" customHeight="1">
      <c r="A45" s="36"/>
      <c r="B45" s="3">
        <v>38</v>
      </c>
      <c r="C45" s="27" t="str">
        <f>IF(นักเรียน!B43="","",นักเรียน!B43)</f>
        <v/>
      </c>
      <c r="D45" s="28" t="str">
        <f>IF(นักเรียน!C43="","",นักเรียน!C43)</f>
        <v/>
      </c>
      <c r="E45" s="45"/>
      <c r="F45" s="46"/>
      <c r="G45" s="46"/>
      <c r="H45" s="46"/>
      <c r="I45" s="47"/>
      <c r="J45" s="45"/>
      <c r="K45" s="46"/>
      <c r="L45" s="46"/>
      <c r="M45" s="46"/>
      <c r="N45" s="47"/>
      <c r="O45" s="45"/>
      <c r="P45" s="46"/>
      <c r="Q45" s="46"/>
      <c r="R45" s="46"/>
      <c r="S45" s="47"/>
      <c r="T45" s="45"/>
      <c r="U45" s="46"/>
      <c r="V45" s="46"/>
      <c r="W45" s="46"/>
      <c r="X45" s="47"/>
      <c r="Y45" s="44" t="str">
        <f t="shared" si="0"/>
        <v/>
      </c>
      <c r="Z45" s="44" t="str">
        <f t="shared" si="1"/>
        <v/>
      </c>
      <c r="AA45" s="36"/>
      <c r="AB45" s="40">
        <f t="shared" si="2"/>
        <v>0</v>
      </c>
      <c r="AC45" s="66">
        <f t="shared" si="3"/>
        <v>0</v>
      </c>
      <c r="AD45" s="36"/>
      <c r="AE45" s="36"/>
      <c r="AF45" s="36"/>
      <c r="AG45" s="36"/>
      <c r="AH45" s="36"/>
      <c r="AI45" s="36"/>
      <c r="AJ45" s="36"/>
    </row>
    <row r="46" spans="1:36" s="5" customFormat="1" ht="13.5" customHeight="1">
      <c r="A46" s="36"/>
      <c r="B46" s="3">
        <v>39</v>
      </c>
      <c r="C46" s="27" t="str">
        <f>IF(นักเรียน!B44="","",นักเรียน!B44)</f>
        <v/>
      </c>
      <c r="D46" s="28" t="str">
        <f>IF(นักเรียน!C44="","",นักเรียน!C44)</f>
        <v/>
      </c>
      <c r="E46" s="45"/>
      <c r="F46" s="46"/>
      <c r="G46" s="46"/>
      <c r="H46" s="46"/>
      <c r="I46" s="47"/>
      <c r="J46" s="45"/>
      <c r="K46" s="46"/>
      <c r="L46" s="46"/>
      <c r="M46" s="46"/>
      <c r="N46" s="47"/>
      <c r="O46" s="45"/>
      <c r="P46" s="46"/>
      <c r="Q46" s="46"/>
      <c r="R46" s="46"/>
      <c r="S46" s="47"/>
      <c r="T46" s="45"/>
      <c r="U46" s="46"/>
      <c r="V46" s="46"/>
      <c r="W46" s="46"/>
      <c r="X46" s="47"/>
      <c r="Y46" s="44" t="str">
        <f t="shared" si="0"/>
        <v/>
      </c>
      <c r="Z46" s="44" t="str">
        <f t="shared" si="1"/>
        <v/>
      </c>
      <c r="AA46" s="36"/>
      <c r="AB46" s="40">
        <f t="shared" si="2"/>
        <v>0</v>
      </c>
      <c r="AC46" s="66">
        <f t="shared" si="3"/>
        <v>0</v>
      </c>
      <c r="AD46" s="36"/>
      <c r="AE46" s="36"/>
      <c r="AF46" s="36"/>
      <c r="AG46" s="36"/>
      <c r="AH46" s="36"/>
      <c r="AI46" s="36"/>
      <c r="AJ46" s="36"/>
    </row>
    <row r="47" spans="1:36" s="5" customFormat="1" ht="13.5" customHeight="1">
      <c r="A47" s="36"/>
      <c r="B47" s="3">
        <v>40</v>
      </c>
      <c r="C47" s="27" t="str">
        <f>IF(นักเรียน!B45="","",นักเรียน!B45)</f>
        <v/>
      </c>
      <c r="D47" s="28" t="str">
        <f>IF(นักเรียน!C45="","",นักเรียน!C45)</f>
        <v/>
      </c>
      <c r="E47" s="45"/>
      <c r="F47" s="46"/>
      <c r="G47" s="46"/>
      <c r="H47" s="46"/>
      <c r="I47" s="47"/>
      <c r="J47" s="45"/>
      <c r="K47" s="46"/>
      <c r="L47" s="46"/>
      <c r="M47" s="46"/>
      <c r="N47" s="47"/>
      <c r="O47" s="45"/>
      <c r="P47" s="46"/>
      <c r="Q47" s="46"/>
      <c r="R47" s="46"/>
      <c r="S47" s="47"/>
      <c r="T47" s="45"/>
      <c r="U47" s="46"/>
      <c r="V47" s="46"/>
      <c r="W47" s="46"/>
      <c r="X47" s="47"/>
      <c r="Y47" s="44" t="str">
        <f t="shared" si="0"/>
        <v/>
      </c>
      <c r="Z47" s="44" t="str">
        <f t="shared" si="1"/>
        <v/>
      </c>
      <c r="AA47" s="36"/>
      <c r="AB47" s="40">
        <f t="shared" si="2"/>
        <v>0</v>
      </c>
      <c r="AC47" s="66">
        <f t="shared" si="3"/>
        <v>0</v>
      </c>
      <c r="AD47" s="36"/>
      <c r="AE47" s="36"/>
      <c r="AF47" s="36"/>
      <c r="AG47" s="36"/>
      <c r="AH47" s="36"/>
      <c r="AI47" s="36"/>
      <c r="AJ47" s="36"/>
    </row>
    <row r="48" spans="1:36" s="5" customFormat="1" ht="13.5" customHeight="1">
      <c r="A48" s="36"/>
      <c r="B48" s="3">
        <v>41</v>
      </c>
      <c r="C48" s="27" t="str">
        <f>IF(นักเรียน!B46="","",นักเรียน!B46)</f>
        <v/>
      </c>
      <c r="D48" s="28" t="str">
        <f>IF(นักเรียน!C46="","",นักเรียน!C46)</f>
        <v/>
      </c>
      <c r="E48" s="45"/>
      <c r="F48" s="46"/>
      <c r="G48" s="46"/>
      <c r="H48" s="46"/>
      <c r="I48" s="47"/>
      <c r="J48" s="45"/>
      <c r="K48" s="46"/>
      <c r="L48" s="46"/>
      <c r="M48" s="46"/>
      <c r="N48" s="47"/>
      <c r="O48" s="45"/>
      <c r="P48" s="46"/>
      <c r="Q48" s="46"/>
      <c r="R48" s="46"/>
      <c r="S48" s="47"/>
      <c r="T48" s="45"/>
      <c r="U48" s="46"/>
      <c r="V48" s="46"/>
      <c r="W48" s="46"/>
      <c r="X48" s="47"/>
      <c r="Y48" s="44" t="str">
        <f t="shared" si="0"/>
        <v/>
      </c>
      <c r="Z48" s="44" t="str">
        <f t="shared" si="1"/>
        <v/>
      </c>
      <c r="AA48" s="36"/>
      <c r="AB48" s="40">
        <f t="shared" si="2"/>
        <v>0</v>
      </c>
      <c r="AC48" s="66">
        <f t="shared" si="3"/>
        <v>0</v>
      </c>
      <c r="AD48" s="36"/>
      <c r="AE48" s="36"/>
      <c r="AF48" s="36"/>
      <c r="AG48" s="36"/>
      <c r="AH48" s="36"/>
      <c r="AI48" s="36"/>
      <c r="AJ48" s="36"/>
    </row>
    <row r="49" spans="1:36" s="5" customFormat="1" ht="13.5" customHeight="1">
      <c r="A49" s="36"/>
      <c r="B49" s="3">
        <v>42</v>
      </c>
      <c r="C49" s="27" t="str">
        <f>IF(นักเรียน!B47="","",นักเรียน!B47)</f>
        <v/>
      </c>
      <c r="D49" s="28" t="str">
        <f>IF(นักเรียน!C47="","",นักเรียน!C47)</f>
        <v/>
      </c>
      <c r="E49" s="45"/>
      <c r="F49" s="46"/>
      <c r="G49" s="46"/>
      <c r="H49" s="46"/>
      <c r="I49" s="47"/>
      <c r="J49" s="45"/>
      <c r="K49" s="46"/>
      <c r="L49" s="46"/>
      <c r="M49" s="46"/>
      <c r="N49" s="47"/>
      <c r="O49" s="45"/>
      <c r="P49" s="46"/>
      <c r="Q49" s="46"/>
      <c r="R49" s="46"/>
      <c r="S49" s="47"/>
      <c r="T49" s="45"/>
      <c r="U49" s="46"/>
      <c r="V49" s="46"/>
      <c r="W49" s="46"/>
      <c r="X49" s="47"/>
      <c r="Y49" s="44" t="str">
        <f t="shared" si="0"/>
        <v/>
      </c>
      <c r="Z49" s="44" t="str">
        <f t="shared" si="1"/>
        <v/>
      </c>
      <c r="AA49" s="36"/>
      <c r="AB49" s="40">
        <f t="shared" si="2"/>
        <v>0</v>
      </c>
      <c r="AC49" s="66">
        <f t="shared" si="3"/>
        <v>0</v>
      </c>
      <c r="AD49" s="36"/>
      <c r="AE49" s="36"/>
      <c r="AF49" s="36"/>
      <c r="AG49" s="36"/>
      <c r="AH49" s="36"/>
      <c r="AI49" s="36"/>
      <c r="AJ49" s="36"/>
    </row>
    <row r="50" spans="1:36" s="5" customFormat="1" ht="13.5" customHeight="1">
      <c r="A50" s="36"/>
      <c r="B50" s="3">
        <v>43</v>
      </c>
      <c r="C50" s="27" t="str">
        <f>IF(นักเรียน!B48="","",นักเรียน!B48)</f>
        <v/>
      </c>
      <c r="D50" s="28" t="str">
        <f>IF(นักเรียน!C48="","",นักเรียน!C48)</f>
        <v/>
      </c>
      <c r="E50" s="45"/>
      <c r="F50" s="46"/>
      <c r="G50" s="46"/>
      <c r="H50" s="46"/>
      <c r="I50" s="47"/>
      <c r="J50" s="45"/>
      <c r="K50" s="46"/>
      <c r="L50" s="46"/>
      <c r="M50" s="46"/>
      <c r="N50" s="47"/>
      <c r="O50" s="45"/>
      <c r="P50" s="46"/>
      <c r="Q50" s="46"/>
      <c r="R50" s="46"/>
      <c r="S50" s="47"/>
      <c r="T50" s="45"/>
      <c r="U50" s="46"/>
      <c r="V50" s="46"/>
      <c r="W50" s="46"/>
      <c r="X50" s="47"/>
      <c r="Y50" s="44" t="str">
        <f t="shared" si="0"/>
        <v/>
      </c>
      <c r="Z50" s="44" t="str">
        <f t="shared" si="1"/>
        <v/>
      </c>
      <c r="AA50" s="36"/>
      <c r="AB50" s="40">
        <f t="shared" si="2"/>
        <v>0</v>
      </c>
      <c r="AC50" s="66">
        <f t="shared" si="3"/>
        <v>0</v>
      </c>
      <c r="AD50" s="36"/>
      <c r="AE50" s="36"/>
      <c r="AF50" s="36"/>
      <c r="AG50" s="36"/>
      <c r="AH50" s="36"/>
      <c r="AI50" s="36"/>
      <c r="AJ50" s="36"/>
    </row>
    <row r="51" spans="1:36" s="5" customFormat="1" ht="13.5" customHeight="1">
      <c r="A51" s="36"/>
      <c r="B51" s="3">
        <v>44</v>
      </c>
      <c r="C51" s="27" t="str">
        <f>IF(นักเรียน!B49="","",นักเรียน!B49)</f>
        <v/>
      </c>
      <c r="D51" s="28" t="str">
        <f>IF(นักเรียน!C49="","",นักเรียน!C49)</f>
        <v/>
      </c>
      <c r="E51" s="45"/>
      <c r="F51" s="46"/>
      <c r="G51" s="46"/>
      <c r="H51" s="46"/>
      <c r="I51" s="47"/>
      <c r="J51" s="45"/>
      <c r="K51" s="46"/>
      <c r="L51" s="46"/>
      <c r="M51" s="46"/>
      <c r="N51" s="47"/>
      <c r="O51" s="45"/>
      <c r="P51" s="46"/>
      <c r="Q51" s="46"/>
      <c r="R51" s="46"/>
      <c r="S51" s="47"/>
      <c r="T51" s="45"/>
      <c r="U51" s="46"/>
      <c r="V51" s="46"/>
      <c r="W51" s="46"/>
      <c r="X51" s="47"/>
      <c r="Y51" s="44" t="str">
        <f t="shared" si="0"/>
        <v/>
      </c>
      <c r="Z51" s="44" t="str">
        <f t="shared" si="1"/>
        <v/>
      </c>
      <c r="AA51" s="36"/>
      <c r="AB51" s="40">
        <f t="shared" si="2"/>
        <v>0</v>
      </c>
      <c r="AC51" s="66">
        <f t="shared" si="3"/>
        <v>0</v>
      </c>
      <c r="AD51" s="36"/>
      <c r="AE51" s="36"/>
      <c r="AF51" s="36"/>
      <c r="AG51" s="36"/>
      <c r="AH51" s="36"/>
      <c r="AI51" s="36"/>
      <c r="AJ51" s="36"/>
    </row>
    <row r="52" spans="1:36" s="5" customFormat="1" ht="13.5" customHeight="1">
      <c r="A52" s="36"/>
      <c r="B52" s="3">
        <v>45</v>
      </c>
      <c r="C52" s="27" t="str">
        <f>IF(นักเรียน!B50="","",นักเรียน!B50)</f>
        <v/>
      </c>
      <c r="D52" s="28" t="str">
        <f>IF(นักเรียน!C50="","",นักเรียน!C50)</f>
        <v/>
      </c>
      <c r="E52" s="45"/>
      <c r="F52" s="46"/>
      <c r="G52" s="46"/>
      <c r="H52" s="46"/>
      <c r="I52" s="47"/>
      <c r="J52" s="45"/>
      <c r="K52" s="46"/>
      <c r="L52" s="46"/>
      <c r="M52" s="46"/>
      <c r="N52" s="47"/>
      <c r="O52" s="45"/>
      <c r="P52" s="46"/>
      <c r="Q52" s="46"/>
      <c r="R52" s="46"/>
      <c r="S52" s="47"/>
      <c r="T52" s="45"/>
      <c r="U52" s="46"/>
      <c r="V52" s="46"/>
      <c r="W52" s="46"/>
      <c r="X52" s="47"/>
      <c r="Y52" s="44" t="str">
        <f t="shared" si="0"/>
        <v/>
      </c>
      <c r="Z52" s="44" t="str">
        <f t="shared" si="1"/>
        <v/>
      </c>
      <c r="AA52" s="36"/>
      <c r="AB52" s="40">
        <f t="shared" si="2"/>
        <v>0</v>
      </c>
      <c r="AC52" s="66">
        <f t="shared" si="3"/>
        <v>0</v>
      </c>
      <c r="AD52" s="36"/>
      <c r="AE52" s="36"/>
      <c r="AF52" s="36"/>
      <c r="AG52" s="36"/>
      <c r="AH52" s="36"/>
      <c r="AI52" s="36"/>
      <c r="AJ52" s="36"/>
    </row>
    <row r="53" spans="1:36" s="5" customFormat="1" ht="16.5" customHeight="1">
      <c r="A53" s="36"/>
      <c r="B53" s="230" t="s">
        <v>56</v>
      </c>
      <c r="C53" s="230"/>
      <c r="D53" s="230"/>
      <c r="E53" s="230"/>
      <c r="F53" s="230"/>
      <c r="G53" s="230"/>
      <c r="H53" s="230"/>
      <c r="I53" s="230"/>
      <c r="J53" s="229" t="str">
        <f>IF(AD3=0,"",AD3)</f>
        <v/>
      </c>
      <c r="K53" s="229"/>
      <c r="L53" s="229"/>
      <c r="M53" s="229"/>
      <c r="N53" s="229"/>
      <c r="O53" s="247" t="s">
        <v>61</v>
      </c>
      <c r="P53" s="248"/>
      <c r="Q53" s="248"/>
      <c r="R53" s="248"/>
      <c r="S53" s="248"/>
      <c r="T53" s="248"/>
      <c r="U53" s="248"/>
      <c r="V53" s="248"/>
      <c r="W53" s="248"/>
      <c r="X53" s="249"/>
      <c r="Y53" s="236" t="str">
        <f>IF(AD5="-","-",AD5)</f>
        <v>-</v>
      </c>
      <c r="Z53" s="229"/>
      <c r="AA53" s="36"/>
      <c r="AB53" s="67"/>
      <c r="AC53" s="68"/>
      <c r="AD53" s="36"/>
      <c r="AE53" s="36"/>
      <c r="AF53" s="36"/>
      <c r="AG53" s="36"/>
      <c r="AH53" s="36"/>
      <c r="AI53" s="36"/>
      <c r="AJ53" s="36"/>
    </row>
    <row r="54" spans="1:36" s="5" customFormat="1" ht="17.25" customHeight="1">
      <c r="A54" s="36"/>
      <c r="B54" s="237" t="s">
        <v>60</v>
      </c>
      <c r="C54" s="237"/>
      <c r="D54" s="237"/>
      <c r="E54" s="237"/>
      <c r="F54" s="237"/>
      <c r="G54" s="237"/>
      <c r="H54" s="237"/>
      <c r="I54" s="237"/>
      <c r="J54" s="238" t="str">
        <f>IF(AD4="-","",AD4)</f>
        <v/>
      </c>
      <c r="K54" s="239"/>
      <c r="L54" s="239"/>
      <c r="M54" s="239"/>
      <c r="N54" s="239"/>
      <c r="O54" s="250" t="s">
        <v>2</v>
      </c>
      <c r="P54" s="251"/>
      <c r="Q54" s="251"/>
      <c r="R54" s="251"/>
      <c r="S54" s="251"/>
      <c r="T54" s="251"/>
      <c r="U54" s="251"/>
      <c r="V54" s="251"/>
      <c r="W54" s="251"/>
      <c r="X54" s="252"/>
      <c r="Y54" s="229" t="str">
        <f>IF(Y53="-","-",IF(Y53&gt;=0.225,5,IF(Y53&gt;=0.1875,4,IF(Y53&gt;=0.15,3,IF(Y53&gt;=0.125,2,1)))))</f>
        <v>-</v>
      </c>
      <c r="Z54" s="229"/>
      <c r="AA54" s="36"/>
      <c r="AB54" s="67"/>
      <c r="AC54" s="68"/>
      <c r="AD54" s="36"/>
      <c r="AE54" s="36"/>
      <c r="AF54" s="36"/>
      <c r="AG54" s="36"/>
      <c r="AH54" s="36"/>
      <c r="AI54" s="36"/>
      <c r="AJ54" s="36"/>
    </row>
    <row r="55" spans="1:36" s="5" customFormat="1" ht="17.25" customHeight="1">
      <c r="A55" s="36"/>
      <c r="B55" s="230" t="s">
        <v>62</v>
      </c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30"/>
      <c r="U55" s="230"/>
      <c r="V55" s="230"/>
      <c r="W55" s="230"/>
      <c r="X55" s="230"/>
      <c r="Y55" s="229" t="str">
        <f>IF(Y54="-","-",IF(Y54=5,"ดีเยี่ยม",IF(Y54=4,"ดีมาก",IF(Y54=3,"ดี",IF(Y54=2,"พอใช้","ปรับปรุง")))))</f>
        <v>-</v>
      </c>
      <c r="Z55" s="229"/>
      <c r="AA55" s="36"/>
      <c r="AB55" s="67"/>
      <c r="AC55" s="68"/>
      <c r="AD55" s="36"/>
      <c r="AE55" s="36"/>
      <c r="AF55" s="36"/>
      <c r="AG55" s="36"/>
      <c r="AH55" s="36"/>
      <c r="AI55" s="36"/>
      <c r="AJ55" s="36"/>
    </row>
    <row r="56" spans="1:36" s="5" customFormat="1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9"/>
      <c r="AC56" s="36"/>
      <c r="AD56" s="36"/>
      <c r="AE56" s="36"/>
      <c r="AF56" s="36"/>
      <c r="AG56" s="36"/>
      <c r="AH56" s="36"/>
      <c r="AI56" s="36"/>
      <c r="AJ56" s="36"/>
    </row>
    <row r="57" spans="1:36">
      <c r="B57" s="34"/>
      <c r="C57" s="34"/>
      <c r="D57" s="69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50" t="s">
        <v>175</v>
      </c>
      <c r="Z57" s="58">
        <f>COUNTIF(Y8:Y52,5)</f>
        <v>0</v>
      </c>
      <c r="AA57" s="34" t="s">
        <v>29</v>
      </c>
    </row>
    <row r="58" spans="1:36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50" t="s">
        <v>176</v>
      </c>
      <c r="Z58" s="58">
        <f>COUNTIF(Y8:Y52,4)</f>
        <v>0</v>
      </c>
      <c r="AA58" s="34" t="s">
        <v>29</v>
      </c>
    </row>
    <row r="59" spans="1:36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50" t="s">
        <v>177</v>
      </c>
      <c r="Z59" s="58">
        <f>COUNTIF(Y8:Y52,3)</f>
        <v>0</v>
      </c>
      <c r="AA59" s="34" t="s">
        <v>29</v>
      </c>
    </row>
    <row r="60" spans="1:36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50" t="s">
        <v>178</v>
      </c>
      <c r="Z60" s="58">
        <f>COUNTIF(Y8:Y52,2)</f>
        <v>0</v>
      </c>
      <c r="AA60" s="34" t="s">
        <v>29</v>
      </c>
    </row>
    <row r="61" spans="1:36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50" t="s">
        <v>179</v>
      </c>
      <c r="Z61" s="58">
        <f>COUNTIF(Y8:Y52,1)</f>
        <v>0</v>
      </c>
      <c r="AA61" s="34" t="s">
        <v>29</v>
      </c>
    </row>
    <row r="62" spans="1:36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50" t="s">
        <v>33</v>
      </c>
      <c r="Z62" s="59">
        <f>SUM(Z57:Z61)</f>
        <v>0</v>
      </c>
      <c r="AA62" s="34" t="s">
        <v>29</v>
      </c>
    </row>
    <row r="63" spans="1:36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36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2:26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2:26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2:26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2:26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2:26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2:26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2:26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2:26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2:26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2:26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2:26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2:26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2:26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2:26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2:26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2:26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2:26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2:26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2:26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2:26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2:26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2:26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</sheetData>
  <sheetProtection password="CF63" sheet="1" objects="1" scenarios="1" selectLockedCells="1"/>
  <mergeCells count="21">
    <mergeCell ref="C3:Y3"/>
    <mergeCell ref="D5:Z5"/>
    <mergeCell ref="B6:B7"/>
    <mergeCell ref="C6:C7"/>
    <mergeCell ref="D6:D7"/>
    <mergeCell ref="E6:I6"/>
    <mergeCell ref="J6:N6"/>
    <mergeCell ref="T6:X6"/>
    <mergeCell ref="Y6:Y7"/>
    <mergeCell ref="Z6:Z7"/>
    <mergeCell ref="B55:X55"/>
    <mergeCell ref="Y55:Z55"/>
    <mergeCell ref="O6:S6"/>
    <mergeCell ref="O53:X53"/>
    <mergeCell ref="O54:X54"/>
    <mergeCell ref="B53:I53"/>
    <mergeCell ref="J53:N53"/>
    <mergeCell ref="Y53:Z53"/>
    <mergeCell ref="B54:I54"/>
    <mergeCell ref="J54:N54"/>
    <mergeCell ref="Y54:Z54"/>
  </mergeCells>
  <dataValidations count="5"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X8:X52 I8:I52 N8:N52 S8:S52">
      <formula1>scor1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W8:W52 H8:H52 M8:M52 R8:R52">
      <formula1>scor2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V8:V52 G8:G52 L8:L52 Q8:Q52">
      <formula1>scor3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T8:T52 E8:E52 J8:J52 O8:O52">
      <formula1>scor5</formula1>
    </dataValidation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U8:U52 F8:F52 K8:K52 P8:P52">
      <formula1>scor4</formula1>
    </dataValidation>
  </dataValidations>
  <printOptions horizontalCentered="1"/>
  <pageMargins left="0.31496062992125984" right="0.11811023622047245" top="0.35433070866141736" bottom="0.15748031496062992" header="0.11811023622047245" footer="0.11811023622047245"/>
  <pageSetup paperSize="9" orientation="portrait" blackAndWhite="1" horizontalDpi="4294967293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6"/>
  <sheetViews>
    <sheetView showGridLines="0" showRowColHeaders="0" workbookViewId="0">
      <selection activeCell="L8" sqref="L8"/>
    </sheetView>
  </sheetViews>
  <sheetFormatPr defaultColWidth="23.25" defaultRowHeight="22.5"/>
  <cols>
    <col min="1" max="1" width="15" style="34" customWidth="1"/>
    <col min="2" max="2" width="4.125" style="1" customWidth="1"/>
    <col min="3" max="3" width="8.75" style="1" customWidth="1"/>
    <col min="4" max="4" width="21.875" style="1" customWidth="1"/>
    <col min="5" max="14" width="3.625" style="1" customWidth="1"/>
    <col min="15" max="19" width="2.25" style="1" customWidth="1"/>
    <col min="20" max="20" width="5.75" style="1" customWidth="1"/>
    <col min="21" max="21" width="9.625" style="1" customWidth="1"/>
    <col min="22" max="22" width="10.625" style="34" customWidth="1"/>
    <col min="23" max="23" width="14.625" style="37" customWidth="1"/>
    <col min="24" max="24" width="13" style="34" customWidth="1"/>
    <col min="25" max="25" width="10.25" style="34" customWidth="1"/>
    <col min="26" max="26" width="13.625" style="34" customWidth="1"/>
    <col min="27" max="31" width="23.25" style="34"/>
    <col min="32" max="16384" width="23.25" style="1"/>
  </cols>
  <sheetData>
    <row r="1" spans="1:3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W1" s="91" t="s">
        <v>57</v>
      </c>
    </row>
    <row r="2" spans="1:3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X2" s="53" t="s">
        <v>59</v>
      </c>
      <c r="Y2" s="54">
        <v>0.25</v>
      </c>
      <c r="Z2" s="57" t="s">
        <v>32</v>
      </c>
    </row>
    <row r="3" spans="1:31" s="7" customFormat="1" ht="19.5" customHeight="1">
      <c r="A3" s="33"/>
      <c r="B3" s="25"/>
      <c r="C3" s="227" t="str">
        <f>"แบบประเมินคุณะลักษณะอันพึงประสงค์ของผู้เรียน  "&amp;บันทึกข้อความ!S8&amp;" ปีการศึกษา "&amp;บันทึกข้อความ!S9</f>
        <v>แบบประเมินคุณะลักษณะอันพึงประสงค์ของผู้เรียน  ชั้นมัธยมศึกษาปีที่ 3 ปีการศึกษา 2556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5"/>
      <c r="V3" s="33"/>
      <c r="W3" s="38"/>
      <c r="X3" s="53" t="s">
        <v>58</v>
      </c>
      <c r="Y3" s="55">
        <f>SUM(U57:U59)</f>
        <v>0</v>
      </c>
      <c r="Z3" s="57" t="s">
        <v>29</v>
      </c>
      <c r="AA3" s="33"/>
      <c r="AB3" s="33"/>
      <c r="AC3" s="33"/>
      <c r="AD3" s="33"/>
      <c r="AE3" s="33"/>
    </row>
    <row r="4" spans="1:31" s="7" customFormat="1" ht="19.5" customHeight="1">
      <c r="A4" s="33"/>
      <c r="B4" s="25"/>
      <c r="C4" s="25" t="s">
        <v>96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33"/>
      <c r="W4" s="52"/>
      <c r="X4" s="53" t="s">
        <v>30</v>
      </c>
      <c r="Y4" s="56" t="str">
        <f>IF(Y3=0,"-",Y3*100/U62)</f>
        <v>-</v>
      </c>
      <c r="Z4" s="57"/>
      <c r="AA4" s="33"/>
      <c r="AB4" s="33"/>
      <c r="AC4" s="33"/>
      <c r="AD4" s="33"/>
      <c r="AE4" s="33"/>
    </row>
    <row r="5" spans="1:31" s="21" customFormat="1" ht="21" customHeight="1">
      <c r="A5" s="33"/>
      <c r="D5" s="21" t="s">
        <v>102</v>
      </c>
      <c r="V5" s="33"/>
      <c r="W5" s="38"/>
      <c r="X5" s="53" t="s">
        <v>31</v>
      </c>
      <c r="Y5" s="56" t="str">
        <f>IF(Y4="-","-",Y4*Y2/100)</f>
        <v>-</v>
      </c>
      <c r="Z5" s="57" t="s">
        <v>32</v>
      </c>
      <c r="AA5" s="33"/>
      <c r="AB5" s="33"/>
      <c r="AC5" s="33"/>
      <c r="AD5" s="33"/>
      <c r="AE5" s="33"/>
    </row>
    <row r="6" spans="1:31" s="7" customFormat="1" ht="89.25" customHeight="1">
      <c r="A6" s="33"/>
      <c r="B6" s="234" t="s">
        <v>0</v>
      </c>
      <c r="C6" s="235" t="str">
        <f>นักเรียน!B5</f>
        <v>เลขประจำตัว</v>
      </c>
      <c r="D6" s="234" t="s">
        <v>1</v>
      </c>
      <c r="E6" s="231" t="s">
        <v>103</v>
      </c>
      <c r="F6" s="232"/>
      <c r="G6" s="232"/>
      <c r="H6" s="232"/>
      <c r="I6" s="233"/>
      <c r="J6" s="231" t="s">
        <v>104</v>
      </c>
      <c r="K6" s="232"/>
      <c r="L6" s="232"/>
      <c r="M6" s="232"/>
      <c r="N6" s="233"/>
      <c r="O6" s="231"/>
      <c r="P6" s="232"/>
      <c r="Q6" s="232"/>
      <c r="R6" s="232"/>
      <c r="S6" s="232"/>
      <c r="T6" s="240" t="s">
        <v>28</v>
      </c>
      <c r="U6" s="240" t="s">
        <v>27</v>
      </c>
      <c r="V6" s="33"/>
      <c r="W6" s="48" t="s">
        <v>8</v>
      </c>
      <c r="X6" s="49" t="s">
        <v>9</v>
      </c>
      <c r="Y6" s="33"/>
      <c r="Z6" s="33"/>
      <c r="AA6" s="33"/>
      <c r="AB6" s="33"/>
      <c r="AC6" s="33"/>
      <c r="AD6" s="33"/>
      <c r="AE6" s="33"/>
    </row>
    <row r="7" spans="1:31" ht="18" customHeight="1">
      <c r="B7" s="234"/>
      <c r="C7" s="235"/>
      <c r="D7" s="234"/>
      <c r="E7" s="41">
        <v>5</v>
      </c>
      <c r="F7" s="42">
        <v>4</v>
      </c>
      <c r="G7" s="42">
        <v>3</v>
      </c>
      <c r="H7" s="42">
        <v>2</v>
      </c>
      <c r="I7" s="43">
        <v>1</v>
      </c>
      <c r="J7" s="41">
        <v>5</v>
      </c>
      <c r="K7" s="42">
        <v>4</v>
      </c>
      <c r="L7" s="42">
        <v>3</v>
      </c>
      <c r="M7" s="42">
        <v>2</v>
      </c>
      <c r="N7" s="43">
        <v>1</v>
      </c>
      <c r="O7" s="41"/>
      <c r="P7" s="42"/>
      <c r="Q7" s="42"/>
      <c r="R7" s="42"/>
      <c r="S7" s="51"/>
      <c r="T7" s="240"/>
      <c r="U7" s="240"/>
      <c r="W7" s="64">
        <v>10</v>
      </c>
      <c r="X7" s="65">
        <v>100</v>
      </c>
    </row>
    <row r="8" spans="1:31" s="4" customFormat="1" ht="13.5" customHeight="1">
      <c r="A8" s="35"/>
      <c r="B8" s="3">
        <v>1</v>
      </c>
      <c r="C8" s="27" t="str">
        <f>IF(นักเรียน!B6="","",นักเรียน!B6)</f>
        <v/>
      </c>
      <c r="D8" s="28" t="str">
        <f>IF(นักเรียน!C6="","",นักเรียน!C6)</f>
        <v>สามเณร</v>
      </c>
      <c r="E8" s="45"/>
      <c r="F8" s="46"/>
      <c r="G8" s="46"/>
      <c r="H8" s="46"/>
      <c r="I8" s="47"/>
      <c r="J8" s="45"/>
      <c r="K8" s="46"/>
      <c r="L8" s="46"/>
      <c r="M8" s="46"/>
      <c r="N8" s="47"/>
      <c r="O8" s="61"/>
      <c r="P8" s="62"/>
      <c r="Q8" s="62"/>
      <c r="R8" s="62"/>
      <c r="S8" s="63"/>
      <c r="T8" s="44" t="str">
        <f t="shared" ref="T8:T52" si="0">IF(X8=0,"",VLOOKUP(X8,gradeatt,4,TRUE))</f>
        <v/>
      </c>
      <c r="U8" s="44" t="str">
        <f t="shared" ref="U8:U52" si="1">IF(X8=0,"",VLOOKUP(X8,gradeatt,5,TRUE))</f>
        <v/>
      </c>
      <c r="V8" s="35"/>
      <c r="W8" s="40">
        <f>SUM(E8:S8)</f>
        <v>0</v>
      </c>
      <c r="X8" s="66">
        <f>W8*100/$W$7</f>
        <v>0</v>
      </c>
      <c r="Y8" s="35"/>
      <c r="Z8" s="35"/>
      <c r="AA8" s="35"/>
      <c r="AB8" s="35"/>
      <c r="AC8" s="35"/>
      <c r="AD8" s="35"/>
      <c r="AE8" s="35"/>
    </row>
    <row r="9" spans="1:31" s="4" customFormat="1" ht="13.5" customHeight="1">
      <c r="A9" s="35"/>
      <c r="B9" s="3">
        <v>2</v>
      </c>
      <c r="C9" s="27" t="str">
        <f>IF(นักเรียน!B7="","",นักเรียน!B7)</f>
        <v/>
      </c>
      <c r="D9" s="28" t="str">
        <f>IF(นักเรียน!C7="","",นักเรียน!C7)</f>
        <v>สามเณร</v>
      </c>
      <c r="E9" s="45"/>
      <c r="F9" s="46"/>
      <c r="G9" s="46"/>
      <c r="H9" s="46"/>
      <c r="I9" s="47"/>
      <c r="J9" s="45"/>
      <c r="K9" s="46"/>
      <c r="L9" s="46"/>
      <c r="M9" s="46"/>
      <c r="N9" s="47"/>
      <c r="O9" s="61"/>
      <c r="P9" s="62"/>
      <c r="Q9" s="62"/>
      <c r="R9" s="62"/>
      <c r="S9" s="63"/>
      <c r="T9" s="44" t="str">
        <f t="shared" si="0"/>
        <v/>
      </c>
      <c r="U9" s="44" t="str">
        <f t="shared" si="1"/>
        <v/>
      </c>
      <c r="V9" s="35"/>
      <c r="W9" s="40">
        <f t="shared" ref="W9:W52" si="2">SUM(E9:S9)</f>
        <v>0</v>
      </c>
      <c r="X9" s="66">
        <f t="shared" ref="X9:X52" si="3">W9*100/$W$7</f>
        <v>0</v>
      </c>
      <c r="Y9" s="35"/>
      <c r="Z9" s="35"/>
      <c r="AA9" s="35"/>
      <c r="AB9" s="35"/>
      <c r="AC9" s="35"/>
      <c r="AD9" s="35"/>
      <c r="AE9" s="35"/>
    </row>
    <row r="10" spans="1:31" s="4" customFormat="1" ht="13.5" customHeight="1">
      <c r="A10" s="35"/>
      <c r="B10" s="3">
        <v>3</v>
      </c>
      <c r="C10" s="27" t="str">
        <f>IF(นักเรียน!B8="","",นักเรียน!B8)</f>
        <v/>
      </c>
      <c r="D10" s="28" t="str">
        <f>IF(นักเรียน!C8="","",นักเรียน!C8)</f>
        <v>สามเณร</v>
      </c>
      <c r="E10" s="45"/>
      <c r="F10" s="46"/>
      <c r="G10" s="46"/>
      <c r="H10" s="46"/>
      <c r="I10" s="47"/>
      <c r="J10" s="45"/>
      <c r="K10" s="46"/>
      <c r="L10" s="46"/>
      <c r="M10" s="46"/>
      <c r="N10" s="47"/>
      <c r="O10" s="61"/>
      <c r="P10" s="62"/>
      <c r="Q10" s="62"/>
      <c r="R10" s="62"/>
      <c r="S10" s="63"/>
      <c r="T10" s="44" t="str">
        <f t="shared" si="0"/>
        <v/>
      </c>
      <c r="U10" s="44" t="str">
        <f t="shared" si="1"/>
        <v/>
      </c>
      <c r="V10" s="35"/>
      <c r="W10" s="40">
        <f t="shared" si="2"/>
        <v>0</v>
      </c>
      <c r="X10" s="66">
        <f t="shared" si="3"/>
        <v>0</v>
      </c>
      <c r="Y10" s="35"/>
      <c r="Z10" s="35"/>
      <c r="AA10" s="35"/>
      <c r="AB10" s="35"/>
      <c r="AC10" s="35"/>
      <c r="AD10" s="35"/>
      <c r="AE10" s="35"/>
    </row>
    <row r="11" spans="1:31" s="4" customFormat="1" ht="13.5" customHeight="1">
      <c r="A11" s="35"/>
      <c r="B11" s="3">
        <v>4</v>
      </c>
      <c r="C11" s="27" t="str">
        <f>IF(นักเรียน!B9="","",นักเรียน!B9)</f>
        <v/>
      </c>
      <c r="D11" s="28" t="str">
        <f>IF(นักเรียน!C9="","",นักเรียน!C9)</f>
        <v>สามเณร</v>
      </c>
      <c r="E11" s="45"/>
      <c r="F11" s="46"/>
      <c r="G11" s="46"/>
      <c r="H11" s="46"/>
      <c r="I11" s="47"/>
      <c r="J11" s="45"/>
      <c r="K11" s="46"/>
      <c r="L11" s="46"/>
      <c r="M11" s="46"/>
      <c r="N11" s="47"/>
      <c r="O11" s="61"/>
      <c r="P11" s="62"/>
      <c r="Q11" s="62"/>
      <c r="R11" s="62"/>
      <c r="S11" s="63"/>
      <c r="T11" s="44" t="str">
        <f t="shared" si="0"/>
        <v/>
      </c>
      <c r="U11" s="44" t="str">
        <f t="shared" si="1"/>
        <v/>
      </c>
      <c r="V11" s="35"/>
      <c r="W11" s="40">
        <f t="shared" si="2"/>
        <v>0</v>
      </c>
      <c r="X11" s="66">
        <f t="shared" si="3"/>
        <v>0</v>
      </c>
      <c r="Y11" s="35"/>
      <c r="Z11" s="35"/>
      <c r="AA11" s="35"/>
      <c r="AB11" s="35"/>
      <c r="AC11" s="35"/>
      <c r="AD11" s="35"/>
      <c r="AE11" s="35"/>
    </row>
    <row r="12" spans="1:31" s="4" customFormat="1" ht="13.5" customHeight="1">
      <c r="A12" s="35"/>
      <c r="B12" s="3">
        <v>5</v>
      </c>
      <c r="C12" s="27" t="str">
        <f>IF(นักเรียน!B10="","",นักเรียน!B10)</f>
        <v/>
      </c>
      <c r="D12" s="28" t="str">
        <f>IF(นักเรียน!C10="","",นักเรียน!C10)</f>
        <v>สามเณร</v>
      </c>
      <c r="E12" s="45"/>
      <c r="F12" s="46"/>
      <c r="G12" s="46"/>
      <c r="H12" s="46"/>
      <c r="I12" s="47"/>
      <c r="J12" s="45"/>
      <c r="K12" s="46"/>
      <c r="L12" s="46"/>
      <c r="M12" s="46"/>
      <c r="N12" s="47"/>
      <c r="O12" s="61"/>
      <c r="P12" s="62"/>
      <c r="Q12" s="62"/>
      <c r="R12" s="62"/>
      <c r="S12" s="63"/>
      <c r="T12" s="44" t="str">
        <f t="shared" si="0"/>
        <v/>
      </c>
      <c r="U12" s="44" t="str">
        <f t="shared" si="1"/>
        <v/>
      </c>
      <c r="V12" s="35"/>
      <c r="W12" s="40">
        <f t="shared" si="2"/>
        <v>0</v>
      </c>
      <c r="X12" s="66">
        <f t="shared" si="3"/>
        <v>0</v>
      </c>
      <c r="Y12" s="35"/>
      <c r="Z12" s="35"/>
      <c r="AA12" s="35"/>
      <c r="AB12" s="35"/>
      <c r="AC12" s="35"/>
      <c r="AD12" s="35"/>
      <c r="AE12" s="35"/>
    </row>
    <row r="13" spans="1:31" s="4" customFormat="1" ht="13.5" customHeight="1">
      <c r="A13" s="35"/>
      <c r="B13" s="3">
        <v>6</v>
      </c>
      <c r="C13" s="27" t="str">
        <f>IF(นักเรียน!B11="","",นักเรียน!B11)</f>
        <v/>
      </c>
      <c r="D13" s="28" t="str">
        <f>IF(นักเรียน!C11="","",นักเรียน!C11)</f>
        <v>สามเณร</v>
      </c>
      <c r="E13" s="45"/>
      <c r="F13" s="46"/>
      <c r="G13" s="46"/>
      <c r="H13" s="46"/>
      <c r="I13" s="47"/>
      <c r="J13" s="45"/>
      <c r="K13" s="46"/>
      <c r="L13" s="46"/>
      <c r="M13" s="46"/>
      <c r="N13" s="47"/>
      <c r="O13" s="61"/>
      <c r="P13" s="62"/>
      <c r="Q13" s="62"/>
      <c r="R13" s="62"/>
      <c r="S13" s="63"/>
      <c r="T13" s="44" t="str">
        <f t="shared" si="0"/>
        <v/>
      </c>
      <c r="U13" s="44" t="str">
        <f t="shared" si="1"/>
        <v/>
      </c>
      <c r="V13" s="35"/>
      <c r="W13" s="40">
        <f t="shared" si="2"/>
        <v>0</v>
      </c>
      <c r="X13" s="66">
        <f t="shared" si="3"/>
        <v>0</v>
      </c>
      <c r="Y13" s="35"/>
      <c r="Z13" s="35"/>
      <c r="AA13" s="35"/>
      <c r="AB13" s="35"/>
      <c r="AC13" s="35"/>
      <c r="AD13" s="35"/>
      <c r="AE13" s="35"/>
    </row>
    <row r="14" spans="1:31" s="4" customFormat="1" ht="13.5" customHeight="1">
      <c r="A14" s="35"/>
      <c r="B14" s="3">
        <v>7</v>
      </c>
      <c r="C14" s="27" t="str">
        <f>IF(นักเรียน!B12="","",นักเรียน!B12)</f>
        <v/>
      </c>
      <c r="D14" s="28" t="str">
        <f>IF(นักเรียน!C12="","",นักเรียน!C12)</f>
        <v>สามเณร</v>
      </c>
      <c r="E14" s="45"/>
      <c r="F14" s="46"/>
      <c r="G14" s="46"/>
      <c r="H14" s="46"/>
      <c r="I14" s="47"/>
      <c r="J14" s="45"/>
      <c r="K14" s="46"/>
      <c r="L14" s="46"/>
      <c r="M14" s="46"/>
      <c r="N14" s="47"/>
      <c r="O14" s="61"/>
      <c r="P14" s="62"/>
      <c r="Q14" s="62"/>
      <c r="R14" s="62"/>
      <c r="S14" s="63"/>
      <c r="T14" s="44" t="str">
        <f t="shared" si="0"/>
        <v/>
      </c>
      <c r="U14" s="44" t="str">
        <f t="shared" si="1"/>
        <v/>
      </c>
      <c r="V14" s="35"/>
      <c r="W14" s="40">
        <f t="shared" si="2"/>
        <v>0</v>
      </c>
      <c r="X14" s="66">
        <f t="shared" si="3"/>
        <v>0</v>
      </c>
      <c r="Y14" s="35"/>
      <c r="Z14" s="35"/>
      <c r="AA14" s="35"/>
      <c r="AB14" s="35"/>
      <c r="AC14" s="35"/>
      <c r="AD14" s="35"/>
      <c r="AE14" s="35"/>
    </row>
    <row r="15" spans="1:31" s="4" customFormat="1" ht="13.5" customHeight="1">
      <c r="A15" s="35"/>
      <c r="B15" s="3">
        <v>8</v>
      </c>
      <c r="C15" s="27" t="str">
        <f>IF(นักเรียน!B13="","",นักเรียน!B13)</f>
        <v/>
      </c>
      <c r="D15" s="28" t="str">
        <f>IF(นักเรียน!C13="","",นักเรียน!C13)</f>
        <v>สามเณร</v>
      </c>
      <c r="E15" s="45"/>
      <c r="F15" s="46"/>
      <c r="G15" s="46"/>
      <c r="H15" s="46"/>
      <c r="I15" s="47"/>
      <c r="J15" s="45"/>
      <c r="K15" s="46"/>
      <c r="L15" s="46"/>
      <c r="M15" s="46"/>
      <c r="N15" s="47"/>
      <c r="O15" s="61"/>
      <c r="P15" s="62"/>
      <c r="Q15" s="62"/>
      <c r="R15" s="62"/>
      <c r="S15" s="63"/>
      <c r="T15" s="44" t="str">
        <f t="shared" si="0"/>
        <v/>
      </c>
      <c r="U15" s="44" t="str">
        <f t="shared" si="1"/>
        <v/>
      </c>
      <c r="V15" s="35"/>
      <c r="W15" s="40">
        <f t="shared" si="2"/>
        <v>0</v>
      </c>
      <c r="X15" s="66">
        <f t="shared" si="3"/>
        <v>0</v>
      </c>
      <c r="Y15" s="35"/>
      <c r="Z15" s="35"/>
      <c r="AA15" s="35"/>
      <c r="AB15" s="35"/>
      <c r="AC15" s="35"/>
      <c r="AD15" s="35"/>
      <c r="AE15" s="35"/>
    </row>
    <row r="16" spans="1:31" s="4" customFormat="1" ht="13.5" customHeight="1">
      <c r="A16" s="35"/>
      <c r="B16" s="3">
        <v>9</v>
      </c>
      <c r="C16" s="27" t="str">
        <f>IF(นักเรียน!B14="","",นักเรียน!B14)</f>
        <v/>
      </c>
      <c r="D16" s="28" t="str">
        <f>IF(นักเรียน!C14="","",นักเรียน!C14)</f>
        <v>สามเณร</v>
      </c>
      <c r="E16" s="45"/>
      <c r="F16" s="46"/>
      <c r="G16" s="46"/>
      <c r="H16" s="46"/>
      <c r="I16" s="47"/>
      <c r="J16" s="45"/>
      <c r="K16" s="46"/>
      <c r="L16" s="46"/>
      <c r="M16" s="46"/>
      <c r="N16" s="47"/>
      <c r="O16" s="61"/>
      <c r="P16" s="62"/>
      <c r="Q16" s="62"/>
      <c r="R16" s="62"/>
      <c r="S16" s="63"/>
      <c r="T16" s="44" t="str">
        <f t="shared" si="0"/>
        <v/>
      </c>
      <c r="U16" s="44" t="str">
        <f t="shared" si="1"/>
        <v/>
      </c>
      <c r="V16" s="35"/>
      <c r="W16" s="40">
        <f t="shared" si="2"/>
        <v>0</v>
      </c>
      <c r="X16" s="66">
        <f t="shared" si="3"/>
        <v>0</v>
      </c>
      <c r="Y16" s="35"/>
      <c r="Z16" s="35"/>
      <c r="AA16" s="35"/>
      <c r="AB16" s="35"/>
      <c r="AC16" s="35"/>
      <c r="AD16" s="35"/>
      <c r="AE16" s="35"/>
    </row>
    <row r="17" spans="1:31" s="4" customFormat="1" ht="13.5" customHeight="1">
      <c r="A17" s="35"/>
      <c r="B17" s="3">
        <v>10</v>
      </c>
      <c r="C17" s="27" t="str">
        <f>IF(นักเรียน!B15="","",นักเรียน!B15)</f>
        <v/>
      </c>
      <c r="D17" s="28" t="str">
        <f>IF(นักเรียน!C15="","",นักเรียน!C15)</f>
        <v>สามเณร</v>
      </c>
      <c r="E17" s="45"/>
      <c r="F17" s="46"/>
      <c r="G17" s="46"/>
      <c r="H17" s="46"/>
      <c r="I17" s="47"/>
      <c r="J17" s="45"/>
      <c r="K17" s="46"/>
      <c r="L17" s="46"/>
      <c r="M17" s="46"/>
      <c r="N17" s="47"/>
      <c r="O17" s="61"/>
      <c r="P17" s="62"/>
      <c r="Q17" s="62"/>
      <c r="R17" s="62"/>
      <c r="S17" s="63"/>
      <c r="T17" s="44" t="str">
        <f t="shared" si="0"/>
        <v/>
      </c>
      <c r="U17" s="44" t="str">
        <f t="shared" si="1"/>
        <v/>
      </c>
      <c r="V17" s="35"/>
      <c r="W17" s="40">
        <f t="shared" si="2"/>
        <v>0</v>
      </c>
      <c r="X17" s="66">
        <f t="shared" si="3"/>
        <v>0</v>
      </c>
      <c r="Y17" s="35"/>
      <c r="Z17" s="35"/>
      <c r="AA17" s="35"/>
      <c r="AB17" s="35"/>
      <c r="AC17" s="35"/>
      <c r="AD17" s="35"/>
      <c r="AE17" s="35"/>
    </row>
    <row r="18" spans="1:31" s="4" customFormat="1" ht="13.5" customHeight="1">
      <c r="A18" s="35"/>
      <c r="B18" s="3">
        <v>11</v>
      </c>
      <c r="C18" s="27" t="str">
        <f>IF(นักเรียน!B16="","",นักเรียน!B16)</f>
        <v/>
      </c>
      <c r="D18" s="28" t="str">
        <f>IF(นักเรียน!C16="","",นักเรียน!C16)</f>
        <v/>
      </c>
      <c r="E18" s="45"/>
      <c r="F18" s="46"/>
      <c r="G18" s="46"/>
      <c r="H18" s="46"/>
      <c r="I18" s="47"/>
      <c r="J18" s="45"/>
      <c r="K18" s="46"/>
      <c r="L18" s="46"/>
      <c r="M18" s="46"/>
      <c r="N18" s="47"/>
      <c r="O18" s="61"/>
      <c r="P18" s="62"/>
      <c r="Q18" s="62"/>
      <c r="R18" s="62"/>
      <c r="S18" s="63"/>
      <c r="T18" s="44" t="str">
        <f t="shared" si="0"/>
        <v/>
      </c>
      <c r="U18" s="44" t="str">
        <f t="shared" si="1"/>
        <v/>
      </c>
      <c r="V18" s="35"/>
      <c r="W18" s="40">
        <f t="shared" si="2"/>
        <v>0</v>
      </c>
      <c r="X18" s="66">
        <f t="shared" si="3"/>
        <v>0</v>
      </c>
      <c r="Y18" s="35"/>
      <c r="Z18" s="35"/>
      <c r="AA18" s="35"/>
      <c r="AB18" s="35"/>
      <c r="AC18" s="35"/>
      <c r="AD18" s="35"/>
      <c r="AE18" s="35"/>
    </row>
    <row r="19" spans="1:31" s="4" customFormat="1" ht="13.5" customHeight="1">
      <c r="A19" s="35"/>
      <c r="B19" s="3">
        <v>12</v>
      </c>
      <c r="C19" s="27" t="str">
        <f>IF(นักเรียน!B17="","",นักเรียน!B17)</f>
        <v/>
      </c>
      <c r="D19" s="28" t="str">
        <f>IF(นักเรียน!C17="","",นักเรียน!C17)</f>
        <v/>
      </c>
      <c r="E19" s="45"/>
      <c r="F19" s="46"/>
      <c r="G19" s="46"/>
      <c r="H19" s="46"/>
      <c r="I19" s="47"/>
      <c r="J19" s="45"/>
      <c r="K19" s="46"/>
      <c r="L19" s="46"/>
      <c r="M19" s="46"/>
      <c r="N19" s="47"/>
      <c r="O19" s="61"/>
      <c r="P19" s="62"/>
      <c r="Q19" s="62"/>
      <c r="R19" s="62"/>
      <c r="S19" s="63"/>
      <c r="T19" s="44" t="str">
        <f t="shared" si="0"/>
        <v/>
      </c>
      <c r="U19" s="44" t="str">
        <f t="shared" si="1"/>
        <v/>
      </c>
      <c r="V19" s="35"/>
      <c r="W19" s="40">
        <f t="shared" si="2"/>
        <v>0</v>
      </c>
      <c r="X19" s="66">
        <f t="shared" si="3"/>
        <v>0</v>
      </c>
      <c r="Y19" s="35"/>
      <c r="Z19" s="35"/>
      <c r="AA19" s="35"/>
      <c r="AB19" s="35"/>
      <c r="AC19" s="35"/>
      <c r="AD19" s="35"/>
      <c r="AE19" s="35"/>
    </row>
    <row r="20" spans="1:31" s="4" customFormat="1" ht="13.5" customHeight="1">
      <c r="A20" s="35"/>
      <c r="B20" s="3">
        <v>13</v>
      </c>
      <c r="C20" s="27" t="str">
        <f>IF(นักเรียน!B18="","",นักเรียน!B18)</f>
        <v/>
      </c>
      <c r="D20" s="28" t="str">
        <f>IF(นักเรียน!C18="","",นักเรียน!C18)</f>
        <v/>
      </c>
      <c r="E20" s="45"/>
      <c r="F20" s="46"/>
      <c r="G20" s="46"/>
      <c r="H20" s="46"/>
      <c r="I20" s="47"/>
      <c r="J20" s="45"/>
      <c r="K20" s="46"/>
      <c r="L20" s="46"/>
      <c r="M20" s="46"/>
      <c r="N20" s="47"/>
      <c r="O20" s="61"/>
      <c r="P20" s="62"/>
      <c r="Q20" s="62"/>
      <c r="R20" s="62"/>
      <c r="S20" s="63"/>
      <c r="T20" s="44" t="str">
        <f t="shared" si="0"/>
        <v/>
      </c>
      <c r="U20" s="44" t="str">
        <f t="shared" si="1"/>
        <v/>
      </c>
      <c r="V20" s="35"/>
      <c r="W20" s="40">
        <f t="shared" si="2"/>
        <v>0</v>
      </c>
      <c r="X20" s="66">
        <f t="shared" si="3"/>
        <v>0</v>
      </c>
      <c r="Y20" s="35"/>
      <c r="Z20" s="35"/>
      <c r="AA20" s="35"/>
      <c r="AB20" s="35"/>
      <c r="AC20" s="35"/>
      <c r="AD20" s="35"/>
      <c r="AE20" s="35"/>
    </row>
    <row r="21" spans="1:31" s="4" customFormat="1" ht="13.5" customHeight="1">
      <c r="A21" s="35"/>
      <c r="B21" s="3">
        <v>14</v>
      </c>
      <c r="C21" s="27" t="str">
        <f>IF(นักเรียน!B19="","",นักเรียน!B19)</f>
        <v/>
      </c>
      <c r="D21" s="28" t="str">
        <f>IF(นักเรียน!C19="","",นักเรียน!C19)</f>
        <v/>
      </c>
      <c r="E21" s="45"/>
      <c r="F21" s="46"/>
      <c r="G21" s="46"/>
      <c r="H21" s="46"/>
      <c r="I21" s="47"/>
      <c r="J21" s="45"/>
      <c r="K21" s="46"/>
      <c r="L21" s="46"/>
      <c r="M21" s="46"/>
      <c r="N21" s="47"/>
      <c r="O21" s="61"/>
      <c r="P21" s="62"/>
      <c r="Q21" s="62"/>
      <c r="R21" s="62"/>
      <c r="S21" s="63"/>
      <c r="T21" s="44" t="str">
        <f t="shared" si="0"/>
        <v/>
      </c>
      <c r="U21" s="44" t="str">
        <f t="shared" si="1"/>
        <v/>
      </c>
      <c r="V21" s="35"/>
      <c r="W21" s="40">
        <f t="shared" si="2"/>
        <v>0</v>
      </c>
      <c r="X21" s="66">
        <f t="shared" si="3"/>
        <v>0</v>
      </c>
      <c r="Y21" s="35"/>
      <c r="Z21" s="35"/>
      <c r="AA21" s="35"/>
      <c r="AB21" s="35"/>
      <c r="AC21" s="35"/>
      <c r="AD21" s="35"/>
      <c r="AE21" s="35"/>
    </row>
    <row r="22" spans="1:31" s="4" customFormat="1" ht="13.5" customHeight="1">
      <c r="A22" s="35"/>
      <c r="B22" s="3">
        <v>15</v>
      </c>
      <c r="C22" s="27" t="str">
        <f>IF(นักเรียน!B20="","",นักเรียน!B20)</f>
        <v/>
      </c>
      <c r="D22" s="28" t="str">
        <f>IF(นักเรียน!C20="","",นักเรียน!C20)</f>
        <v/>
      </c>
      <c r="E22" s="45"/>
      <c r="F22" s="46"/>
      <c r="G22" s="46"/>
      <c r="H22" s="46"/>
      <c r="I22" s="47"/>
      <c r="J22" s="45"/>
      <c r="K22" s="46"/>
      <c r="L22" s="46"/>
      <c r="M22" s="46"/>
      <c r="N22" s="47"/>
      <c r="O22" s="61"/>
      <c r="P22" s="62"/>
      <c r="Q22" s="62"/>
      <c r="R22" s="62"/>
      <c r="S22" s="63"/>
      <c r="T22" s="44" t="str">
        <f t="shared" si="0"/>
        <v/>
      </c>
      <c r="U22" s="44" t="str">
        <f t="shared" si="1"/>
        <v/>
      </c>
      <c r="V22" s="35"/>
      <c r="W22" s="40">
        <f t="shared" si="2"/>
        <v>0</v>
      </c>
      <c r="X22" s="66">
        <f t="shared" si="3"/>
        <v>0</v>
      </c>
      <c r="Y22" s="35"/>
      <c r="Z22" s="35"/>
      <c r="AA22" s="35"/>
      <c r="AB22" s="35"/>
      <c r="AC22" s="35"/>
      <c r="AD22" s="35"/>
      <c r="AE22" s="35"/>
    </row>
    <row r="23" spans="1:31" s="4" customFormat="1" ht="13.5" customHeight="1">
      <c r="A23" s="35"/>
      <c r="B23" s="3">
        <v>16</v>
      </c>
      <c r="C23" s="27" t="str">
        <f>IF(นักเรียน!B21="","",นักเรียน!B21)</f>
        <v/>
      </c>
      <c r="D23" s="28" t="str">
        <f>IF(นักเรียน!C21="","",นักเรียน!C21)</f>
        <v/>
      </c>
      <c r="E23" s="45"/>
      <c r="F23" s="46"/>
      <c r="G23" s="46"/>
      <c r="H23" s="46"/>
      <c r="I23" s="47"/>
      <c r="J23" s="45"/>
      <c r="K23" s="46"/>
      <c r="L23" s="46"/>
      <c r="M23" s="46"/>
      <c r="N23" s="47"/>
      <c r="O23" s="61"/>
      <c r="P23" s="62"/>
      <c r="Q23" s="62"/>
      <c r="R23" s="62"/>
      <c r="S23" s="63"/>
      <c r="T23" s="44" t="str">
        <f t="shared" si="0"/>
        <v/>
      </c>
      <c r="U23" s="44" t="str">
        <f t="shared" si="1"/>
        <v/>
      </c>
      <c r="V23" s="35"/>
      <c r="W23" s="40">
        <f t="shared" si="2"/>
        <v>0</v>
      </c>
      <c r="X23" s="66">
        <f t="shared" si="3"/>
        <v>0</v>
      </c>
      <c r="Y23" s="35"/>
      <c r="Z23" s="35"/>
      <c r="AA23" s="35"/>
      <c r="AB23" s="35"/>
      <c r="AC23" s="35"/>
      <c r="AD23" s="35"/>
      <c r="AE23" s="35"/>
    </row>
    <row r="24" spans="1:31" s="4" customFormat="1" ht="13.5" customHeight="1">
      <c r="A24" s="35"/>
      <c r="B24" s="3">
        <v>17</v>
      </c>
      <c r="C24" s="27" t="str">
        <f>IF(นักเรียน!B22="","",นักเรียน!B22)</f>
        <v/>
      </c>
      <c r="D24" s="28" t="str">
        <f>IF(นักเรียน!C22="","",นักเรียน!C22)</f>
        <v/>
      </c>
      <c r="E24" s="45"/>
      <c r="F24" s="46"/>
      <c r="G24" s="46"/>
      <c r="H24" s="46"/>
      <c r="I24" s="47"/>
      <c r="J24" s="45"/>
      <c r="K24" s="46"/>
      <c r="L24" s="46"/>
      <c r="M24" s="46"/>
      <c r="N24" s="47"/>
      <c r="O24" s="61"/>
      <c r="P24" s="62"/>
      <c r="Q24" s="62"/>
      <c r="R24" s="62"/>
      <c r="S24" s="63"/>
      <c r="T24" s="44" t="str">
        <f t="shared" si="0"/>
        <v/>
      </c>
      <c r="U24" s="44" t="str">
        <f t="shared" si="1"/>
        <v/>
      </c>
      <c r="V24" s="35"/>
      <c r="W24" s="40">
        <f t="shared" si="2"/>
        <v>0</v>
      </c>
      <c r="X24" s="66">
        <f t="shared" si="3"/>
        <v>0</v>
      </c>
      <c r="Y24" s="35"/>
      <c r="Z24" s="35"/>
      <c r="AA24" s="35"/>
      <c r="AB24" s="35"/>
      <c r="AC24" s="35"/>
      <c r="AD24" s="35"/>
      <c r="AE24" s="35"/>
    </row>
    <row r="25" spans="1:31" s="4" customFormat="1" ht="13.5" customHeight="1">
      <c r="A25" s="35"/>
      <c r="B25" s="3">
        <v>18</v>
      </c>
      <c r="C25" s="27" t="str">
        <f>IF(นักเรียน!B23="","",นักเรียน!B23)</f>
        <v/>
      </c>
      <c r="D25" s="28" t="str">
        <f>IF(นักเรียน!C23="","",นักเรียน!C23)</f>
        <v/>
      </c>
      <c r="E25" s="45"/>
      <c r="F25" s="46"/>
      <c r="G25" s="46"/>
      <c r="H25" s="46"/>
      <c r="I25" s="47"/>
      <c r="J25" s="45"/>
      <c r="K25" s="46"/>
      <c r="L25" s="46"/>
      <c r="M25" s="46"/>
      <c r="N25" s="47"/>
      <c r="O25" s="61"/>
      <c r="P25" s="62"/>
      <c r="Q25" s="62"/>
      <c r="R25" s="62"/>
      <c r="S25" s="63"/>
      <c r="T25" s="44" t="str">
        <f t="shared" si="0"/>
        <v/>
      </c>
      <c r="U25" s="44" t="str">
        <f t="shared" si="1"/>
        <v/>
      </c>
      <c r="V25" s="35"/>
      <c r="W25" s="40">
        <f t="shared" si="2"/>
        <v>0</v>
      </c>
      <c r="X25" s="66">
        <f t="shared" si="3"/>
        <v>0</v>
      </c>
      <c r="Y25" s="35"/>
      <c r="Z25" s="35"/>
      <c r="AA25" s="35"/>
      <c r="AB25" s="35"/>
      <c r="AC25" s="35"/>
      <c r="AD25" s="35"/>
      <c r="AE25" s="35"/>
    </row>
    <row r="26" spans="1:31" s="4" customFormat="1" ht="13.5" customHeight="1">
      <c r="A26" s="35"/>
      <c r="B26" s="3">
        <v>19</v>
      </c>
      <c r="C26" s="27" t="str">
        <f>IF(นักเรียน!B24="","",นักเรียน!B24)</f>
        <v/>
      </c>
      <c r="D26" s="28" t="str">
        <f>IF(นักเรียน!C24="","",นักเรียน!C24)</f>
        <v/>
      </c>
      <c r="E26" s="45"/>
      <c r="F26" s="46"/>
      <c r="G26" s="46"/>
      <c r="H26" s="46"/>
      <c r="I26" s="47"/>
      <c r="J26" s="45"/>
      <c r="K26" s="46"/>
      <c r="L26" s="46"/>
      <c r="M26" s="46"/>
      <c r="N26" s="47"/>
      <c r="O26" s="61"/>
      <c r="P26" s="62"/>
      <c r="Q26" s="62"/>
      <c r="R26" s="62"/>
      <c r="S26" s="63"/>
      <c r="T26" s="44" t="str">
        <f t="shared" si="0"/>
        <v/>
      </c>
      <c r="U26" s="44" t="str">
        <f t="shared" si="1"/>
        <v/>
      </c>
      <c r="V26" s="35"/>
      <c r="W26" s="40">
        <f t="shared" si="2"/>
        <v>0</v>
      </c>
      <c r="X26" s="66">
        <f t="shared" si="3"/>
        <v>0</v>
      </c>
      <c r="Y26" s="35"/>
      <c r="Z26" s="35"/>
      <c r="AA26" s="35"/>
      <c r="AB26" s="35"/>
      <c r="AC26" s="35"/>
      <c r="AD26" s="35"/>
      <c r="AE26" s="35"/>
    </row>
    <row r="27" spans="1:31" s="4" customFormat="1" ht="13.5" customHeight="1">
      <c r="A27" s="35"/>
      <c r="B27" s="3">
        <v>20</v>
      </c>
      <c r="C27" s="27" t="str">
        <f>IF(นักเรียน!B25="","",นักเรียน!B25)</f>
        <v/>
      </c>
      <c r="D27" s="28" t="str">
        <f>IF(นักเรียน!C25="","",นักเรียน!C25)</f>
        <v/>
      </c>
      <c r="E27" s="45"/>
      <c r="F27" s="46"/>
      <c r="G27" s="46"/>
      <c r="H27" s="46"/>
      <c r="I27" s="47"/>
      <c r="J27" s="45"/>
      <c r="K27" s="46"/>
      <c r="L27" s="46"/>
      <c r="M27" s="46"/>
      <c r="N27" s="47"/>
      <c r="O27" s="61"/>
      <c r="P27" s="62"/>
      <c r="Q27" s="62"/>
      <c r="R27" s="62"/>
      <c r="S27" s="63"/>
      <c r="T27" s="44" t="str">
        <f t="shared" si="0"/>
        <v/>
      </c>
      <c r="U27" s="44" t="str">
        <f t="shared" si="1"/>
        <v/>
      </c>
      <c r="V27" s="35"/>
      <c r="W27" s="40">
        <f t="shared" si="2"/>
        <v>0</v>
      </c>
      <c r="X27" s="66">
        <f t="shared" si="3"/>
        <v>0</v>
      </c>
      <c r="Y27" s="35"/>
      <c r="Z27" s="35"/>
      <c r="AA27" s="35"/>
      <c r="AB27" s="35"/>
      <c r="AC27" s="35"/>
      <c r="AD27" s="35"/>
      <c r="AE27" s="35"/>
    </row>
    <row r="28" spans="1:31" s="4" customFormat="1" ht="13.5" customHeight="1">
      <c r="A28" s="35"/>
      <c r="B28" s="3">
        <v>21</v>
      </c>
      <c r="C28" s="27" t="str">
        <f>IF(นักเรียน!B26="","",นักเรียน!B26)</f>
        <v/>
      </c>
      <c r="D28" s="28" t="str">
        <f>IF(นักเรียน!C26="","",นักเรียน!C26)</f>
        <v/>
      </c>
      <c r="E28" s="45"/>
      <c r="F28" s="46"/>
      <c r="G28" s="46"/>
      <c r="H28" s="46"/>
      <c r="I28" s="47"/>
      <c r="J28" s="45"/>
      <c r="K28" s="46"/>
      <c r="L28" s="46"/>
      <c r="M28" s="46"/>
      <c r="N28" s="47"/>
      <c r="O28" s="61"/>
      <c r="P28" s="62"/>
      <c r="Q28" s="62"/>
      <c r="R28" s="62"/>
      <c r="S28" s="63"/>
      <c r="T28" s="44" t="str">
        <f t="shared" si="0"/>
        <v/>
      </c>
      <c r="U28" s="44" t="str">
        <f t="shared" si="1"/>
        <v/>
      </c>
      <c r="V28" s="35"/>
      <c r="W28" s="40">
        <f t="shared" si="2"/>
        <v>0</v>
      </c>
      <c r="X28" s="66">
        <f t="shared" si="3"/>
        <v>0</v>
      </c>
      <c r="Y28" s="35"/>
      <c r="Z28" s="35"/>
      <c r="AA28" s="35"/>
      <c r="AB28" s="35"/>
      <c r="AC28" s="35"/>
      <c r="AD28" s="35"/>
      <c r="AE28" s="35"/>
    </row>
    <row r="29" spans="1:31" s="4" customFormat="1" ht="13.5" customHeight="1">
      <c r="A29" s="35"/>
      <c r="B29" s="3">
        <v>22</v>
      </c>
      <c r="C29" s="27" t="str">
        <f>IF(นักเรียน!B27="","",นักเรียน!B27)</f>
        <v/>
      </c>
      <c r="D29" s="28" t="str">
        <f>IF(นักเรียน!C27="","",นักเรียน!C27)</f>
        <v/>
      </c>
      <c r="E29" s="45"/>
      <c r="F29" s="46"/>
      <c r="G29" s="46"/>
      <c r="H29" s="46"/>
      <c r="I29" s="47"/>
      <c r="J29" s="45"/>
      <c r="K29" s="46"/>
      <c r="L29" s="46"/>
      <c r="M29" s="46"/>
      <c r="N29" s="47"/>
      <c r="O29" s="61"/>
      <c r="P29" s="62"/>
      <c r="Q29" s="62"/>
      <c r="R29" s="62"/>
      <c r="S29" s="63"/>
      <c r="T29" s="44" t="str">
        <f t="shared" si="0"/>
        <v/>
      </c>
      <c r="U29" s="44" t="str">
        <f t="shared" si="1"/>
        <v/>
      </c>
      <c r="V29" s="35"/>
      <c r="W29" s="40">
        <f t="shared" si="2"/>
        <v>0</v>
      </c>
      <c r="X29" s="66">
        <f t="shared" si="3"/>
        <v>0</v>
      </c>
      <c r="Y29" s="35"/>
      <c r="Z29" s="35"/>
      <c r="AA29" s="35"/>
      <c r="AB29" s="35"/>
      <c r="AC29" s="35"/>
      <c r="AD29" s="35"/>
      <c r="AE29" s="35"/>
    </row>
    <row r="30" spans="1:31" s="4" customFormat="1" ht="13.5" customHeight="1">
      <c r="A30" s="35"/>
      <c r="B30" s="3">
        <v>23</v>
      </c>
      <c r="C30" s="27" t="str">
        <f>IF(นักเรียน!B28="","",นักเรียน!B28)</f>
        <v/>
      </c>
      <c r="D30" s="28" t="str">
        <f>IF(นักเรียน!C28="","",นักเรียน!C28)</f>
        <v/>
      </c>
      <c r="E30" s="45"/>
      <c r="F30" s="46"/>
      <c r="G30" s="46"/>
      <c r="H30" s="46"/>
      <c r="I30" s="47"/>
      <c r="J30" s="45"/>
      <c r="K30" s="46"/>
      <c r="L30" s="46"/>
      <c r="M30" s="46"/>
      <c r="N30" s="47"/>
      <c r="O30" s="61"/>
      <c r="P30" s="62"/>
      <c r="Q30" s="62"/>
      <c r="R30" s="62"/>
      <c r="S30" s="63"/>
      <c r="T30" s="44" t="str">
        <f t="shared" si="0"/>
        <v/>
      </c>
      <c r="U30" s="44" t="str">
        <f t="shared" si="1"/>
        <v/>
      </c>
      <c r="V30" s="35"/>
      <c r="W30" s="40">
        <f t="shared" si="2"/>
        <v>0</v>
      </c>
      <c r="X30" s="66">
        <f t="shared" si="3"/>
        <v>0</v>
      </c>
      <c r="Y30" s="35"/>
      <c r="Z30" s="35"/>
      <c r="AA30" s="35"/>
      <c r="AB30" s="35"/>
      <c r="AC30" s="35"/>
      <c r="AD30" s="35"/>
      <c r="AE30" s="35"/>
    </row>
    <row r="31" spans="1:31" s="4" customFormat="1" ht="13.5" customHeight="1">
      <c r="A31" s="35"/>
      <c r="B31" s="3">
        <v>24</v>
      </c>
      <c r="C31" s="27" t="str">
        <f>IF(นักเรียน!B29="","",นักเรียน!B29)</f>
        <v/>
      </c>
      <c r="D31" s="28" t="str">
        <f>IF(นักเรียน!C29="","",นักเรียน!C29)</f>
        <v/>
      </c>
      <c r="E31" s="45"/>
      <c r="F31" s="46"/>
      <c r="G31" s="46"/>
      <c r="H31" s="46"/>
      <c r="I31" s="47"/>
      <c r="J31" s="45"/>
      <c r="K31" s="46"/>
      <c r="L31" s="46"/>
      <c r="M31" s="46"/>
      <c r="N31" s="47"/>
      <c r="O31" s="61"/>
      <c r="P31" s="62"/>
      <c r="Q31" s="62"/>
      <c r="R31" s="62"/>
      <c r="S31" s="63"/>
      <c r="T31" s="44" t="str">
        <f t="shared" si="0"/>
        <v/>
      </c>
      <c r="U31" s="44" t="str">
        <f t="shared" si="1"/>
        <v/>
      </c>
      <c r="V31" s="35"/>
      <c r="W31" s="40">
        <f t="shared" si="2"/>
        <v>0</v>
      </c>
      <c r="X31" s="66">
        <f t="shared" si="3"/>
        <v>0</v>
      </c>
      <c r="Y31" s="35"/>
      <c r="Z31" s="35"/>
      <c r="AA31" s="35"/>
      <c r="AB31" s="35"/>
      <c r="AC31" s="35"/>
      <c r="AD31" s="35"/>
      <c r="AE31" s="35"/>
    </row>
    <row r="32" spans="1:31" s="4" customFormat="1" ht="13.5" customHeight="1">
      <c r="A32" s="35"/>
      <c r="B32" s="3">
        <v>25</v>
      </c>
      <c r="C32" s="27" t="str">
        <f>IF(นักเรียน!B30="","",นักเรียน!B30)</f>
        <v/>
      </c>
      <c r="D32" s="28" t="str">
        <f>IF(นักเรียน!C30="","",นักเรียน!C30)</f>
        <v/>
      </c>
      <c r="E32" s="45"/>
      <c r="F32" s="46"/>
      <c r="G32" s="46"/>
      <c r="H32" s="46"/>
      <c r="I32" s="47"/>
      <c r="J32" s="45"/>
      <c r="K32" s="46"/>
      <c r="L32" s="46"/>
      <c r="M32" s="46"/>
      <c r="N32" s="47"/>
      <c r="O32" s="61"/>
      <c r="P32" s="62"/>
      <c r="Q32" s="62"/>
      <c r="R32" s="62"/>
      <c r="S32" s="63"/>
      <c r="T32" s="44" t="str">
        <f t="shared" si="0"/>
        <v/>
      </c>
      <c r="U32" s="44" t="str">
        <f t="shared" si="1"/>
        <v/>
      </c>
      <c r="V32" s="35"/>
      <c r="W32" s="40">
        <f t="shared" si="2"/>
        <v>0</v>
      </c>
      <c r="X32" s="66">
        <f t="shared" si="3"/>
        <v>0</v>
      </c>
      <c r="Y32" s="35"/>
      <c r="Z32" s="35"/>
      <c r="AA32" s="35"/>
      <c r="AB32" s="35"/>
      <c r="AC32" s="35"/>
      <c r="AD32" s="35"/>
      <c r="AE32" s="35"/>
    </row>
    <row r="33" spans="1:31" s="4" customFormat="1" ht="13.5" customHeight="1">
      <c r="A33" s="35"/>
      <c r="B33" s="3">
        <v>26</v>
      </c>
      <c r="C33" s="27" t="str">
        <f>IF(นักเรียน!B31="","",นักเรียน!B31)</f>
        <v/>
      </c>
      <c r="D33" s="28" t="str">
        <f>IF(นักเรียน!C31="","",นักเรียน!C31)</f>
        <v/>
      </c>
      <c r="E33" s="45"/>
      <c r="F33" s="46"/>
      <c r="G33" s="46"/>
      <c r="H33" s="46"/>
      <c r="I33" s="47"/>
      <c r="J33" s="45"/>
      <c r="K33" s="46"/>
      <c r="L33" s="46"/>
      <c r="M33" s="46"/>
      <c r="N33" s="47"/>
      <c r="O33" s="61"/>
      <c r="P33" s="62"/>
      <c r="Q33" s="62"/>
      <c r="R33" s="62"/>
      <c r="S33" s="63"/>
      <c r="T33" s="44" t="str">
        <f t="shared" si="0"/>
        <v/>
      </c>
      <c r="U33" s="44" t="str">
        <f t="shared" si="1"/>
        <v/>
      </c>
      <c r="V33" s="35"/>
      <c r="W33" s="40">
        <f t="shared" si="2"/>
        <v>0</v>
      </c>
      <c r="X33" s="66">
        <f t="shared" si="3"/>
        <v>0</v>
      </c>
      <c r="Y33" s="35"/>
      <c r="Z33" s="35"/>
      <c r="AA33" s="35"/>
      <c r="AB33" s="35"/>
      <c r="AC33" s="35"/>
      <c r="AD33" s="35"/>
      <c r="AE33" s="35"/>
    </row>
    <row r="34" spans="1:31" s="4" customFormat="1" ht="13.5" customHeight="1">
      <c r="A34" s="35"/>
      <c r="B34" s="3">
        <v>27</v>
      </c>
      <c r="C34" s="27" t="str">
        <f>IF(นักเรียน!B32="","",นักเรียน!B32)</f>
        <v/>
      </c>
      <c r="D34" s="28" t="str">
        <f>IF(นักเรียน!C32="","",นักเรียน!C32)</f>
        <v/>
      </c>
      <c r="E34" s="45"/>
      <c r="F34" s="46"/>
      <c r="G34" s="46"/>
      <c r="H34" s="46"/>
      <c r="I34" s="47"/>
      <c r="J34" s="45"/>
      <c r="K34" s="46"/>
      <c r="L34" s="46"/>
      <c r="M34" s="46"/>
      <c r="N34" s="47"/>
      <c r="O34" s="61"/>
      <c r="P34" s="62"/>
      <c r="Q34" s="62"/>
      <c r="R34" s="62"/>
      <c r="S34" s="63"/>
      <c r="T34" s="44" t="str">
        <f t="shared" si="0"/>
        <v/>
      </c>
      <c r="U34" s="44" t="str">
        <f t="shared" si="1"/>
        <v/>
      </c>
      <c r="V34" s="35"/>
      <c r="W34" s="40">
        <f t="shared" si="2"/>
        <v>0</v>
      </c>
      <c r="X34" s="66">
        <f t="shared" si="3"/>
        <v>0</v>
      </c>
      <c r="Y34" s="35"/>
      <c r="Z34" s="35"/>
      <c r="AA34" s="35"/>
      <c r="AB34" s="35"/>
      <c r="AC34" s="35"/>
      <c r="AD34" s="35"/>
      <c r="AE34" s="35"/>
    </row>
    <row r="35" spans="1:31" s="4" customFormat="1" ht="13.5" customHeight="1">
      <c r="A35" s="35"/>
      <c r="B35" s="3">
        <v>28</v>
      </c>
      <c r="C35" s="27" t="str">
        <f>IF(นักเรียน!B33="","",นักเรียน!B33)</f>
        <v/>
      </c>
      <c r="D35" s="28" t="str">
        <f>IF(นักเรียน!C33="","",นักเรียน!C33)</f>
        <v/>
      </c>
      <c r="E35" s="45"/>
      <c r="F35" s="46"/>
      <c r="G35" s="46"/>
      <c r="H35" s="46"/>
      <c r="I35" s="47"/>
      <c r="J35" s="45"/>
      <c r="K35" s="46"/>
      <c r="L35" s="46"/>
      <c r="M35" s="46"/>
      <c r="N35" s="47"/>
      <c r="O35" s="61"/>
      <c r="P35" s="62"/>
      <c r="Q35" s="62"/>
      <c r="R35" s="62"/>
      <c r="S35" s="63"/>
      <c r="T35" s="44" t="str">
        <f t="shared" si="0"/>
        <v/>
      </c>
      <c r="U35" s="44" t="str">
        <f t="shared" si="1"/>
        <v/>
      </c>
      <c r="V35" s="35"/>
      <c r="W35" s="40">
        <f t="shared" si="2"/>
        <v>0</v>
      </c>
      <c r="X35" s="66">
        <f t="shared" si="3"/>
        <v>0</v>
      </c>
      <c r="Y35" s="35"/>
      <c r="Z35" s="35"/>
      <c r="AA35" s="35"/>
      <c r="AB35" s="35"/>
      <c r="AC35" s="35"/>
      <c r="AD35" s="35"/>
      <c r="AE35" s="35"/>
    </row>
    <row r="36" spans="1:31" s="4" customFormat="1" ht="13.5" customHeight="1">
      <c r="A36" s="35"/>
      <c r="B36" s="3">
        <v>29</v>
      </c>
      <c r="C36" s="27" t="str">
        <f>IF(นักเรียน!B34="","",นักเรียน!B34)</f>
        <v/>
      </c>
      <c r="D36" s="28" t="str">
        <f>IF(นักเรียน!C34="","",นักเรียน!C34)</f>
        <v/>
      </c>
      <c r="E36" s="45"/>
      <c r="F36" s="46"/>
      <c r="G36" s="46"/>
      <c r="H36" s="46"/>
      <c r="I36" s="47"/>
      <c r="J36" s="45"/>
      <c r="K36" s="46"/>
      <c r="L36" s="46"/>
      <c r="M36" s="46"/>
      <c r="N36" s="47"/>
      <c r="O36" s="61"/>
      <c r="P36" s="62"/>
      <c r="Q36" s="62"/>
      <c r="R36" s="62"/>
      <c r="S36" s="63"/>
      <c r="T36" s="44" t="str">
        <f t="shared" si="0"/>
        <v/>
      </c>
      <c r="U36" s="44" t="str">
        <f t="shared" si="1"/>
        <v/>
      </c>
      <c r="V36" s="35"/>
      <c r="W36" s="40">
        <f t="shared" si="2"/>
        <v>0</v>
      </c>
      <c r="X36" s="66">
        <f t="shared" si="3"/>
        <v>0</v>
      </c>
      <c r="Y36" s="35"/>
      <c r="Z36" s="35"/>
      <c r="AA36" s="35"/>
      <c r="AB36" s="35"/>
      <c r="AC36" s="35"/>
      <c r="AD36" s="35"/>
      <c r="AE36" s="35"/>
    </row>
    <row r="37" spans="1:31" s="4" customFormat="1" ht="13.5" customHeight="1">
      <c r="A37" s="35"/>
      <c r="B37" s="3">
        <v>30</v>
      </c>
      <c r="C37" s="27" t="str">
        <f>IF(นักเรียน!B35="","",นักเรียน!B35)</f>
        <v/>
      </c>
      <c r="D37" s="28" t="str">
        <f>IF(นักเรียน!C35="","",นักเรียน!C35)</f>
        <v/>
      </c>
      <c r="E37" s="45"/>
      <c r="F37" s="46"/>
      <c r="G37" s="46"/>
      <c r="H37" s="46"/>
      <c r="I37" s="47"/>
      <c r="J37" s="45"/>
      <c r="K37" s="46"/>
      <c r="L37" s="46"/>
      <c r="M37" s="46"/>
      <c r="N37" s="47"/>
      <c r="O37" s="61"/>
      <c r="P37" s="62"/>
      <c r="Q37" s="62"/>
      <c r="R37" s="62"/>
      <c r="S37" s="63"/>
      <c r="T37" s="44" t="str">
        <f t="shared" si="0"/>
        <v/>
      </c>
      <c r="U37" s="44" t="str">
        <f t="shared" si="1"/>
        <v/>
      </c>
      <c r="V37" s="35"/>
      <c r="W37" s="40">
        <f t="shared" si="2"/>
        <v>0</v>
      </c>
      <c r="X37" s="66">
        <f t="shared" si="3"/>
        <v>0</v>
      </c>
      <c r="Y37" s="35"/>
      <c r="Z37" s="35"/>
      <c r="AA37" s="35"/>
      <c r="AB37" s="35"/>
      <c r="AC37" s="35"/>
      <c r="AD37" s="35"/>
      <c r="AE37" s="35"/>
    </row>
    <row r="38" spans="1:31" s="4" customFormat="1" ht="13.5" customHeight="1">
      <c r="A38" s="35"/>
      <c r="B38" s="3">
        <v>31</v>
      </c>
      <c r="C38" s="27" t="str">
        <f>IF(นักเรียน!B36="","",นักเรียน!B36)</f>
        <v/>
      </c>
      <c r="D38" s="28" t="str">
        <f>IF(นักเรียน!C36="","",นักเรียน!C36)</f>
        <v/>
      </c>
      <c r="E38" s="45"/>
      <c r="F38" s="46"/>
      <c r="G38" s="46"/>
      <c r="H38" s="46"/>
      <c r="I38" s="47"/>
      <c r="J38" s="45"/>
      <c r="K38" s="46"/>
      <c r="L38" s="46"/>
      <c r="M38" s="46"/>
      <c r="N38" s="47"/>
      <c r="O38" s="61"/>
      <c r="P38" s="62"/>
      <c r="Q38" s="62"/>
      <c r="R38" s="62"/>
      <c r="S38" s="63"/>
      <c r="T38" s="44" t="str">
        <f t="shared" si="0"/>
        <v/>
      </c>
      <c r="U38" s="44" t="str">
        <f t="shared" si="1"/>
        <v/>
      </c>
      <c r="V38" s="35"/>
      <c r="W38" s="40">
        <f t="shared" si="2"/>
        <v>0</v>
      </c>
      <c r="X38" s="66">
        <f t="shared" si="3"/>
        <v>0</v>
      </c>
      <c r="Y38" s="35"/>
      <c r="Z38" s="35"/>
      <c r="AA38" s="35"/>
      <c r="AB38" s="35"/>
      <c r="AC38" s="35"/>
      <c r="AD38" s="35"/>
      <c r="AE38" s="35"/>
    </row>
    <row r="39" spans="1:31" s="4" customFormat="1" ht="13.5" customHeight="1">
      <c r="A39" s="35"/>
      <c r="B39" s="3">
        <v>32</v>
      </c>
      <c r="C39" s="27" t="str">
        <f>IF(นักเรียน!B37="","",นักเรียน!B37)</f>
        <v/>
      </c>
      <c r="D39" s="28" t="str">
        <f>IF(นักเรียน!C37="","",นักเรียน!C37)</f>
        <v/>
      </c>
      <c r="E39" s="45"/>
      <c r="F39" s="46"/>
      <c r="G39" s="46"/>
      <c r="H39" s="46"/>
      <c r="I39" s="47"/>
      <c r="J39" s="45"/>
      <c r="K39" s="46"/>
      <c r="L39" s="46"/>
      <c r="M39" s="46"/>
      <c r="N39" s="47"/>
      <c r="O39" s="61"/>
      <c r="P39" s="62"/>
      <c r="Q39" s="62"/>
      <c r="R39" s="62"/>
      <c r="S39" s="63"/>
      <c r="T39" s="44" t="str">
        <f t="shared" si="0"/>
        <v/>
      </c>
      <c r="U39" s="44" t="str">
        <f t="shared" si="1"/>
        <v/>
      </c>
      <c r="V39" s="35"/>
      <c r="W39" s="40">
        <f t="shared" si="2"/>
        <v>0</v>
      </c>
      <c r="X39" s="66">
        <f t="shared" si="3"/>
        <v>0</v>
      </c>
      <c r="Y39" s="35"/>
      <c r="Z39" s="35"/>
      <c r="AA39" s="35"/>
      <c r="AB39" s="35"/>
      <c r="AC39" s="35"/>
      <c r="AD39" s="35"/>
      <c r="AE39" s="35"/>
    </row>
    <row r="40" spans="1:31" s="4" customFormat="1" ht="13.5" customHeight="1">
      <c r="A40" s="35"/>
      <c r="B40" s="3">
        <v>33</v>
      </c>
      <c r="C40" s="27" t="str">
        <f>IF(นักเรียน!B38="","",นักเรียน!B38)</f>
        <v/>
      </c>
      <c r="D40" s="28" t="str">
        <f>IF(นักเรียน!C38="","",นักเรียน!C38)</f>
        <v/>
      </c>
      <c r="E40" s="45"/>
      <c r="F40" s="46"/>
      <c r="G40" s="46"/>
      <c r="H40" s="46"/>
      <c r="I40" s="47"/>
      <c r="J40" s="45"/>
      <c r="K40" s="46"/>
      <c r="L40" s="46"/>
      <c r="M40" s="46"/>
      <c r="N40" s="47"/>
      <c r="O40" s="61"/>
      <c r="P40" s="62"/>
      <c r="Q40" s="62"/>
      <c r="R40" s="62"/>
      <c r="S40" s="63"/>
      <c r="T40" s="44" t="str">
        <f t="shared" si="0"/>
        <v/>
      </c>
      <c r="U40" s="44" t="str">
        <f t="shared" si="1"/>
        <v/>
      </c>
      <c r="V40" s="35"/>
      <c r="W40" s="40">
        <f t="shared" si="2"/>
        <v>0</v>
      </c>
      <c r="X40" s="66">
        <f t="shared" si="3"/>
        <v>0</v>
      </c>
      <c r="Y40" s="35"/>
      <c r="Z40" s="35"/>
      <c r="AA40" s="35"/>
      <c r="AB40" s="35"/>
      <c r="AC40" s="35"/>
      <c r="AD40" s="35"/>
      <c r="AE40" s="35"/>
    </row>
    <row r="41" spans="1:31" s="4" customFormat="1" ht="13.5" customHeight="1">
      <c r="A41" s="35"/>
      <c r="B41" s="3">
        <v>34</v>
      </c>
      <c r="C41" s="27" t="str">
        <f>IF(นักเรียน!B39="","",นักเรียน!B39)</f>
        <v/>
      </c>
      <c r="D41" s="28" t="str">
        <f>IF(นักเรียน!C39="","",นักเรียน!C39)</f>
        <v/>
      </c>
      <c r="E41" s="45"/>
      <c r="F41" s="46"/>
      <c r="G41" s="46"/>
      <c r="H41" s="46"/>
      <c r="I41" s="47"/>
      <c r="J41" s="45"/>
      <c r="K41" s="46"/>
      <c r="L41" s="46"/>
      <c r="M41" s="46"/>
      <c r="N41" s="47"/>
      <c r="O41" s="61"/>
      <c r="P41" s="62"/>
      <c r="Q41" s="62"/>
      <c r="R41" s="62"/>
      <c r="S41" s="63"/>
      <c r="T41" s="44" t="str">
        <f t="shared" si="0"/>
        <v/>
      </c>
      <c r="U41" s="44" t="str">
        <f t="shared" si="1"/>
        <v/>
      </c>
      <c r="V41" s="35"/>
      <c r="W41" s="40">
        <f t="shared" si="2"/>
        <v>0</v>
      </c>
      <c r="X41" s="66">
        <f t="shared" si="3"/>
        <v>0</v>
      </c>
      <c r="Y41" s="35"/>
      <c r="Z41" s="35"/>
      <c r="AA41" s="35"/>
      <c r="AB41" s="35"/>
      <c r="AC41" s="35"/>
      <c r="AD41" s="35"/>
      <c r="AE41" s="35"/>
    </row>
    <row r="42" spans="1:31" s="4" customFormat="1" ht="13.5" customHeight="1">
      <c r="A42" s="35"/>
      <c r="B42" s="3">
        <v>35</v>
      </c>
      <c r="C42" s="27" t="str">
        <f>IF(นักเรียน!B40="","",นักเรียน!B40)</f>
        <v/>
      </c>
      <c r="D42" s="28" t="str">
        <f>IF(นักเรียน!C40="","",นักเรียน!C40)</f>
        <v/>
      </c>
      <c r="E42" s="45"/>
      <c r="F42" s="46"/>
      <c r="G42" s="46"/>
      <c r="H42" s="46"/>
      <c r="I42" s="47"/>
      <c r="J42" s="45"/>
      <c r="K42" s="46"/>
      <c r="L42" s="46"/>
      <c r="M42" s="46"/>
      <c r="N42" s="47"/>
      <c r="O42" s="61"/>
      <c r="P42" s="62"/>
      <c r="Q42" s="62"/>
      <c r="R42" s="62"/>
      <c r="S42" s="63"/>
      <c r="T42" s="44" t="str">
        <f t="shared" si="0"/>
        <v/>
      </c>
      <c r="U42" s="44" t="str">
        <f t="shared" si="1"/>
        <v/>
      </c>
      <c r="V42" s="35"/>
      <c r="W42" s="40">
        <f t="shared" si="2"/>
        <v>0</v>
      </c>
      <c r="X42" s="66">
        <f t="shared" si="3"/>
        <v>0</v>
      </c>
      <c r="Y42" s="35"/>
      <c r="Z42" s="35"/>
      <c r="AA42" s="35"/>
      <c r="AB42" s="35"/>
      <c r="AC42" s="35"/>
      <c r="AD42" s="35"/>
      <c r="AE42" s="35"/>
    </row>
    <row r="43" spans="1:31" s="4" customFormat="1" ht="13.5" customHeight="1">
      <c r="A43" s="35"/>
      <c r="B43" s="3">
        <v>36</v>
      </c>
      <c r="C43" s="27" t="str">
        <f>IF(นักเรียน!B41="","",นักเรียน!B41)</f>
        <v/>
      </c>
      <c r="D43" s="28" t="str">
        <f>IF(นักเรียน!C41="","",นักเรียน!C41)</f>
        <v/>
      </c>
      <c r="E43" s="45"/>
      <c r="F43" s="46"/>
      <c r="G43" s="46"/>
      <c r="H43" s="46"/>
      <c r="I43" s="47"/>
      <c r="J43" s="45"/>
      <c r="K43" s="46"/>
      <c r="L43" s="46"/>
      <c r="M43" s="46"/>
      <c r="N43" s="47"/>
      <c r="O43" s="61"/>
      <c r="P43" s="62"/>
      <c r="Q43" s="62"/>
      <c r="R43" s="62"/>
      <c r="S43" s="63"/>
      <c r="T43" s="44" t="str">
        <f t="shared" si="0"/>
        <v/>
      </c>
      <c r="U43" s="44" t="str">
        <f t="shared" si="1"/>
        <v/>
      </c>
      <c r="V43" s="35"/>
      <c r="W43" s="40">
        <f t="shared" si="2"/>
        <v>0</v>
      </c>
      <c r="X43" s="66">
        <f t="shared" si="3"/>
        <v>0</v>
      </c>
      <c r="Y43" s="35"/>
      <c r="Z43" s="35"/>
      <c r="AA43" s="35"/>
      <c r="AB43" s="35"/>
      <c r="AC43" s="35"/>
      <c r="AD43" s="35"/>
      <c r="AE43" s="35"/>
    </row>
    <row r="44" spans="1:31" s="4" customFormat="1" ht="13.5" customHeight="1">
      <c r="A44" s="35"/>
      <c r="B44" s="3">
        <v>37</v>
      </c>
      <c r="C44" s="27" t="str">
        <f>IF(นักเรียน!B42="","",นักเรียน!B42)</f>
        <v/>
      </c>
      <c r="D44" s="28" t="str">
        <f>IF(นักเรียน!C42="","",นักเรียน!C42)</f>
        <v/>
      </c>
      <c r="E44" s="45"/>
      <c r="F44" s="46"/>
      <c r="G44" s="46"/>
      <c r="H44" s="46"/>
      <c r="I44" s="47"/>
      <c r="J44" s="45"/>
      <c r="K44" s="46"/>
      <c r="L44" s="46"/>
      <c r="M44" s="46"/>
      <c r="N44" s="47"/>
      <c r="O44" s="61"/>
      <c r="P44" s="62"/>
      <c r="Q44" s="62"/>
      <c r="R44" s="62"/>
      <c r="S44" s="63"/>
      <c r="T44" s="44" t="str">
        <f t="shared" si="0"/>
        <v/>
      </c>
      <c r="U44" s="44" t="str">
        <f t="shared" si="1"/>
        <v/>
      </c>
      <c r="V44" s="35"/>
      <c r="W44" s="40">
        <f t="shared" si="2"/>
        <v>0</v>
      </c>
      <c r="X44" s="66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3.5" customHeight="1">
      <c r="A45" s="36"/>
      <c r="B45" s="3">
        <v>38</v>
      </c>
      <c r="C45" s="27" t="str">
        <f>IF(นักเรียน!B43="","",นักเรียน!B43)</f>
        <v/>
      </c>
      <c r="D45" s="28" t="str">
        <f>IF(นักเรียน!C43="","",นักเรียน!C43)</f>
        <v/>
      </c>
      <c r="E45" s="45"/>
      <c r="F45" s="46"/>
      <c r="G45" s="46"/>
      <c r="H45" s="46"/>
      <c r="I45" s="47"/>
      <c r="J45" s="45"/>
      <c r="K45" s="46"/>
      <c r="L45" s="46"/>
      <c r="M45" s="46"/>
      <c r="N45" s="47"/>
      <c r="O45" s="61"/>
      <c r="P45" s="62"/>
      <c r="Q45" s="62"/>
      <c r="R45" s="62"/>
      <c r="S45" s="63"/>
      <c r="T45" s="44" t="str">
        <f t="shared" si="0"/>
        <v/>
      </c>
      <c r="U45" s="44" t="str">
        <f t="shared" si="1"/>
        <v/>
      </c>
      <c r="V45" s="36"/>
      <c r="W45" s="40">
        <f t="shared" si="2"/>
        <v>0</v>
      </c>
      <c r="X45" s="66">
        <f t="shared" si="3"/>
        <v>0</v>
      </c>
      <c r="Y45" s="36"/>
      <c r="Z45" s="36"/>
      <c r="AA45" s="36"/>
      <c r="AB45" s="36"/>
      <c r="AC45" s="36"/>
      <c r="AD45" s="36"/>
      <c r="AE45" s="36"/>
    </row>
    <row r="46" spans="1:31" s="5" customFormat="1" ht="13.5" customHeight="1">
      <c r="A46" s="36"/>
      <c r="B46" s="3">
        <v>39</v>
      </c>
      <c r="C46" s="27" t="str">
        <f>IF(นักเรียน!B44="","",นักเรียน!B44)</f>
        <v/>
      </c>
      <c r="D46" s="28" t="str">
        <f>IF(นักเรียน!C44="","",นักเรียน!C44)</f>
        <v/>
      </c>
      <c r="E46" s="45"/>
      <c r="F46" s="46"/>
      <c r="G46" s="46"/>
      <c r="H46" s="46"/>
      <c r="I46" s="47"/>
      <c r="J46" s="45"/>
      <c r="K46" s="46"/>
      <c r="L46" s="46"/>
      <c r="M46" s="46"/>
      <c r="N46" s="47"/>
      <c r="O46" s="61"/>
      <c r="P46" s="62"/>
      <c r="Q46" s="62"/>
      <c r="R46" s="62"/>
      <c r="S46" s="63"/>
      <c r="T46" s="44" t="str">
        <f t="shared" si="0"/>
        <v/>
      </c>
      <c r="U46" s="44" t="str">
        <f t="shared" si="1"/>
        <v/>
      </c>
      <c r="V46" s="36"/>
      <c r="W46" s="40">
        <f t="shared" si="2"/>
        <v>0</v>
      </c>
      <c r="X46" s="66">
        <f t="shared" si="3"/>
        <v>0</v>
      </c>
      <c r="Y46" s="36"/>
      <c r="Z46" s="36"/>
      <c r="AA46" s="36"/>
      <c r="AB46" s="36"/>
      <c r="AC46" s="36"/>
      <c r="AD46" s="36"/>
      <c r="AE46" s="36"/>
    </row>
    <row r="47" spans="1:31" s="5" customFormat="1" ht="13.5" customHeight="1">
      <c r="A47" s="36"/>
      <c r="B47" s="3">
        <v>40</v>
      </c>
      <c r="C47" s="27" t="str">
        <f>IF(นักเรียน!B45="","",นักเรียน!B45)</f>
        <v/>
      </c>
      <c r="D47" s="28" t="str">
        <f>IF(นักเรียน!C45="","",นักเรียน!C45)</f>
        <v/>
      </c>
      <c r="E47" s="45"/>
      <c r="F47" s="46"/>
      <c r="G47" s="46"/>
      <c r="H47" s="46"/>
      <c r="I47" s="47"/>
      <c r="J47" s="45"/>
      <c r="K47" s="46"/>
      <c r="L47" s="46"/>
      <c r="M47" s="46"/>
      <c r="N47" s="47"/>
      <c r="O47" s="61"/>
      <c r="P47" s="62"/>
      <c r="Q47" s="62"/>
      <c r="R47" s="62"/>
      <c r="S47" s="63"/>
      <c r="T47" s="44" t="str">
        <f t="shared" si="0"/>
        <v/>
      </c>
      <c r="U47" s="44" t="str">
        <f t="shared" si="1"/>
        <v/>
      </c>
      <c r="V47" s="36"/>
      <c r="W47" s="40">
        <f t="shared" si="2"/>
        <v>0</v>
      </c>
      <c r="X47" s="66">
        <f t="shared" si="3"/>
        <v>0</v>
      </c>
      <c r="Y47" s="36"/>
      <c r="Z47" s="36"/>
      <c r="AA47" s="36"/>
      <c r="AB47" s="36"/>
      <c r="AC47" s="36"/>
      <c r="AD47" s="36"/>
      <c r="AE47" s="36"/>
    </row>
    <row r="48" spans="1:31" s="5" customFormat="1" ht="13.5" customHeight="1">
      <c r="A48" s="36"/>
      <c r="B48" s="3">
        <v>41</v>
      </c>
      <c r="C48" s="27" t="str">
        <f>IF(นักเรียน!B46="","",นักเรียน!B46)</f>
        <v/>
      </c>
      <c r="D48" s="28" t="str">
        <f>IF(นักเรียน!C46="","",นักเรียน!C46)</f>
        <v/>
      </c>
      <c r="E48" s="45"/>
      <c r="F48" s="46"/>
      <c r="G48" s="46"/>
      <c r="H48" s="46"/>
      <c r="I48" s="47"/>
      <c r="J48" s="45"/>
      <c r="K48" s="46"/>
      <c r="L48" s="46"/>
      <c r="M48" s="46"/>
      <c r="N48" s="47"/>
      <c r="O48" s="61"/>
      <c r="P48" s="62"/>
      <c r="Q48" s="62"/>
      <c r="R48" s="62"/>
      <c r="S48" s="63"/>
      <c r="T48" s="44" t="str">
        <f t="shared" si="0"/>
        <v/>
      </c>
      <c r="U48" s="44" t="str">
        <f t="shared" si="1"/>
        <v/>
      </c>
      <c r="V48" s="36"/>
      <c r="W48" s="40">
        <f t="shared" si="2"/>
        <v>0</v>
      </c>
      <c r="X48" s="66">
        <f t="shared" si="3"/>
        <v>0</v>
      </c>
      <c r="Y48" s="36"/>
      <c r="Z48" s="36"/>
      <c r="AA48" s="36"/>
      <c r="AB48" s="36"/>
      <c r="AC48" s="36"/>
      <c r="AD48" s="36"/>
      <c r="AE48" s="36"/>
    </row>
    <row r="49" spans="1:31" s="5" customFormat="1" ht="13.5" customHeight="1">
      <c r="A49" s="36"/>
      <c r="B49" s="3">
        <v>42</v>
      </c>
      <c r="C49" s="27" t="str">
        <f>IF(นักเรียน!B47="","",นักเรียน!B47)</f>
        <v/>
      </c>
      <c r="D49" s="28" t="str">
        <f>IF(นักเรียน!C47="","",นักเรียน!C47)</f>
        <v/>
      </c>
      <c r="E49" s="45"/>
      <c r="F49" s="46"/>
      <c r="G49" s="46"/>
      <c r="H49" s="46"/>
      <c r="I49" s="47"/>
      <c r="J49" s="45"/>
      <c r="K49" s="46"/>
      <c r="L49" s="46"/>
      <c r="M49" s="46"/>
      <c r="N49" s="47"/>
      <c r="O49" s="61"/>
      <c r="P49" s="62"/>
      <c r="Q49" s="62"/>
      <c r="R49" s="62"/>
      <c r="S49" s="63"/>
      <c r="T49" s="44" t="str">
        <f t="shared" si="0"/>
        <v/>
      </c>
      <c r="U49" s="44" t="str">
        <f t="shared" si="1"/>
        <v/>
      </c>
      <c r="V49" s="36"/>
      <c r="W49" s="40">
        <f t="shared" si="2"/>
        <v>0</v>
      </c>
      <c r="X49" s="66">
        <f t="shared" si="3"/>
        <v>0</v>
      </c>
      <c r="Y49" s="36"/>
      <c r="Z49" s="36"/>
      <c r="AA49" s="36"/>
      <c r="AB49" s="36"/>
      <c r="AC49" s="36"/>
      <c r="AD49" s="36"/>
      <c r="AE49" s="36"/>
    </row>
    <row r="50" spans="1:31" s="5" customFormat="1" ht="13.5" customHeight="1">
      <c r="A50" s="36"/>
      <c r="B50" s="3">
        <v>43</v>
      </c>
      <c r="C50" s="27" t="str">
        <f>IF(นักเรียน!B48="","",นักเรียน!B48)</f>
        <v/>
      </c>
      <c r="D50" s="28" t="str">
        <f>IF(นักเรียน!C48="","",นักเรียน!C48)</f>
        <v/>
      </c>
      <c r="E50" s="45"/>
      <c r="F50" s="46"/>
      <c r="G50" s="46"/>
      <c r="H50" s="46"/>
      <c r="I50" s="47"/>
      <c r="J50" s="45"/>
      <c r="K50" s="46"/>
      <c r="L50" s="46"/>
      <c r="M50" s="46"/>
      <c r="N50" s="47"/>
      <c r="O50" s="61"/>
      <c r="P50" s="62"/>
      <c r="Q50" s="62"/>
      <c r="R50" s="62"/>
      <c r="S50" s="63"/>
      <c r="T50" s="44" t="str">
        <f t="shared" si="0"/>
        <v/>
      </c>
      <c r="U50" s="44" t="str">
        <f t="shared" si="1"/>
        <v/>
      </c>
      <c r="V50" s="36"/>
      <c r="W50" s="40">
        <f t="shared" si="2"/>
        <v>0</v>
      </c>
      <c r="X50" s="66">
        <f t="shared" si="3"/>
        <v>0</v>
      </c>
      <c r="Y50" s="36"/>
      <c r="Z50" s="36"/>
      <c r="AA50" s="36"/>
      <c r="AB50" s="36"/>
      <c r="AC50" s="36"/>
      <c r="AD50" s="36"/>
      <c r="AE50" s="36"/>
    </row>
    <row r="51" spans="1:31" s="5" customFormat="1" ht="13.5" customHeight="1">
      <c r="A51" s="36"/>
      <c r="B51" s="3">
        <v>44</v>
      </c>
      <c r="C51" s="27" t="str">
        <f>IF(นักเรียน!B49="","",นักเรียน!B49)</f>
        <v/>
      </c>
      <c r="D51" s="28" t="str">
        <f>IF(นักเรียน!C49="","",นักเรียน!C49)</f>
        <v/>
      </c>
      <c r="E51" s="45"/>
      <c r="F51" s="46"/>
      <c r="G51" s="46"/>
      <c r="H51" s="46"/>
      <c r="I51" s="47"/>
      <c r="J51" s="45"/>
      <c r="K51" s="46"/>
      <c r="L51" s="46"/>
      <c r="M51" s="46"/>
      <c r="N51" s="47"/>
      <c r="O51" s="61"/>
      <c r="P51" s="62"/>
      <c r="Q51" s="62"/>
      <c r="R51" s="62"/>
      <c r="S51" s="63"/>
      <c r="T51" s="44" t="str">
        <f t="shared" si="0"/>
        <v/>
      </c>
      <c r="U51" s="44" t="str">
        <f t="shared" si="1"/>
        <v/>
      </c>
      <c r="V51" s="36"/>
      <c r="W51" s="40">
        <f t="shared" si="2"/>
        <v>0</v>
      </c>
      <c r="X51" s="66">
        <f t="shared" si="3"/>
        <v>0</v>
      </c>
      <c r="Y51" s="36"/>
      <c r="Z51" s="36"/>
      <c r="AA51" s="36"/>
      <c r="AB51" s="36"/>
      <c r="AC51" s="36"/>
      <c r="AD51" s="36"/>
      <c r="AE51" s="36"/>
    </row>
    <row r="52" spans="1:31" s="5" customFormat="1" ht="13.5" customHeight="1">
      <c r="A52" s="36"/>
      <c r="B52" s="3">
        <v>45</v>
      </c>
      <c r="C52" s="27" t="str">
        <f>IF(นักเรียน!B50="","",นักเรียน!B50)</f>
        <v/>
      </c>
      <c r="D52" s="28" t="str">
        <f>IF(นักเรียน!C50="","",นักเรียน!C50)</f>
        <v/>
      </c>
      <c r="E52" s="45"/>
      <c r="F52" s="46"/>
      <c r="G52" s="46"/>
      <c r="H52" s="46"/>
      <c r="I52" s="47"/>
      <c r="J52" s="45"/>
      <c r="K52" s="46"/>
      <c r="L52" s="46"/>
      <c r="M52" s="46"/>
      <c r="N52" s="47"/>
      <c r="O52" s="61"/>
      <c r="P52" s="62"/>
      <c r="Q52" s="62"/>
      <c r="R52" s="62"/>
      <c r="S52" s="63"/>
      <c r="T52" s="44" t="str">
        <f t="shared" si="0"/>
        <v/>
      </c>
      <c r="U52" s="44" t="str">
        <f t="shared" si="1"/>
        <v/>
      </c>
      <c r="V52" s="36"/>
      <c r="W52" s="40">
        <f t="shared" si="2"/>
        <v>0</v>
      </c>
      <c r="X52" s="66">
        <f t="shared" si="3"/>
        <v>0</v>
      </c>
      <c r="Y52" s="36"/>
      <c r="Z52" s="36"/>
      <c r="AA52" s="36"/>
      <c r="AB52" s="36"/>
      <c r="AC52" s="36"/>
      <c r="AD52" s="36"/>
      <c r="AE52" s="36"/>
    </row>
    <row r="53" spans="1:31" s="5" customFormat="1" ht="18.75" customHeight="1">
      <c r="A53" s="36"/>
      <c r="B53" s="230" t="s">
        <v>56</v>
      </c>
      <c r="C53" s="230"/>
      <c r="D53" s="230"/>
      <c r="E53" s="230"/>
      <c r="F53" s="230"/>
      <c r="G53" s="230"/>
      <c r="H53" s="230"/>
      <c r="I53" s="230"/>
      <c r="J53" s="229" t="str">
        <f>IF(Y3=0,"",Y3)</f>
        <v/>
      </c>
      <c r="K53" s="229"/>
      <c r="L53" s="229"/>
      <c r="M53" s="248" t="s">
        <v>61</v>
      </c>
      <c r="N53" s="248"/>
      <c r="O53" s="248"/>
      <c r="P53" s="248"/>
      <c r="Q53" s="248"/>
      <c r="R53" s="248"/>
      <c r="S53" s="249"/>
      <c r="T53" s="236" t="str">
        <f>IF(Y5="-","-",Y5)</f>
        <v>-</v>
      </c>
      <c r="U53" s="229"/>
      <c r="V53" s="36"/>
      <c r="W53" s="67"/>
      <c r="X53" s="68"/>
      <c r="Y53" s="36"/>
      <c r="Z53" s="36"/>
      <c r="AA53" s="36"/>
      <c r="AB53" s="36"/>
      <c r="AC53" s="36"/>
      <c r="AD53" s="36"/>
      <c r="AE53" s="36"/>
    </row>
    <row r="54" spans="1:31" s="5" customFormat="1" ht="18.75" customHeight="1">
      <c r="A54" s="36"/>
      <c r="B54" s="237" t="s">
        <v>60</v>
      </c>
      <c r="C54" s="237"/>
      <c r="D54" s="237"/>
      <c r="E54" s="237"/>
      <c r="F54" s="237"/>
      <c r="G54" s="237"/>
      <c r="H54" s="237"/>
      <c r="I54" s="237"/>
      <c r="J54" s="238" t="str">
        <f>IF(Y4="-","",Y4)</f>
        <v/>
      </c>
      <c r="K54" s="238"/>
      <c r="L54" s="238"/>
      <c r="M54" s="251" t="s">
        <v>2</v>
      </c>
      <c r="N54" s="251"/>
      <c r="O54" s="251"/>
      <c r="P54" s="251"/>
      <c r="Q54" s="251"/>
      <c r="R54" s="251"/>
      <c r="S54" s="252"/>
      <c r="T54" s="229" t="str">
        <f>IF(T53="-","-",IF(T53&gt;=0.225,5,IF(T53&gt;=0.1875,4,IF(T53&gt;=0.15,3,IF(T53&gt;=0.125,2,1)))))</f>
        <v>-</v>
      </c>
      <c r="U54" s="229"/>
      <c r="V54" s="36"/>
      <c r="W54" s="67"/>
      <c r="X54" s="68"/>
      <c r="Y54" s="36"/>
      <c r="Z54" s="36"/>
      <c r="AA54" s="36"/>
      <c r="AB54" s="36"/>
      <c r="AC54" s="36"/>
      <c r="AD54" s="36"/>
      <c r="AE54" s="36"/>
    </row>
    <row r="55" spans="1:31" s="5" customFormat="1" ht="18.75" customHeight="1">
      <c r="A55" s="36"/>
      <c r="B55" s="230" t="s">
        <v>62</v>
      </c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29" t="str">
        <f>IF(T54="-","-",IF(T54=5,"ดีเยี่ยม",IF(T54=4,"ดีมาก",IF(T54=3,"ดี",IF(T54=2,"พอใช้","ปรับปรุง")))))</f>
        <v>-</v>
      </c>
      <c r="U55" s="229"/>
      <c r="V55" s="36"/>
      <c r="W55" s="67"/>
      <c r="X55" s="68"/>
      <c r="Y55" s="36"/>
      <c r="Z55" s="36"/>
      <c r="AA55" s="36"/>
      <c r="AB55" s="36"/>
      <c r="AC55" s="36"/>
      <c r="AD55" s="36"/>
      <c r="AE55" s="36"/>
    </row>
    <row r="56" spans="1:31" s="5" customFormat="1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9"/>
      <c r="X56" s="36"/>
      <c r="Y56" s="36"/>
      <c r="Z56" s="36"/>
      <c r="AA56" s="36"/>
      <c r="AB56" s="36"/>
      <c r="AC56" s="36"/>
      <c r="AD56" s="36"/>
      <c r="AE56" s="36"/>
    </row>
    <row r="57" spans="1:31">
      <c r="B57" s="34"/>
      <c r="C57" s="34"/>
      <c r="D57" s="69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50" t="s">
        <v>175</v>
      </c>
      <c r="U57" s="58">
        <f>COUNTIF(T8:T52,5)</f>
        <v>0</v>
      </c>
      <c r="V57" s="34" t="s">
        <v>29</v>
      </c>
    </row>
    <row r="58" spans="1:31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50" t="s">
        <v>176</v>
      </c>
      <c r="U58" s="58">
        <f>COUNTIF(T8:T52,4)</f>
        <v>0</v>
      </c>
      <c r="V58" s="34" t="s">
        <v>29</v>
      </c>
    </row>
    <row r="59" spans="1:31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50" t="s">
        <v>177</v>
      </c>
      <c r="U59" s="58">
        <f>COUNTIF(T8:T52,3)</f>
        <v>0</v>
      </c>
      <c r="V59" s="34" t="s">
        <v>29</v>
      </c>
    </row>
    <row r="60" spans="1:31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50" t="s">
        <v>178</v>
      </c>
      <c r="U60" s="58">
        <f>COUNTIF(T8:T52,2)</f>
        <v>0</v>
      </c>
      <c r="V60" s="34" t="s">
        <v>29</v>
      </c>
    </row>
    <row r="61" spans="1:31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50" t="s">
        <v>179</v>
      </c>
      <c r="U61" s="58">
        <f>COUNTIF(T8:T52,1)</f>
        <v>0</v>
      </c>
      <c r="V61" s="34" t="s">
        <v>29</v>
      </c>
    </row>
    <row r="62" spans="1:31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50" t="s">
        <v>33</v>
      </c>
      <c r="U62" s="59">
        <f>SUM(U57:U61)</f>
        <v>0</v>
      </c>
      <c r="V62" s="34" t="s">
        <v>29</v>
      </c>
    </row>
    <row r="63" spans="1:31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1:31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2:21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2:21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2:21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2:21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2:21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2:21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2:21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2:21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spans="2:21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2:21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2:21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2:21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2:21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spans="2:21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spans="2:21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spans="2:21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spans="2:21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spans="2:21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spans="2:21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spans="2:21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2:21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2:21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</sheetData>
  <sheetProtection password="CF63" sheet="1" objects="1" scenarios="1" selectLockedCells="1"/>
  <mergeCells count="19">
    <mergeCell ref="C3:T3"/>
    <mergeCell ref="B6:B7"/>
    <mergeCell ref="C6:C7"/>
    <mergeCell ref="D6:D7"/>
    <mergeCell ref="E6:I6"/>
    <mergeCell ref="J6:N6"/>
    <mergeCell ref="O6:S6"/>
    <mergeCell ref="T6:T7"/>
    <mergeCell ref="U6:U7"/>
    <mergeCell ref="B53:I53"/>
    <mergeCell ref="T53:U53"/>
    <mergeCell ref="B54:I54"/>
    <mergeCell ref="T54:U54"/>
    <mergeCell ref="B55:S55"/>
    <mergeCell ref="T55:U55"/>
    <mergeCell ref="J53:L53"/>
    <mergeCell ref="J54:L54"/>
    <mergeCell ref="M53:S53"/>
    <mergeCell ref="M54:S54"/>
  </mergeCells>
  <dataValidations count="5"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8:P52 F8:F52 K8:K52">
      <formula1>scor4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8:O52 E8:E52 J8:J52">
      <formula1>scor5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8:Q52 G8:G52 L8:L52">
      <formula1>scor3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8:R52 H8:H52 M8:M52">
      <formula1>scor2</formula1>
    </dataValidation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8:S52 I8:I52 N8:N52">
      <formula1>scor1</formula1>
    </dataValidation>
  </dataValidations>
  <printOptions horizontalCentered="1"/>
  <pageMargins left="0.31496062992125984" right="0.11811023622047245" top="0.35433070866141736" bottom="0.15748031496062992" header="0.11811023622047245" footer="0.11811023622047245"/>
  <pageSetup paperSize="9" orientation="portrait" blackAndWhite="1" horizontalDpi="4294967293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6"/>
  <sheetViews>
    <sheetView showGridLines="0" showRowColHeaders="0" topLeftCell="B1" workbookViewId="0">
      <selection activeCell="Q11" sqref="Q11"/>
    </sheetView>
  </sheetViews>
  <sheetFormatPr defaultColWidth="23.25" defaultRowHeight="22.5"/>
  <cols>
    <col min="1" max="1" width="15" style="34" customWidth="1"/>
    <col min="2" max="2" width="4.125" style="1" customWidth="1"/>
    <col min="3" max="3" width="8.75" style="1" customWidth="1"/>
    <col min="4" max="4" width="21.875" style="1" customWidth="1"/>
    <col min="5" max="19" width="3.25" style="1" customWidth="1"/>
    <col min="20" max="20" width="5.75" style="1" customWidth="1"/>
    <col min="21" max="21" width="9.625" style="1" customWidth="1"/>
    <col min="22" max="22" width="10.625" style="34" customWidth="1"/>
    <col min="23" max="23" width="14.625" style="37" customWidth="1"/>
    <col min="24" max="24" width="13" style="34" customWidth="1"/>
    <col min="25" max="25" width="10.25" style="34" customWidth="1"/>
    <col min="26" max="26" width="13.625" style="34" customWidth="1"/>
    <col min="27" max="31" width="23.25" style="34"/>
    <col min="32" max="16384" width="23.25" style="1"/>
  </cols>
  <sheetData>
    <row r="1" spans="1:3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W1" s="91" t="s">
        <v>57</v>
      </c>
    </row>
    <row r="2" spans="1:3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X2" s="53" t="s">
        <v>59</v>
      </c>
      <c r="Y2" s="54">
        <v>0.25</v>
      </c>
      <c r="Z2" s="57" t="s">
        <v>32</v>
      </c>
    </row>
    <row r="3" spans="1:31" s="7" customFormat="1" ht="19.5" customHeight="1">
      <c r="A3" s="33"/>
      <c r="B3" s="25"/>
      <c r="C3" s="227" t="str">
        <f>"แบบประเมินคุณะลักษณะอันพึงประสงค์ของผู้เรียน  "&amp;บันทึกข้อความ!S8&amp;" ปีการศึกษา "&amp;บันทึกข้อความ!S9</f>
        <v>แบบประเมินคุณะลักษณะอันพึงประสงค์ของผู้เรียน  ชั้นมัธยมศึกษาปีที่ 3 ปีการศึกษา 2556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5"/>
      <c r="V3" s="33"/>
      <c r="W3" s="38"/>
      <c r="X3" s="53" t="s">
        <v>58</v>
      </c>
      <c r="Y3" s="55">
        <f>SUM(U57:U59)</f>
        <v>0</v>
      </c>
      <c r="Z3" s="57" t="s">
        <v>29</v>
      </c>
      <c r="AA3" s="33"/>
      <c r="AB3" s="33"/>
      <c r="AC3" s="33"/>
      <c r="AD3" s="33"/>
      <c r="AE3" s="33"/>
    </row>
    <row r="4" spans="1:31" s="7" customFormat="1" ht="19.5" customHeight="1">
      <c r="A4" s="33"/>
      <c r="B4" s="25"/>
      <c r="C4" s="25" t="s">
        <v>105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33"/>
      <c r="W4" s="52"/>
      <c r="X4" s="53" t="s">
        <v>30</v>
      </c>
      <c r="Y4" s="56" t="str">
        <f>IF(Y3=0,"-",Y3*100/U62)</f>
        <v>-</v>
      </c>
      <c r="Z4" s="57"/>
      <c r="AA4" s="33"/>
      <c r="AB4" s="33"/>
      <c r="AC4" s="33"/>
      <c r="AD4" s="33"/>
      <c r="AE4" s="33"/>
    </row>
    <row r="5" spans="1:31" s="21" customFormat="1" ht="19.5" customHeight="1">
      <c r="A5" s="33"/>
      <c r="D5" s="21" t="s">
        <v>109</v>
      </c>
      <c r="V5" s="33"/>
      <c r="W5" s="38"/>
      <c r="X5" s="53" t="s">
        <v>31</v>
      </c>
      <c r="Y5" s="56" t="str">
        <f>IF(Y4="-","-",Y4*Y2/100)</f>
        <v>-</v>
      </c>
      <c r="Z5" s="57" t="s">
        <v>32</v>
      </c>
      <c r="AA5" s="33"/>
      <c r="AB5" s="33"/>
      <c r="AC5" s="33"/>
      <c r="AD5" s="33"/>
      <c r="AE5" s="33"/>
    </row>
    <row r="6" spans="1:31" s="7" customFormat="1" ht="81.75" customHeight="1">
      <c r="A6" s="33"/>
      <c r="B6" s="234" t="s">
        <v>0</v>
      </c>
      <c r="C6" s="235" t="str">
        <f>นักเรียน!B5</f>
        <v>เลขประจำตัว</v>
      </c>
      <c r="D6" s="234" t="s">
        <v>1</v>
      </c>
      <c r="E6" s="231" t="s">
        <v>106</v>
      </c>
      <c r="F6" s="232"/>
      <c r="G6" s="232"/>
      <c r="H6" s="232"/>
      <c r="I6" s="233"/>
      <c r="J6" s="231" t="s">
        <v>107</v>
      </c>
      <c r="K6" s="232"/>
      <c r="L6" s="232"/>
      <c r="M6" s="232"/>
      <c r="N6" s="233"/>
      <c r="O6" s="231" t="s">
        <v>108</v>
      </c>
      <c r="P6" s="232"/>
      <c r="Q6" s="232"/>
      <c r="R6" s="232"/>
      <c r="S6" s="232"/>
      <c r="T6" s="240" t="s">
        <v>28</v>
      </c>
      <c r="U6" s="240" t="s">
        <v>27</v>
      </c>
      <c r="V6" s="33"/>
      <c r="W6" s="48" t="s">
        <v>8</v>
      </c>
      <c r="X6" s="49" t="s">
        <v>9</v>
      </c>
      <c r="Y6" s="33"/>
      <c r="Z6" s="33"/>
      <c r="AA6" s="33"/>
      <c r="AB6" s="33"/>
      <c r="AC6" s="33"/>
      <c r="AD6" s="33"/>
      <c r="AE6" s="33"/>
    </row>
    <row r="7" spans="1:31" ht="18" customHeight="1">
      <c r="B7" s="234"/>
      <c r="C7" s="235"/>
      <c r="D7" s="234"/>
      <c r="E7" s="41">
        <v>5</v>
      </c>
      <c r="F7" s="42">
        <v>4</v>
      </c>
      <c r="G7" s="42">
        <v>3</v>
      </c>
      <c r="H7" s="42">
        <v>2</v>
      </c>
      <c r="I7" s="43">
        <v>1</v>
      </c>
      <c r="J7" s="41">
        <v>5</v>
      </c>
      <c r="K7" s="42">
        <v>4</v>
      </c>
      <c r="L7" s="42">
        <v>3</v>
      </c>
      <c r="M7" s="42">
        <v>2</v>
      </c>
      <c r="N7" s="43">
        <v>1</v>
      </c>
      <c r="O7" s="41">
        <v>5</v>
      </c>
      <c r="P7" s="42">
        <v>4</v>
      </c>
      <c r="Q7" s="42">
        <v>3</v>
      </c>
      <c r="R7" s="42">
        <v>2</v>
      </c>
      <c r="S7" s="51">
        <v>1</v>
      </c>
      <c r="T7" s="240"/>
      <c r="U7" s="240"/>
      <c r="W7" s="64">
        <v>15</v>
      </c>
      <c r="X7" s="65">
        <v>100</v>
      </c>
    </row>
    <row r="8" spans="1:31" s="4" customFormat="1" ht="13.5" customHeight="1">
      <c r="A8" s="35"/>
      <c r="B8" s="3">
        <v>1</v>
      </c>
      <c r="C8" s="27" t="str">
        <f>IF(นักเรียน!B6="","",นักเรียน!B6)</f>
        <v/>
      </c>
      <c r="D8" s="28" t="str">
        <f>IF(นักเรียน!C6="","",นักเรียน!C6)</f>
        <v>สามเณร</v>
      </c>
      <c r="E8" s="45"/>
      <c r="F8" s="46"/>
      <c r="G8" s="46"/>
      <c r="H8" s="46"/>
      <c r="I8" s="47"/>
      <c r="J8" s="45"/>
      <c r="K8" s="46"/>
      <c r="L8" s="46"/>
      <c r="M8" s="46"/>
      <c r="N8" s="47"/>
      <c r="O8" s="45"/>
      <c r="P8" s="46"/>
      <c r="Q8" s="46"/>
      <c r="R8" s="46"/>
      <c r="S8" s="47"/>
      <c r="T8" s="44" t="str">
        <f t="shared" ref="T8:T52" si="0">IF(X8=0,"",VLOOKUP(X8,gradeatt,4,TRUE))</f>
        <v/>
      </c>
      <c r="U8" s="44" t="str">
        <f t="shared" ref="U8:U52" si="1">IF(X8=0,"",VLOOKUP(X8,gradeatt,5,TRUE))</f>
        <v/>
      </c>
      <c r="V8" s="35"/>
      <c r="W8" s="40">
        <f>SUM(E8:S8)</f>
        <v>0</v>
      </c>
      <c r="X8" s="66">
        <f>W8*100/$W$7</f>
        <v>0</v>
      </c>
      <c r="Y8" s="35"/>
      <c r="Z8" s="35"/>
      <c r="AA8" s="35"/>
      <c r="AB8" s="35"/>
      <c r="AC8" s="35"/>
      <c r="AD8" s="35"/>
      <c r="AE8" s="35"/>
    </row>
    <row r="9" spans="1:31" s="4" customFormat="1" ht="13.5" customHeight="1">
      <c r="A9" s="35"/>
      <c r="B9" s="3">
        <v>2</v>
      </c>
      <c r="C9" s="27" t="str">
        <f>IF(นักเรียน!B7="","",นักเรียน!B7)</f>
        <v/>
      </c>
      <c r="D9" s="28" t="str">
        <f>IF(นักเรียน!C7="","",นักเรียน!C7)</f>
        <v>สามเณร</v>
      </c>
      <c r="E9" s="45"/>
      <c r="F9" s="46"/>
      <c r="G9" s="46"/>
      <c r="H9" s="46"/>
      <c r="I9" s="47"/>
      <c r="J9" s="45"/>
      <c r="K9" s="46"/>
      <c r="L9" s="46"/>
      <c r="M9" s="46"/>
      <c r="N9" s="47"/>
      <c r="O9" s="45"/>
      <c r="P9" s="46"/>
      <c r="Q9" s="46"/>
      <c r="R9" s="46"/>
      <c r="S9" s="47"/>
      <c r="T9" s="44" t="str">
        <f t="shared" si="0"/>
        <v/>
      </c>
      <c r="U9" s="44" t="str">
        <f t="shared" si="1"/>
        <v/>
      </c>
      <c r="V9" s="35"/>
      <c r="W9" s="40">
        <f t="shared" ref="W9:W52" si="2">SUM(E9:S9)</f>
        <v>0</v>
      </c>
      <c r="X9" s="66">
        <f t="shared" ref="X9:X52" si="3">W9*100/$W$7</f>
        <v>0</v>
      </c>
      <c r="Y9" s="35"/>
      <c r="Z9" s="35"/>
      <c r="AA9" s="35"/>
      <c r="AB9" s="35"/>
      <c r="AC9" s="35"/>
      <c r="AD9" s="35"/>
      <c r="AE9" s="35"/>
    </row>
    <row r="10" spans="1:31" s="4" customFormat="1" ht="13.5" customHeight="1">
      <c r="A10" s="35"/>
      <c r="B10" s="3">
        <v>3</v>
      </c>
      <c r="C10" s="27" t="str">
        <f>IF(นักเรียน!B8="","",นักเรียน!B8)</f>
        <v/>
      </c>
      <c r="D10" s="28" t="str">
        <f>IF(นักเรียน!C8="","",นักเรียน!C8)</f>
        <v>สามเณร</v>
      </c>
      <c r="E10" s="45"/>
      <c r="F10" s="46"/>
      <c r="G10" s="46"/>
      <c r="H10" s="46"/>
      <c r="I10" s="47"/>
      <c r="J10" s="45"/>
      <c r="K10" s="46"/>
      <c r="L10" s="46"/>
      <c r="M10" s="46"/>
      <c r="N10" s="47"/>
      <c r="O10" s="45"/>
      <c r="P10" s="46"/>
      <c r="Q10" s="46"/>
      <c r="R10" s="46"/>
      <c r="S10" s="47"/>
      <c r="T10" s="44" t="str">
        <f t="shared" si="0"/>
        <v/>
      </c>
      <c r="U10" s="44" t="str">
        <f t="shared" si="1"/>
        <v/>
      </c>
      <c r="V10" s="35"/>
      <c r="W10" s="40">
        <f t="shared" si="2"/>
        <v>0</v>
      </c>
      <c r="X10" s="66">
        <f t="shared" si="3"/>
        <v>0</v>
      </c>
      <c r="Y10" s="35"/>
      <c r="Z10" s="35"/>
      <c r="AA10" s="35"/>
      <c r="AB10" s="35"/>
      <c r="AC10" s="35"/>
      <c r="AD10" s="35"/>
      <c r="AE10" s="35"/>
    </row>
    <row r="11" spans="1:31" s="4" customFormat="1" ht="13.5" customHeight="1">
      <c r="A11" s="35"/>
      <c r="B11" s="3">
        <v>4</v>
      </c>
      <c r="C11" s="27" t="str">
        <f>IF(นักเรียน!B9="","",นักเรียน!B9)</f>
        <v/>
      </c>
      <c r="D11" s="28" t="str">
        <f>IF(นักเรียน!C9="","",นักเรียน!C9)</f>
        <v>สามเณร</v>
      </c>
      <c r="E11" s="45"/>
      <c r="F11" s="46"/>
      <c r="G11" s="46"/>
      <c r="H11" s="46"/>
      <c r="I11" s="47"/>
      <c r="J11" s="45"/>
      <c r="K11" s="46"/>
      <c r="L11" s="46"/>
      <c r="M11" s="46"/>
      <c r="N11" s="47"/>
      <c r="O11" s="45"/>
      <c r="P11" s="46"/>
      <c r="Q11" s="46"/>
      <c r="R11" s="46"/>
      <c r="S11" s="47"/>
      <c r="T11" s="44" t="str">
        <f t="shared" si="0"/>
        <v/>
      </c>
      <c r="U11" s="44" t="str">
        <f t="shared" si="1"/>
        <v/>
      </c>
      <c r="V11" s="35"/>
      <c r="W11" s="40">
        <f t="shared" si="2"/>
        <v>0</v>
      </c>
      <c r="X11" s="66">
        <f t="shared" si="3"/>
        <v>0</v>
      </c>
      <c r="Y11" s="35"/>
      <c r="Z11" s="35"/>
      <c r="AA11" s="35"/>
      <c r="AB11" s="35"/>
      <c r="AC11" s="35"/>
      <c r="AD11" s="35"/>
      <c r="AE11" s="35"/>
    </row>
    <row r="12" spans="1:31" s="4" customFormat="1" ht="13.5" customHeight="1">
      <c r="A12" s="35"/>
      <c r="B12" s="3">
        <v>5</v>
      </c>
      <c r="C12" s="27" t="str">
        <f>IF(นักเรียน!B10="","",นักเรียน!B10)</f>
        <v/>
      </c>
      <c r="D12" s="28" t="str">
        <f>IF(นักเรียน!C10="","",นักเรียน!C10)</f>
        <v>สามเณร</v>
      </c>
      <c r="E12" s="45"/>
      <c r="F12" s="46"/>
      <c r="G12" s="46"/>
      <c r="H12" s="46"/>
      <c r="I12" s="47"/>
      <c r="J12" s="45"/>
      <c r="K12" s="46"/>
      <c r="L12" s="46"/>
      <c r="M12" s="46"/>
      <c r="N12" s="47"/>
      <c r="O12" s="45"/>
      <c r="P12" s="46"/>
      <c r="Q12" s="46"/>
      <c r="R12" s="46"/>
      <c r="S12" s="47"/>
      <c r="T12" s="44" t="str">
        <f t="shared" si="0"/>
        <v/>
      </c>
      <c r="U12" s="44" t="str">
        <f t="shared" si="1"/>
        <v/>
      </c>
      <c r="V12" s="35"/>
      <c r="W12" s="40">
        <f t="shared" si="2"/>
        <v>0</v>
      </c>
      <c r="X12" s="66">
        <f t="shared" si="3"/>
        <v>0</v>
      </c>
      <c r="Y12" s="35"/>
      <c r="Z12" s="35"/>
      <c r="AA12" s="35"/>
      <c r="AB12" s="35"/>
      <c r="AC12" s="35"/>
      <c r="AD12" s="35"/>
      <c r="AE12" s="35"/>
    </row>
    <row r="13" spans="1:31" s="4" customFormat="1" ht="13.5" customHeight="1">
      <c r="A13" s="35"/>
      <c r="B13" s="3">
        <v>6</v>
      </c>
      <c r="C13" s="27" t="str">
        <f>IF(นักเรียน!B11="","",นักเรียน!B11)</f>
        <v/>
      </c>
      <c r="D13" s="28" t="str">
        <f>IF(นักเรียน!C11="","",นักเรียน!C11)</f>
        <v>สามเณร</v>
      </c>
      <c r="E13" s="45"/>
      <c r="F13" s="46"/>
      <c r="G13" s="46"/>
      <c r="H13" s="46"/>
      <c r="I13" s="47"/>
      <c r="J13" s="45"/>
      <c r="K13" s="46"/>
      <c r="L13" s="46"/>
      <c r="M13" s="46"/>
      <c r="N13" s="47"/>
      <c r="O13" s="45"/>
      <c r="P13" s="46"/>
      <c r="Q13" s="46"/>
      <c r="R13" s="46"/>
      <c r="S13" s="47"/>
      <c r="T13" s="44" t="str">
        <f t="shared" si="0"/>
        <v/>
      </c>
      <c r="U13" s="44" t="str">
        <f t="shared" si="1"/>
        <v/>
      </c>
      <c r="V13" s="35"/>
      <c r="W13" s="40">
        <f t="shared" si="2"/>
        <v>0</v>
      </c>
      <c r="X13" s="66">
        <f t="shared" si="3"/>
        <v>0</v>
      </c>
      <c r="Y13" s="35"/>
      <c r="Z13" s="35"/>
      <c r="AA13" s="35"/>
      <c r="AB13" s="35"/>
      <c r="AC13" s="35"/>
      <c r="AD13" s="35"/>
      <c r="AE13" s="35"/>
    </row>
    <row r="14" spans="1:31" s="4" customFormat="1" ht="13.5" customHeight="1">
      <c r="A14" s="35"/>
      <c r="B14" s="3">
        <v>7</v>
      </c>
      <c r="C14" s="27" t="str">
        <f>IF(นักเรียน!B12="","",นักเรียน!B12)</f>
        <v/>
      </c>
      <c r="D14" s="28" t="str">
        <f>IF(นักเรียน!C12="","",นักเรียน!C12)</f>
        <v>สามเณร</v>
      </c>
      <c r="E14" s="45"/>
      <c r="F14" s="46"/>
      <c r="G14" s="46"/>
      <c r="H14" s="46"/>
      <c r="I14" s="47"/>
      <c r="J14" s="45"/>
      <c r="K14" s="46"/>
      <c r="L14" s="46"/>
      <c r="M14" s="46"/>
      <c r="N14" s="47"/>
      <c r="O14" s="45"/>
      <c r="P14" s="46"/>
      <c r="Q14" s="46"/>
      <c r="R14" s="46"/>
      <c r="S14" s="47"/>
      <c r="T14" s="44" t="str">
        <f t="shared" si="0"/>
        <v/>
      </c>
      <c r="U14" s="44" t="str">
        <f t="shared" si="1"/>
        <v/>
      </c>
      <c r="V14" s="35"/>
      <c r="W14" s="40">
        <f t="shared" si="2"/>
        <v>0</v>
      </c>
      <c r="X14" s="66">
        <f t="shared" si="3"/>
        <v>0</v>
      </c>
      <c r="Y14" s="35"/>
      <c r="Z14" s="35"/>
      <c r="AA14" s="35"/>
      <c r="AB14" s="35"/>
      <c r="AC14" s="35"/>
      <c r="AD14" s="35"/>
      <c r="AE14" s="35"/>
    </row>
    <row r="15" spans="1:31" s="4" customFormat="1" ht="13.5" customHeight="1">
      <c r="A15" s="35"/>
      <c r="B15" s="3">
        <v>8</v>
      </c>
      <c r="C15" s="27" t="str">
        <f>IF(นักเรียน!B13="","",นักเรียน!B13)</f>
        <v/>
      </c>
      <c r="D15" s="28" t="str">
        <f>IF(นักเรียน!C13="","",นักเรียน!C13)</f>
        <v>สามเณร</v>
      </c>
      <c r="E15" s="45"/>
      <c r="F15" s="46"/>
      <c r="G15" s="46"/>
      <c r="H15" s="46"/>
      <c r="I15" s="47"/>
      <c r="J15" s="45"/>
      <c r="K15" s="46"/>
      <c r="L15" s="46"/>
      <c r="M15" s="46"/>
      <c r="N15" s="47"/>
      <c r="O15" s="45"/>
      <c r="P15" s="46"/>
      <c r="Q15" s="46"/>
      <c r="R15" s="46"/>
      <c r="S15" s="47"/>
      <c r="T15" s="44" t="str">
        <f t="shared" si="0"/>
        <v/>
      </c>
      <c r="U15" s="44" t="str">
        <f t="shared" si="1"/>
        <v/>
      </c>
      <c r="V15" s="35"/>
      <c r="W15" s="40">
        <f t="shared" si="2"/>
        <v>0</v>
      </c>
      <c r="X15" s="66">
        <f t="shared" si="3"/>
        <v>0</v>
      </c>
      <c r="Y15" s="35"/>
      <c r="Z15" s="35"/>
      <c r="AA15" s="35"/>
      <c r="AB15" s="35"/>
      <c r="AC15" s="35"/>
      <c r="AD15" s="35"/>
      <c r="AE15" s="35"/>
    </row>
    <row r="16" spans="1:31" s="4" customFormat="1" ht="13.5" customHeight="1">
      <c r="A16" s="35"/>
      <c r="B16" s="3">
        <v>9</v>
      </c>
      <c r="C16" s="27" t="str">
        <f>IF(นักเรียน!B14="","",นักเรียน!B14)</f>
        <v/>
      </c>
      <c r="D16" s="28" t="str">
        <f>IF(นักเรียน!C14="","",นักเรียน!C14)</f>
        <v>สามเณร</v>
      </c>
      <c r="E16" s="45"/>
      <c r="F16" s="46"/>
      <c r="G16" s="46"/>
      <c r="H16" s="46"/>
      <c r="I16" s="47"/>
      <c r="J16" s="45"/>
      <c r="K16" s="46"/>
      <c r="L16" s="46"/>
      <c r="M16" s="46"/>
      <c r="N16" s="47"/>
      <c r="O16" s="45"/>
      <c r="P16" s="46"/>
      <c r="Q16" s="46"/>
      <c r="R16" s="46"/>
      <c r="S16" s="47"/>
      <c r="T16" s="44" t="str">
        <f t="shared" si="0"/>
        <v/>
      </c>
      <c r="U16" s="44" t="str">
        <f t="shared" si="1"/>
        <v/>
      </c>
      <c r="V16" s="35"/>
      <c r="W16" s="40">
        <f t="shared" si="2"/>
        <v>0</v>
      </c>
      <c r="X16" s="66">
        <f t="shared" si="3"/>
        <v>0</v>
      </c>
      <c r="Y16" s="35"/>
      <c r="Z16" s="35"/>
      <c r="AA16" s="35"/>
      <c r="AB16" s="35"/>
      <c r="AC16" s="35"/>
      <c r="AD16" s="35"/>
      <c r="AE16" s="35"/>
    </row>
    <row r="17" spans="1:31" s="4" customFormat="1" ht="13.5" customHeight="1">
      <c r="A17" s="35"/>
      <c r="B17" s="3">
        <v>10</v>
      </c>
      <c r="C17" s="27" t="str">
        <f>IF(นักเรียน!B15="","",นักเรียน!B15)</f>
        <v/>
      </c>
      <c r="D17" s="28" t="str">
        <f>IF(นักเรียน!C15="","",นักเรียน!C15)</f>
        <v>สามเณร</v>
      </c>
      <c r="E17" s="45"/>
      <c r="F17" s="46"/>
      <c r="G17" s="46"/>
      <c r="H17" s="46"/>
      <c r="I17" s="47"/>
      <c r="J17" s="45"/>
      <c r="K17" s="46"/>
      <c r="L17" s="46"/>
      <c r="M17" s="46"/>
      <c r="N17" s="47"/>
      <c r="O17" s="45"/>
      <c r="P17" s="46"/>
      <c r="Q17" s="46"/>
      <c r="R17" s="46"/>
      <c r="S17" s="47"/>
      <c r="T17" s="44" t="str">
        <f t="shared" si="0"/>
        <v/>
      </c>
      <c r="U17" s="44" t="str">
        <f t="shared" si="1"/>
        <v/>
      </c>
      <c r="V17" s="35"/>
      <c r="W17" s="40">
        <f t="shared" si="2"/>
        <v>0</v>
      </c>
      <c r="X17" s="66">
        <f t="shared" si="3"/>
        <v>0</v>
      </c>
      <c r="Y17" s="35"/>
      <c r="Z17" s="35"/>
      <c r="AA17" s="35"/>
      <c r="AB17" s="35"/>
      <c r="AC17" s="35"/>
      <c r="AD17" s="35"/>
      <c r="AE17" s="35"/>
    </row>
    <row r="18" spans="1:31" s="4" customFormat="1" ht="13.5" customHeight="1">
      <c r="A18" s="35"/>
      <c r="B18" s="3">
        <v>11</v>
      </c>
      <c r="C18" s="27" t="str">
        <f>IF(นักเรียน!B16="","",นักเรียน!B16)</f>
        <v/>
      </c>
      <c r="D18" s="28" t="str">
        <f>IF(นักเรียน!C16="","",นักเรียน!C16)</f>
        <v/>
      </c>
      <c r="E18" s="45"/>
      <c r="F18" s="46"/>
      <c r="G18" s="46"/>
      <c r="H18" s="46"/>
      <c r="I18" s="47"/>
      <c r="J18" s="45"/>
      <c r="K18" s="46"/>
      <c r="L18" s="46"/>
      <c r="M18" s="46"/>
      <c r="N18" s="47"/>
      <c r="O18" s="45"/>
      <c r="P18" s="46"/>
      <c r="Q18" s="46"/>
      <c r="R18" s="46"/>
      <c r="S18" s="47"/>
      <c r="T18" s="44" t="str">
        <f t="shared" si="0"/>
        <v/>
      </c>
      <c r="U18" s="44" t="str">
        <f t="shared" si="1"/>
        <v/>
      </c>
      <c r="V18" s="35"/>
      <c r="W18" s="40">
        <f t="shared" si="2"/>
        <v>0</v>
      </c>
      <c r="X18" s="66">
        <f t="shared" si="3"/>
        <v>0</v>
      </c>
      <c r="Y18" s="35"/>
      <c r="Z18" s="35"/>
      <c r="AA18" s="35"/>
      <c r="AB18" s="35"/>
      <c r="AC18" s="35"/>
      <c r="AD18" s="35"/>
      <c r="AE18" s="35"/>
    </row>
    <row r="19" spans="1:31" s="4" customFormat="1" ht="13.5" customHeight="1">
      <c r="A19" s="35"/>
      <c r="B19" s="3">
        <v>12</v>
      </c>
      <c r="C19" s="27" t="str">
        <f>IF(นักเรียน!B17="","",นักเรียน!B17)</f>
        <v/>
      </c>
      <c r="D19" s="28" t="str">
        <f>IF(นักเรียน!C17="","",นักเรียน!C17)</f>
        <v/>
      </c>
      <c r="E19" s="45"/>
      <c r="F19" s="46"/>
      <c r="G19" s="46"/>
      <c r="H19" s="46"/>
      <c r="I19" s="47"/>
      <c r="J19" s="45"/>
      <c r="K19" s="46"/>
      <c r="L19" s="46"/>
      <c r="M19" s="46"/>
      <c r="N19" s="47"/>
      <c r="O19" s="45"/>
      <c r="P19" s="46"/>
      <c r="Q19" s="46"/>
      <c r="R19" s="46"/>
      <c r="S19" s="47"/>
      <c r="T19" s="44" t="str">
        <f t="shared" si="0"/>
        <v/>
      </c>
      <c r="U19" s="44" t="str">
        <f t="shared" si="1"/>
        <v/>
      </c>
      <c r="V19" s="35"/>
      <c r="W19" s="40">
        <f t="shared" si="2"/>
        <v>0</v>
      </c>
      <c r="X19" s="66">
        <f t="shared" si="3"/>
        <v>0</v>
      </c>
      <c r="Y19" s="35"/>
      <c r="Z19" s="35"/>
      <c r="AA19" s="35"/>
      <c r="AB19" s="35"/>
      <c r="AC19" s="35"/>
      <c r="AD19" s="35"/>
      <c r="AE19" s="35"/>
    </row>
    <row r="20" spans="1:31" s="4" customFormat="1" ht="13.5" customHeight="1">
      <c r="A20" s="35"/>
      <c r="B20" s="3">
        <v>13</v>
      </c>
      <c r="C20" s="27" t="str">
        <f>IF(นักเรียน!B18="","",นักเรียน!B18)</f>
        <v/>
      </c>
      <c r="D20" s="28" t="str">
        <f>IF(นักเรียน!C18="","",นักเรียน!C18)</f>
        <v/>
      </c>
      <c r="E20" s="45"/>
      <c r="F20" s="46"/>
      <c r="G20" s="46"/>
      <c r="H20" s="46"/>
      <c r="I20" s="47"/>
      <c r="J20" s="45"/>
      <c r="K20" s="46"/>
      <c r="L20" s="46"/>
      <c r="M20" s="46"/>
      <c r="N20" s="47"/>
      <c r="O20" s="45"/>
      <c r="P20" s="46"/>
      <c r="Q20" s="46"/>
      <c r="R20" s="46"/>
      <c r="S20" s="47"/>
      <c r="T20" s="44" t="str">
        <f t="shared" si="0"/>
        <v/>
      </c>
      <c r="U20" s="44" t="str">
        <f t="shared" si="1"/>
        <v/>
      </c>
      <c r="V20" s="35"/>
      <c r="W20" s="40">
        <f t="shared" si="2"/>
        <v>0</v>
      </c>
      <c r="X20" s="66">
        <f t="shared" si="3"/>
        <v>0</v>
      </c>
      <c r="Y20" s="35"/>
      <c r="Z20" s="35"/>
      <c r="AA20" s="35"/>
      <c r="AB20" s="35"/>
      <c r="AC20" s="35"/>
      <c r="AD20" s="35"/>
      <c r="AE20" s="35"/>
    </row>
    <row r="21" spans="1:31" s="4" customFormat="1" ht="13.5" customHeight="1">
      <c r="A21" s="35"/>
      <c r="B21" s="3">
        <v>14</v>
      </c>
      <c r="C21" s="27" t="str">
        <f>IF(นักเรียน!B19="","",นักเรียน!B19)</f>
        <v/>
      </c>
      <c r="D21" s="28" t="str">
        <f>IF(นักเรียน!C19="","",นักเรียน!C19)</f>
        <v/>
      </c>
      <c r="E21" s="45"/>
      <c r="F21" s="46"/>
      <c r="G21" s="46"/>
      <c r="H21" s="46"/>
      <c r="I21" s="47"/>
      <c r="J21" s="45"/>
      <c r="K21" s="46"/>
      <c r="L21" s="46"/>
      <c r="M21" s="46"/>
      <c r="N21" s="47"/>
      <c r="O21" s="45"/>
      <c r="P21" s="46"/>
      <c r="Q21" s="46"/>
      <c r="R21" s="46"/>
      <c r="S21" s="47"/>
      <c r="T21" s="44" t="str">
        <f t="shared" si="0"/>
        <v/>
      </c>
      <c r="U21" s="44" t="str">
        <f t="shared" si="1"/>
        <v/>
      </c>
      <c r="V21" s="35"/>
      <c r="W21" s="40">
        <f t="shared" si="2"/>
        <v>0</v>
      </c>
      <c r="X21" s="66">
        <f t="shared" si="3"/>
        <v>0</v>
      </c>
      <c r="Y21" s="35"/>
      <c r="Z21" s="35"/>
      <c r="AA21" s="35"/>
      <c r="AB21" s="35"/>
      <c r="AC21" s="35"/>
      <c r="AD21" s="35"/>
      <c r="AE21" s="35"/>
    </row>
    <row r="22" spans="1:31" s="4" customFormat="1" ht="13.5" customHeight="1">
      <c r="A22" s="35"/>
      <c r="B22" s="3">
        <v>15</v>
      </c>
      <c r="C22" s="27" t="str">
        <f>IF(นักเรียน!B20="","",นักเรียน!B20)</f>
        <v/>
      </c>
      <c r="D22" s="28" t="str">
        <f>IF(นักเรียน!C20="","",นักเรียน!C20)</f>
        <v/>
      </c>
      <c r="E22" s="45"/>
      <c r="F22" s="46"/>
      <c r="G22" s="46"/>
      <c r="H22" s="46"/>
      <c r="I22" s="47"/>
      <c r="J22" s="45"/>
      <c r="K22" s="46"/>
      <c r="L22" s="46"/>
      <c r="M22" s="46"/>
      <c r="N22" s="47"/>
      <c r="O22" s="45"/>
      <c r="P22" s="46"/>
      <c r="Q22" s="46"/>
      <c r="R22" s="46"/>
      <c r="S22" s="47"/>
      <c r="T22" s="44" t="str">
        <f t="shared" si="0"/>
        <v/>
      </c>
      <c r="U22" s="44" t="str">
        <f t="shared" si="1"/>
        <v/>
      </c>
      <c r="V22" s="35"/>
      <c r="W22" s="40">
        <f t="shared" si="2"/>
        <v>0</v>
      </c>
      <c r="X22" s="66">
        <f t="shared" si="3"/>
        <v>0</v>
      </c>
      <c r="Y22" s="35"/>
      <c r="Z22" s="35"/>
      <c r="AA22" s="35"/>
      <c r="AB22" s="35"/>
      <c r="AC22" s="35"/>
      <c r="AD22" s="35"/>
      <c r="AE22" s="35"/>
    </row>
    <row r="23" spans="1:31" s="4" customFormat="1" ht="13.5" customHeight="1">
      <c r="A23" s="35"/>
      <c r="B23" s="3">
        <v>16</v>
      </c>
      <c r="C23" s="27" t="str">
        <f>IF(นักเรียน!B21="","",นักเรียน!B21)</f>
        <v/>
      </c>
      <c r="D23" s="28" t="str">
        <f>IF(นักเรียน!C21="","",นักเรียน!C21)</f>
        <v/>
      </c>
      <c r="E23" s="45"/>
      <c r="F23" s="46"/>
      <c r="G23" s="46"/>
      <c r="H23" s="46"/>
      <c r="I23" s="47"/>
      <c r="J23" s="45"/>
      <c r="K23" s="46"/>
      <c r="L23" s="46"/>
      <c r="M23" s="46"/>
      <c r="N23" s="47"/>
      <c r="O23" s="45"/>
      <c r="P23" s="46"/>
      <c r="Q23" s="46"/>
      <c r="R23" s="46"/>
      <c r="S23" s="47"/>
      <c r="T23" s="44" t="str">
        <f t="shared" si="0"/>
        <v/>
      </c>
      <c r="U23" s="44" t="str">
        <f t="shared" si="1"/>
        <v/>
      </c>
      <c r="V23" s="35"/>
      <c r="W23" s="40">
        <f t="shared" si="2"/>
        <v>0</v>
      </c>
      <c r="X23" s="66">
        <f t="shared" si="3"/>
        <v>0</v>
      </c>
      <c r="Y23" s="35"/>
      <c r="Z23" s="35"/>
      <c r="AA23" s="35"/>
      <c r="AB23" s="35"/>
      <c r="AC23" s="35"/>
      <c r="AD23" s="35"/>
      <c r="AE23" s="35"/>
    </row>
    <row r="24" spans="1:31" s="4" customFormat="1" ht="13.5" customHeight="1">
      <c r="A24" s="35"/>
      <c r="B24" s="3">
        <v>17</v>
      </c>
      <c r="C24" s="27" t="str">
        <f>IF(นักเรียน!B22="","",นักเรียน!B22)</f>
        <v/>
      </c>
      <c r="D24" s="28" t="str">
        <f>IF(นักเรียน!C22="","",นักเรียน!C22)</f>
        <v/>
      </c>
      <c r="E24" s="45"/>
      <c r="F24" s="46"/>
      <c r="G24" s="46"/>
      <c r="H24" s="46"/>
      <c r="I24" s="47"/>
      <c r="J24" s="45"/>
      <c r="K24" s="46"/>
      <c r="L24" s="46"/>
      <c r="M24" s="46"/>
      <c r="N24" s="47"/>
      <c r="O24" s="45"/>
      <c r="P24" s="46"/>
      <c r="Q24" s="46"/>
      <c r="R24" s="46"/>
      <c r="S24" s="47"/>
      <c r="T24" s="44" t="str">
        <f t="shared" si="0"/>
        <v/>
      </c>
      <c r="U24" s="44" t="str">
        <f t="shared" si="1"/>
        <v/>
      </c>
      <c r="V24" s="35"/>
      <c r="W24" s="40">
        <f t="shared" si="2"/>
        <v>0</v>
      </c>
      <c r="X24" s="66">
        <f t="shared" si="3"/>
        <v>0</v>
      </c>
      <c r="Y24" s="35"/>
      <c r="Z24" s="35"/>
      <c r="AA24" s="35"/>
      <c r="AB24" s="35"/>
      <c r="AC24" s="35"/>
      <c r="AD24" s="35"/>
      <c r="AE24" s="35"/>
    </row>
    <row r="25" spans="1:31" s="4" customFormat="1" ht="13.5" customHeight="1">
      <c r="A25" s="35"/>
      <c r="B25" s="3">
        <v>18</v>
      </c>
      <c r="C25" s="27" t="str">
        <f>IF(นักเรียน!B23="","",นักเรียน!B23)</f>
        <v/>
      </c>
      <c r="D25" s="28" t="str">
        <f>IF(นักเรียน!C23="","",นักเรียน!C23)</f>
        <v/>
      </c>
      <c r="E25" s="45"/>
      <c r="F25" s="46"/>
      <c r="G25" s="46"/>
      <c r="H25" s="46"/>
      <c r="I25" s="47"/>
      <c r="J25" s="45"/>
      <c r="K25" s="46"/>
      <c r="L25" s="46"/>
      <c r="M25" s="46"/>
      <c r="N25" s="47"/>
      <c r="O25" s="45"/>
      <c r="P25" s="46"/>
      <c r="Q25" s="46"/>
      <c r="R25" s="46"/>
      <c r="S25" s="47"/>
      <c r="T25" s="44" t="str">
        <f t="shared" si="0"/>
        <v/>
      </c>
      <c r="U25" s="44" t="str">
        <f t="shared" si="1"/>
        <v/>
      </c>
      <c r="V25" s="35"/>
      <c r="W25" s="40">
        <f t="shared" si="2"/>
        <v>0</v>
      </c>
      <c r="X25" s="66">
        <f t="shared" si="3"/>
        <v>0</v>
      </c>
      <c r="Y25" s="35"/>
      <c r="Z25" s="35"/>
      <c r="AA25" s="35"/>
      <c r="AB25" s="35"/>
      <c r="AC25" s="35"/>
      <c r="AD25" s="35"/>
      <c r="AE25" s="35"/>
    </row>
    <row r="26" spans="1:31" s="4" customFormat="1" ht="13.5" customHeight="1">
      <c r="A26" s="35"/>
      <c r="B26" s="3">
        <v>19</v>
      </c>
      <c r="C26" s="27" t="str">
        <f>IF(นักเรียน!B24="","",นักเรียน!B24)</f>
        <v/>
      </c>
      <c r="D26" s="28" t="str">
        <f>IF(นักเรียน!C24="","",นักเรียน!C24)</f>
        <v/>
      </c>
      <c r="E26" s="45"/>
      <c r="F26" s="46"/>
      <c r="G26" s="46"/>
      <c r="H26" s="46"/>
      <c r="I26" s="47"/>
      <c r="J26" s="45"/>
      <c r="K26" s="46"/>
      <c r="L26" s="46"/>
      <c r="M26" s="46"/>
      <c r="N26" s="47"/>
      <c r="O26" s="45"/>
      <c r="P26" s="46"/>
      <c r="Q26" s="46"/>
      <c r="R26" s="46"/>
      <c r="S26" s="47"/>
      <c r="T26" s="44" t="str">
        <f t="shared" si="0"/>
        <v/>
      </c>
      <c r="U26" s="44" t="str">
        <f t="shared" si="1"/>
        <v/>
      </c>
      <c r="V26" s="35"/>
      <c r="W26" s="40">
        <f t="shared" si="2"/>
        <v>0</v>
      </c>
      <c r="X26" s="66">
        <f t="shared" si="3"/>
        <v>0</v>
      </c>
      <c r="Y26" s="35"/>
      <c r="Z26" s="35"/>
      <c r="AA26" s="35"/>
      <c r="AB26" s="35"/>
      <c r="AC26" s="35"/>
      <c r="AD26" s="35"/>
      <c r="AE26" s="35"/>
    </row>
    <row r="27" spans="1:31" s="4" customFormat="1" ht="13.5" customHeight="1">
      <c r="A27" s="35"/>
      <c r="B27" s="3">
        <v>20</v>
      </c>
      <c r="C27" s="27" t="str">
        <f>IF(นักเรียน!B25="","",นักเรียน!B25)</f>
        <v/>
      </c>
      <c r="D27" s="28" t="str">
        <f>IF(นักเรียน!C25="","",นักเรียน!C25)</f>
        <v/>
      </c>
      <c r="E27" s="45"/>
      <c r="F27" s="46"/>
      <c r="G27" s="46"/>
      <c r="H27" s="46"/>
      <c r="I27" s="47"/>
      <c r="J27" s="45"/>
      <c r="K27" s="46"/>
      <c r="L27" s="46"/>
      <c r="M27" s="46"/>
      <c r="N27" s="47"/>
      <c r="O27" s="45"/>
      <c r="P27" s="46"/>
      <c r="Q27" s="46"/>
      <c r="R27" s="46"/>
      <c r="S27" s="47"/>
      <c r="T27" s="44" t="str">
        <f t="shared" si="0"/>
        <v/>
      </c>
      <c r="U27" s="44" t="str">
        <f t="shared" si="1"/>
        <v/>
      </c>
      <c r="V27" s="35"/>
      <c r="W27" s="40">
        <f t="shared" si="2"/>
        <v>0</v>
      </c>
      <c r="X27" s="66">
        <f t="shared" si="3"/>
        <v>0</v>
      </c>
      <c r="Y27" s="35"/>
      <c r="Z27" s="35"/>
      <c r="AA27" s="35"/>
      <c r="AB27" s="35"/>
      <c r="AC27" s="35"/>
      <c r="AD27" s="35"/>
      <c r="AE27" s="35"/>
    </row>
    <row r="28" spans="1:31" s="4" customFormat="1" ht="13.5" customHeight="1">
      <c r="A28" s="35"/>
      <c r="B28" s="3">
        <v>21</v>
      </c>
      <c r="C28" s="27" t="str">
        <f>IF(นักเรียน!B26="","",นักเรียน!B26)</f>
        <v/>
      </c>
      <c r="D28" s="28" t="str">
        <f>IF(นักเรียน!C26="","",นักเรียน!C26)</f>
        <v/>
      </c>
      <c r="E28" s="45"/>
      <c r="F28" s="46"/>
      <c r="G28" s="46"/>
      <c r="H28" s="46"/>
      <c r="I28" s="47"/>
      <c r="J28" s="45"/>
      <c r="K28" s="46"/>
      <c r="L28" s="46"/>
      <c r="M28" s="46"/>
      <c r="N28" s="47"/>
      <c r="O28" s="45"/>
      <c r="P28" s="46"/>
      <c r="Q28" s="46"/>
      <c r="R28" s="46"/>
      <c r="S28" s="47"/>
      <c r="T28" s="44" t="str">
        <f t="shared" si="0"/>
        <v/>
      </c>
      <c r="U28" s="44" t="str">
        <f t="shared" si="1"/>
        <v/>
      </c>
      <c r="V28" s="35"/>
      <c r="W28" s="40">
        <f t="shared" si="2"/>
        <v>0</v>
      </c>
      <c r="X28" s="66">
        <f t="shared" si="3"/>
        <v>0</v>
      </c>
      <c r="Y28" s="35"/>
      <c r="Z28" s="35"/>
      <c r="AA28" s="35"/>
      <c r="AB28" s="35"/>
      <c r="AC28" s="35"/>
      <c r="AD28" s="35"/>
      <c r="AE28" s="35"/>
    </row>
    <row r="29" spans="1:31" s="4" customFormat="1" ht="13.5" customHeight="1">
      <c r="A29" s="35"/>
      <c r="B29" s="3">
        <v>22</v>
      </c>
      <c r="C29" s="27" t="str">
        <f>IF(นักเรียน!B27="","",นักเรียน!B27)</f>
        <v/>
      </c>
      <c r="D29" s="28" t="str">
        <f>IF(นักเรียน!C27="","",นักเรียน!C27)</f>
        <v/>
      </c>
      <c r="E29" s="45"/>
      <c r="F29" s="46"/>
      <c r="G29" s="46"/>
      <c r="H29" s="46"/>
      <c r="I29" s="47"/>
      <c r="J29" s="45"/>
      <c r="K29" s="46"/>
      <c r="L29" s="46"/>
      <c r="M29" s="46"/>
      <c r="N29" s="47"/>
      <c r="O29" s="45"/>
      <c r="P29" s="46"/>
      <c r="Q29" s="46"/>
      <c r="R29" s="46"/>
      <c r="S29" s="47"/>
      <c r="T29" s="44" t="str">
        <f t="shared" si="0"/>
        <v/>
      </c>
      <c r="U29" s="44" t="str">
        <f t="shared" si="1"/>
        <v/>
      </c>
      <c r="V29" s="35"/>
      <c r="W29" s="40">
        <f t="shared" si="2"/>
        <v>0</v>
      </c>
      <c r="X29" s="66">
        <f t="shared" si="3"/>
        <v>0</v>
      </c>
      <c r="Y29" s="35"/>
      <c r="Z29" s="35"/>
      <c r="AA29" s="35"/>
      <c r="AB29" s="35"/>
      <c r="AC29" s="35"/>
      <c r="AD29" s="35"/>
      <c r="AE29" s="35"/>
    </row>
    <row r="30" spans="1:31" s="4" customFormat="1" ht="13.5" customHeight="1">
      <c r="A30" s="35"/>
      <c r="B30" s="3">
        <v>23</v>
      </c>
      <c r="C30" s="27" t="str">
        <f>IF(นักเรียน!B28="","",นักเรียน!B28)</f>
        <v/>
      </c>
      <c r="D30" s="28" t="str">
        <f>IF(นักเรียน!C28="","",นักเรียน!C28)</f>
        <v/>
      </c>
      <c r="E30" s="45"/>
      <c r="F30" s="46"/>
      <c r="G30" s="46"/>
      <c r="H30" s="46"/>
      <c r="I30" s="47"/>
      <c r="J30" s="45"/>
      <c r="K30" s="46"/>
      <c r="L30" s="46"/>
      <c r="M30" s="46"/>
      <c r="N30" s="47"/>
      <c r="O30" s="45"/>
      <c r="P30" s="46"/>
      <c r="Q30" s="46"/>
      <c r="R30" s="46"/>
      <c r="S30" s="47"/>
      <c r="T30" s="44" t="str">
        <f t="shared" si="0"/>
        <v/>
      </c>
      <c r="U30" s="44" t="str">
        <f t="shared" si="1"/>
        <v/>
      </c>
      <c r="V30" s="35"/>
      <c r="W30" s="40">
        <f t="shared" si="2"/>
        <v>0</v>
      </c>
      <c r="X30" s="66">
        <f t="shared" si="3"/>
        <v>0</v>
      </c>
      <c r="Y30" s="35"/>
      <c r="Z30" s="35"/>
      <c r="AA30" s="35"/>
      <c r="AB30" s="35"/>
      <c r="AC30" s="35"/>
      <c r="AD30" s="35"/>
      <c r="AE30" s="35"/>
    </row>
    <row r="31" spans="1:31" s="4" customFormat="1" ht="13.5" customHeight="1">
      <c r="A31" s="35"/>
      <c r="B31" s="3">
        <v>24</v>
      </c>
      <c r="C31" s="27" t="str">
        <f>IF(นักเรียน!B29="","",นักเรียน!B29)</f>
        <v/>
      </c>
      <c r="D31" s="28" t="str">
        <f>IF(นักเรียน!C29="","",นักเรียน!C29)</f>
        <v/>
      </c>
      <c r="E31" s="45"/>
      <c r="F31" s="46"/>
      <c r="G31" s="46"/>
      <c r="H31" s="46"/>
      <c r="I31" s="47"/>
      <c r="J31" s="45"/>
      <c r="K31" s="46"/>
      <c r="L31" s="46"/>
      <c r="M31" s="46"/>
      <c r="N31" s="47"/>
      <c r="O31" s="45"/>
      <c r="P31" s="46"/>
      <c r="Q31" s="46"/>
      <c r="R31" s="46"/>
      <c r="S31" s="47"/>
      <c r="T31" s="44" t="str">
        <f t="shared" si="0"/>
        <v/>
      </c>
      <c r="U31" s="44" t="str">
        <f t="shared" si="1"/>
        <v/>
      </c>
      <c r="V31" s="35"/>
      <c r="W31" s="40">
        <f t="shared" si="2"/>
        <v>0</v>
      </c>
      <c r="X31" s="66">
        <f t="shared" si="3"/>
        <v>0</v>
      </c>
      <c r="Y31" s="35"/>
      <c r="Z31" s="35"/>
      <c r="AA31" s="35"/>
      <c r="AB31" s="35"/>
      <c r="AC31" s="35"/>
      <c r="AD31" s="35"/>
      <c r="AE31" s="35"/>
    </row>
    <row r="32" spans="1:31" s="4" customFormat="1" ht="13.5" customHeight="1">
      <c r="A32" s="35"/>
      <c r="B32" s="3">
        <v>25</v>
      </c>
      <c r="C32" s="27" t="str">
        <f>IF(นักเรียน!B30="","",นักเรียน!B30)</f>
        <v/>
      </c>
      <c r="D32" s="28" t="str">
        <f>IF(นักเรียน!C30="","",นักเรียน!C30)</f>
        <v/>
      </c>
      <c r="E32" s="45"/>
      <c r="F32" s="46"/>
      <c r="G32" s="46"/>
      <c r="H32" s="46"/>
      <c r="I32" s="47"/>
      <c r="J32" s="45"/>
      <c r="K32" s="46"/>
      <c r="L32" s="46"/>
      <c r="M32" s="46"/>
      <c r="N32" s="47"/>
      <c r="O32" s="45"/>
      <c r="P32" s="46"/>
      <c r="Q32" s="46"/>
      <c r="R32" s="46"/>
      <c r="S32" s="47"/>
      <c r="T32" s="44" t="str">
        <f t="shared" si="0"/>
        <v/>
      </c>
      <c r="U32" s="44" t="str">
        <f t="shared" si="1"/>
        <v/>
      </c>
      <c r="V32" s="35"/>
      <c r="W32" s="40">
        <f t="shared" si="2"/>
        <v>0</v>
      </c>
      <c r="X32" s="66">
        <f t="shared" si="3"/>
        <v>0</v>
      </c>
      <c r="Y32" s="35"/>
      <c r="Z32" s="35"/>
      <c r="AA32" s="35"/>
      <c r="AB32" s="35"/>
      <c r="AC32" s="35"/>
      <c r="AD32" s="35"/>
      <c r="AE32" s="35"/>
    </row>
    <row r="33" spans="1:31" s="4" customFormat="1" ht="13.5" customHeight="1">
      <c r="A33" s="35"/>
      <c r="B33" s="3">
        <v>26</v>
      </c>
      <c r="C33" s="27" t="str">
        <f>IF(นักเรียน!B31="","",นักเรียน!B31)</f>
        <v/>
      </c>
      <c r="D33" s="28" t="str">
        <f>IF(นักเรียน!C31="","",นักเรียน!C31)</f>
        <v/>
      </c>
      <c r="E33" s="45"/>
      <c r="F33" s="46"/>
      <c r="G33" s="46"/>
      <c r="H33" s="46"/>
      <c r="I33" s="47"/>
      <c r="J33" s="45"/>
      <c r="K33" s="46"/>
      <c r="L33" s="46"/>
      <c r="M33" s="46"/>
      <c r="N33" s="47"/>
      <c r="O33" s="45"/>
      <c r="P33" s="46"/>
      <c r="Q33" s="46"/>
      <c r="R33" s="46"/>
      <c r="S33" s="47"/>
      <c r="T33" s="44" t="str">
        <f t="shared" si="0"/>
        <v/>
      </c>
      <c r="U33" s="44" t="str">
        <f t="shared" si="1"/>
        <v/>
      </c>
      <c r="V33" s="35"/>
      <c r="W33" s="40">
        <f t="shared" si="2"/>
        <v>0</v>
      </c>
      <c r="X33" s="66">
        <f t="shared" si="3"/>
        <v>0</v>
      </c>
      <c r="Y33" s="35"/>
      <c r="Z33" s="35"/>
      <c r="AA33" s="35"/>
      <c r="AB33" s="35"/>
      <c r="AC33" s="35"/>
      <c r="AD33" s="35"/>
      <c r="AE33" s="35"/>
    </row>
    <row r="34" spans="1:31" s="4" customFormat="1" ht="13.5" customHeight="1">
      <c r="A34" s="35"/>
      <c r="B34" s="3">
        <v>27</v>
      </c>
      <c r="C34" s="27" t="str">
        <f>IF(นักเรียน!B32="","",นักเรียน!B32)</f>
        <v/>
      </c>
      <c r="D34" s="28" t="str">
        <f>IF(นักเรียน!C32="","",นักเรียน!C32)</f>
        <v/>
      </c>
      <c r="E34" s="45"/>
      <c r="F34" s="46"/>
      <c r="G34" s="46"/>
      <c r="H34" s="46"/>
      <c r="I34" s="47"/>
      <c r="J34" s="45"/>
      <c r="K34" s="46"/>
      <c r="L34" s="46"/>
      <c r="M34" s="46"/>
      <c r="N34" s="47"/>
      <c r="O34" s="45"/>
      <c r="P34" s="46"/>
      <c r="Q34" s="46"/>
      <c r="R34" s="46"/>
      <c r="S34" s="47"/>
      <c r="T34" s="44" t="str">
        <f t="shared" si="0"/>
        <v/>
      </c>
      <c r="U34" s="44" t="str">
        <f t="shared" si="1"/>
        <v/>
      </c>
      <c r="V34" s="35"/>
      <c r="W34" s="40">
        <f t="shared" si="2"/>
        <v>0</v>
      </c>
      <c r="X34" s="66">
        <f t="shared" si="3"/>
        <v>0</v>
      </c>
      <c r="Y34" s="35"/>
      <c r="Z34" s="35"/>
      <c r="AA34" s="35"/>
      <c r="AB34" s="35"/>
      <c r="AC34" s="35"/>
      <c r="AD34" s="35"/>
      <c r="AE34" s="35"/>
    </row>
    <row r="35" spans="1:31" s="4" customFormat="1" ht="13.5" customHeight="1">
      <c r="A35" s="35"/>
      <c r="B35" s="3">
        <v>28</v>
      </c>
      <c r="C35" s="27" t="str">
        <f>IF(นักเรียน!B33="","",นักเรียน!B33)</f>
        <v/>
      </c>
      <c r="D35" s="28" t="str">
        <f>IF(นักเรียน!C33="","",นักเรียน!C33)</f>
        <v/>
      </c>
      <c r="E35" s="45"/>
      <c r="F35" s="46"/>
      <c r="G35" s="46"/>
      <c r="H35" s="46"/>
      <c r="I35" s="47"/>
      <c r="J35" s="45"/>
      <c r="K35" s="46"/>
      <c r="L35" s="46"/>
      <c r="M35" s="46"/>
      <c r="N35" s="47"/>
      <c r="O35" s="45"/>
      <c r="P35" s="46"/>
      <c r="Q35" s="46"/>
      <c r="R35" s="46"/>
      <c r="S35" s="47"/>
      <c r="T35" s="44" t="str">
        <f t="shared" si="0"/>
        <v/>
      </c>
      <c r="U35" s="44" t="str">
        <f t="shared" si="1"/>
        <v/>
      </c>
      <c r="V35" s="35"/>
      <c r="W35" s="40">
        <f t="shared" si="2"/>
        <v>0</v>
      </c>
      <c r="X35" s="66">
        <f t="shared" si="3"/>
        <v>0</v>
      </c>
      <c r="Y35" s="35"/>
      <c r="Z35" s="35"/>
      <c r="AA35" s="35"/>
      <c r="AB35" s="35"/>
      <c r="AC35" s="35"/>
      <c r="AD35" s="35"/>
      <c r="AE35" s="35"/>
    </row>
    <row r="36" spans="1:31" s="4" customFormat="1" ht="13.5" customHeight="1">
      <c r="A36" s="35"/>
      <c r="B36" s="3">
        <v>29</v>
      </c>
      <c r="C36" s="27" t="str">
        <f>IF(นักเรียน!B34="","",นักเรียน!B34)</f>
        <v/>
      </c>
      <c r="D36" s="28" t="str">
        <f>IF(นักเรียน!C34="","",นักเรียน!C34)</f>
        <v/>
      </c>
      <c r="E36" s="45"/>
      <c r="F36" s="46"/>
      <c r="G36" s="46"/>
      <c r="H36" s="46"/>
      <c r="I36" s="47"/>
      <c r="J36" s="45"/>
      <c r="K36" s="46"/>
      <c r="L36" s="46"/>
      <c r="M36" s="46"/>
      <c r="N36" s="47"/>
      <c r="O36" s="45"/>
      <c r="P36" s="46"/>
      <c r="Q36" s="46"/>
      <c r="R36" s="46"/>
      <c r="S36" s="47"/>
      <c r="T36" s="44" t="str">
        <f t="shared" si="0"/>
        <v/>
      </c>
      <c r="U36" s="44" t="str">
        <f t="shared" si="1"/>
        <v/>
      </c>
      <c r="V36" s="35"/>
      <c r="W36" s="40">
        <f t="shared" si="2"/>
        <v>0</v>
      </c>
      <c r="X36" s="66">
        <f t="shared" si="3"/>
        <v>0</v>
      </c>
      <c r="Y36" s="35"/>
      <c r="Z36" s="35"/>
      <c r="AA36" s="35"/>
      <c r="AB36" s="35"/>
      <c r="AC36" s="35"/>
      <c r="AD36" s="35"/>
      <c r="AE36" s="35"/>
    </row>
    <row r="37" spans="1:31" s="4" customFormat="1" ht="13.5" customHeight="1">
      <c r="A37" s="35"/>
      <c r="B37" s="3">
        <v>30</v>
      </c>
      <c r="C37" s="27" t="str">
        <f>IF(นักเรียน!B35="","",นักเรียน!B35)</f>
        <v/>
      </c>
      <c r="D37" s="28" t="str">
        <f>IF(นักเรียน!C35="","",นักเรียน!C35)</f>
        <v/>
      </c>
      <c r="E37" s="45"/>
      <c r="F37" s="46"/>
      <c r="G37" s="46"/>
      <c r="H37" s="46"/>
      <c r="I37" s="47"/>
      <c r="J37" s="45"/>
      <c r="K37" s="46"/>
      <c r="L37" s="46"/>
      <c r="M37" s="46"/>
      <c r="N37" s="47"/>
      <c r="O37" s="45"/>
      <c r="P37" s="46"/>
      <c r="Q37" s="46"/>
      <c r="R37" s="46"/>
      <c r="S37" s="47"/>
      <c r="T37" s="44" t="str">
        <f t="shared" si="0"/>
        <v/>
      </c>
      <c r="U37" s="44" t="str">
        <f t="shared" si="1"/>
        <v/>
      </c>
      <c r="V37" s="35"/>
      <c r="W37" s="40">
        <f t="shared" si="2"/>
        <v>0</v>
      </c>
      <c r="X37" s="66">
        <f t="shared" si="3"/>
        <v>0</v>
      </c>
      <c r="Y37" s="35"/>
      <c r="Z37" s="35"/>
      <c r="AA37" s="35"/>
      <c r="AB37" s="35"/>
      <c r="AC37" s="35"/>
      <c r="AD37" s="35"/>
      <c r="AE37" s="35"/>
    </row>
    <row r="38" spans="1:31" s="4" customFormat="1" ht="13.5" customHeight="1">
      <c r="A38" s="35"/>
      <c r="B38" s="3">
        <v>31</v>
      </c>
      <c r="C38" s="27" t="str">
        <f>IF(นักเรียน!B36="","",นักเรียน!B36)</f>
        <v/>
      </c>
      <c r="D38" s="28" t="str">
        <f>IF(นักเรียน!C36="","",นักเรียน!C36)</f>
        <v/>
      </c>
      <c r="E38" s="45"/>
      <c r="F38" s="46"/>
      <c r="G38" s="46"/>
      <c r="H38" s="46"/>
      <c r="I38" s="47"/>
      <c r="J38" s="45"/>
      <c r="K38" s="46"/>
      <c r="L38" s="46"/>
      <c r="M38" s="46"/>
      <c r="N38" s="47"/>
      <c r="O38" s="45"/>
      <c r="P38" s="46"/>
      <c r="Q38" s="46"/>
      <c r="R38" s="46"/>
      <c r="S38" s="47"/>
      <c r="T38" s="44" t="str">
        <f t="shared" si="0"/>
        <v/>
      </c>
      <c r="U38" s="44" t="str">
        <f t="shared" si="1"/>
        <v/>
      </c>
      <c r="V38" s="35"/>
      <c r="W38" s="40">
        <f t="shared" si="2"/>
        <v>0</v>
      </c>
      <c r="X38" s="66">
        <f t="shared" si="3"/>
        <v>0</v>
      </c>
      <c r="Y38" s="35"/>
      <c r="Z38" s="35"/>
      <c r="AA38" s="35"/>
      <c r="AB38" s="35"/>
      <c r="AC38" s="35"/>
      <c r="AD38" s="35"/>
      <c r="AE38" s="35"/>
    </row>
    <row r="39" spans="1:31" s="4" customFormat="1" ht="13.5" customHeight="1">
      <c r="A39" s="35"/>
      <c r="B39" s="3">
        <v>32</v>
      </c>
      <c r="C39" s="27" t="str">
        <f>IF(นักเรียน!B37="","",นักเรียน!B37)</f>
        <v/>
      </c>
      <c r="D39" s="28" t="str">
        <f>IF(นักเรียน!C37="","",นักเรียน!C37)</f>
        <v/>
      </c>
      <c r="E39" s="45"/>
      <c r="F39" s="46"/>
      <c r="G39" s="46"/>
      <c r="H39" s="46"/>
      <c r="I39" s="47"/>
      <c r="J39" s="45"/>
      <c r="K39" s="46"/>
      <c r="L39" s="46"/>
      <c r="M39" s="46"/>
      <c r="N39" s="47"/>
      <c r="O39" s="45"/>
      <c r="P39" s="46"/>
      <c r="Q39" s="46"/>
      <c r="R39" s="46"/>
      <c r="S39" s="47"/>
      <c r="T39" s="44" t="str">
        <f t="shared" si="0"/>
        <v/>
      </c>
      <c r="U39" s="44" t="str">
        <f t="shared" si="1"/>
        <v/>
      </c>
      <c r="V39" s="35"/>
      <c r="W39" s="40">
        <f t="shared" si="2"/>
        <v>0</v>
      </c>
      <c r="X39" s="66">
        <f t="shared" si="3"/>
        <v>0</v>
      </c>
      <c r="Y39" s="35"/>
      <c r="Z39" s="35"/>
      <c r="AA39" s="35"/>
      <c r="AB39" s="35"/>
      <c r="AC39" s="35"/>
      <c r="AD39" s="35"/>
      <c r="AE39" s="35"/>
    </row>
    <row r="40" spans="1:31" s="4" customFormat="1" ht="13.5" customHeight="1">
      <c r="A40" s="35"/>
      <c r="B40" s="3">
        <v>33</v>
      </c>
      <c r="C40" s="27" t="str">
        <f>IF(นักเรียน!B38="","",นักเรียน!B38)</f>
        <v/>
      </c>
      <c r="D40" s="28" t="str">
        <f>IF(นักเรียน!C38="","",นักเรียน!C38)</f>
        <v/>
      </c>
      <c r="E40" s="45"/>
      <c r="F40" s="46"/>
      <c r="G40" s="46"/>
      <c r="H40" s="46"/>
      <c r="I40" s="47"/>
      <c r="J40" s="45"/>
      <c r="K40" s="46"/>
      <c r="L40" s="46"/>
      <c r="M40" s="46"/>
      <c r="N40" s="47"/>
      <c r="O40" s="45"/>
      <c r="P40" s="46"/>
      <c r="Q40" s="46"/>
      <c r="R40" s="46"/>
      <c r="S40" s="47"/>
      <c r="T40" s="44" t="str">
        <f t="shared" si="0"/>
        <v/>
      </c>
      <c r="U40" s="44" t="str">
        <f t="shared" si="1"/>
        <v/>
      </c>
      <c r="V40" s="35"/>
      <c r="W40" s="40">
        <f t="shared" si="2"/>
        <v>0</v>
      </c>
      <c r="X40" s="66">
        <f t="shared" si="3"/>
        <v>0</v>
      </c>
      <c r="Y40" s="35"/>
      <c r="Z40" s="35"/>
      <c r="AA40" s="35"/>
      <c r="AB40" s="35"/>
      <c r="AC40" s="35"/>
      <c r="AD40" s="35"/>
      <c r="AE40" s="35"/>
    </row>
    <row r="41" spans="1:31" s="4" customFormat="1" ht="13.5" customHeight="1">
      <c r="A41" s="35"/>
      <c r="B41" s="3">
        <v>34</v>
      </c>
      <c r="C41" s="27" t="str">
        <f>IF(นักเรียน!B39="","",นักเรียน!B39)</f>
        <v/>
      </c>
      <c r="D41" s="28" t="str">
        <f>IF(นักเรียน!C39="","",นักเรียน!C39)</f>
        <v/>
      </c>
      <c r="E41" s="45"/>
      <c r="F41" s="46"/>
      <c r="G41" s="46"/>
      <c r="H41" s="46"/>
      <c r="I41" s="47"/>
      <c r="J41" s="45"/>
      <c r="K41" s="46"/>
      <c r="L41" s="46"/>
      <c r="M41" s="46"/>
      <c r="N41" s="47"/>
      <c r="O41" s="45"/>
      <c r="P41" s="46"/>
      <c r="Q41" s="46"/>
      <c r="R41" s="46"/>
      <c r="S41" s="47"/>
      <c r="T41" s="44" t="str">
        <f t="shared" si="0"/>
        <v/>
      </c>
      <c r="U41" s="44" t="str">
        <f t="shared" si="1"/>
        <v/>
      </c>
      <c r="V41" s="35"/>
      <c r="W41" s="40">
        <f t="shared" si="2"/>
        <v>0</v>
      </c>
      <c r="X41" s="66">
        <f t="shared" si="3"/>
        <v>0</v>
      </c>
      <c r="Y41" s="35"/>
      <c r="Z41" s="35"/>
      <c r="AA41" s="35"/>
      <c r="AB41" s="35"/>
      <c r="AC41" s="35"/>
      <c r="AD41" s="35"/>
      <c r="AE41" s="35"/>
    </row>
    <row r="42" spans="1:31" s="4" customFormat="1" ht="13.5" customHeight="1">
      <c r="A42" s="35"/>
      <c r="B42" s="3">
        <v>35</v>
      </c>
      <c r="C42" s="27" t="str">
        <f>IF(นักเรียน!B40="","",นักเรียน!B40)</f>
        <v/>
      </c>
      <c r="D42" s="28" t="str">
        <f>IF(นักเรียน!C40="","",นักเรียน!C40)</f>
        <v/>
      </c>
      <c r="E42" s="45"/>
      <c r="F42" s="46"/>
      <c r="G42" s="46"/>
      <c r="H42" s="46"/>
      <c r="I42" s="47"/>
      <c r="J42" s="45"/>
      <c r="K42" s="46"/>
      <c r="L42" s="46"/>
      <c r="M42" s="46"/>
      <c r="N42" s="47"/>
      <c r="O42" s="45"/>
      <c r="P42" s="46"/>
      <c r="Q42" s="46"/>
      <c r="R42" s="46"/>
      <c r="S42" s="47"/>
      <c r="T42" s="44" t="str">
        <f t="shared" si="0"/>
        <v/>
      </c>
      <c r="U42" s="44" t="str">
        <f t="shared" si="1"/>
        <v/>
      </c>
      <c r="V42" s="35"/>
      <c r="W42" s="40">
        <f t="shared" si="2"/>
        <v>0</v>
      </c>
      <c r="X42" s="66">
        <f t="shared" si="3"/>
        <v>0</v>
      </c>
      <c r="Y42" s="35"/>
      <c r="Z42" s="35"/>
      <c r="AA42" s="35"/>
      <c r="AB42" s="35"/>
      <c r="AC42" s="35"/>
      <c r="AD42" s="35"/>
      <c r="AE42" s="35"/>
    </row>
    <row r="43" spans="1:31" s="4" customFormat="1" ht="13.5" customHeight="1">
      <c r="A43" s="35"/>
      <c r="B43" s="3">
        <v>36</v>
      </c>
      <c r="C43" s="27" t="str">
        <f>IF(นักเรียน!B41="","",นักเรียน!B41)</f>
        <v/>
      </c>
      <c r="D43" s="28" t="str">
        <f>IF(นักเรียน!C41="","",นักเรียน!C41)</f>
        <v/>
      </c>
      <c r="E43" s="45"/>
      <c r="F43" s="46"/>
      <c r="G43" s="46"/>
      <c r="H43" s="46"/>
      <c r="I43" s="47"/>
      <c r="J43" s="45"/>
      <c r="K43" s="46"/>
      <c r="L43" s="46"/>
      <c r="M43" s="46"/>
      <c r="N43" s="47"/>
      <c r="O43" s="45"/>
      <c r="P43" s="46"/>
      <c r="Q43" s="46"/>
      <c r="R43" s="46"/>
      <c r="S43" s="47"/>
      <c r="T43" s="44" t="str">
        <f t="shared" si="0"/>
        <v/>
      </c>
      <c r="U43" s="44" t="str">
        <f t="shared" si="1"/>
        <v/>
      </c>
      <c r="V43" s="35"/>
      <c r="W43" s="40">
        <f t="shared" si="2"/>
        <v>0</v>
      </c>
      <c r="X43" s="66">
        <f t="shared" si="3"/>
        <v>0</v>
      </c>
      <c r="Y43" s="35"/>
      <c r="Z43" s="35"/>
      <c r="AA43" s="35"/>
      <c r="AB43" s="35"/>
      <c r="AC43" s="35"/>
      <c r="AD43" s="35"/>
      <c r="AE43" s="35"/>
    </row>
    <row r="44" spans="1:31" s="4" customFormat="1" ht="13.5" customHeight="1">
      <c r="A44" s="35"/>
      <c r="B44" s="3">
        <v>37</v>
      </c>
      <c r="C44" s="27" t="str">
        <f>IF(นักเรียน!B42="","",นักเรียน!B42)</f>
        <v/>
      </c>
      <c r="D44" s="28" t="str">
        <f>IF(นักเรียน!C42="","",นักเรียน!C42)</f>
        <v/>
      </c>
      <c r="E44" s="45"/>
      <c r="F44" s="46"/>
      <c r="G44" s="46"/>
      <c r="H44" s="46"/>
      <c r="I44" s="47"/>
      <c r="J44" s="45"/>
      <c r="K44" s="46"/>
      <c r="L44" s="46"/>
      <c r="M44" s="46"/>
      <c r="N44" s="47"/>
      <c r="O44" s="45"/>
      <c r="P44" s="46"/>
      <c r="Q44" s="46"/>
      <c r="R44" s="46"/>
      <c r="S44" s="47"/>
      <c r="T44" s="44" t="str">
        <f t="shared" si="0"/>
        <v/>
      </c>
      <c r="U44" s="44" t="str">
        <f t="shared" si="1"/>
        <v/>
      </c>
      <c r="V44" s="35"/>
      <c r="W44" s="40">
        <f t="shared" si="2"/>
        <v>0</v>
      </c>
      <c r="X44" s="66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3.5" customHeight="1">
      <c r="A45" s="36"/>
      <c r="B45" s="3">
        <v>38</v>
      </c>
      <c r="C45" s="27" t="str">
        <f>IF(นักเรียน!B43="","",นักเรียน!B43)</f>
        <v/>
      </c>
      <c r="D45" s="28" t="str">
        <f>IF(นักเรียน!C43="","",นักเรียน!C43)</f>
        <v/>
      </c>
      <c r="E45" s="45"/>
      <c r="F45" s="46"/>
      <c r="G45" s="46"/>
      <c r="H45" s="46"/>
      <c r="I45" s="47"/>
      <c r="J45" s="45"/>
      <c r="K45" s="46"/>
      <c r="L45" s="46"/>
      <c r="M45" s="46"/>
      <c r="N45" s="47"/>
      <c r="O45" s="45"/>
      <c r="P45" s="46"/>
      <c r="Q45" s="46"/>
      <c r="R45" s="46"/>
      <c r="S45" s="47"/>
      <c r="T45" s="44" t="str">
        <f t="shared" si="0"/>
        <v/>
      </c>
      <c r="U45" s="44" t="str">
        <f t="shared" si="1"/>
        <v/>
      </c>
      <c r="V45" s="36"/>
      <c r="W45" s="40">
        <f t="shared" si="2"/>
        <v>0</v>
      </c>
      <c r="X45" s="66">
        <f t="shared" si="3"/>
        <v>0</v>
      </c>
      <c r="Y45" s="36"/>
      <c r="Z45" s="36"/>
      <c r="AA45" s="36"/>
      <c r="AB45" s="36"/>
      <c r="AC45" s="36"/>
      <c r="AD45" s="36"/>
      <c r="AE45" s="36"/>
    </row>
    <row r="46" spans="1:31" s="5" customFormat="1" ht="13.5" customHeight="1">
      <c r="A46" s="36"/>
      <c r="B46" s="3">
        <v>39</v>
      </c>
      <c r="C46" s="27" t="str">
        <f>IF(นักเรียน!B44="","",นักเรียน!B44)</f>
        <v/>
      </c>
      <c r="D46" s="28" t="str">
        <f>IF(นักเรียน!C44="","",นักเรียน!C44)</f>
        <v/>
      </c>
      <c r="E46" s="45"/>
      <c r="F46" s="46"/>
      <c r="G46" s="46"/>
      <c r="H46" s="46"/>
      <c r="I46" s="47"/>
      <c r="J46" s="45"/>
      <c r="K46" s="46"/>
      <c r="L46" s="46"/>
      <c r="M46" s="46"/>
      <c r="N46" s="47"/>
      <c r="O46" s="45"/>
      <c r="P46" s="46"/>
      <c r="Q46" s="46"/>
      <c r="R46" s="46"/>
      <c r="S46" s="47"/>
      <c r="T46" s="44" t="str">
        <f t="shared" si="0"/>
        <v/>
      </c>
      <c r="U46" s="44" t="str">
        <f t="shared" si="1"/>
        <v/>
      </c>
      <c r="V46" s="36"/>
      <c r="W46" s="40">
        <f t="shared" si="2"/>
        <v>0</v>
      </c>
      <c r="X46" s="66">
        <f t="shared" si="3"/>
        <v>0</v>
      </c>
      <c r="Y46" s="36"/>
      <c r="Z46" s="36"/>
      <c r="AA46" s="36"/>
      <c r="AB46" s="36"/>
      <c r="AC46" s="36"/>
      <c r="AD46" s="36"/>
      <c r="AE46" s="36"/>
    </row>
    <row r="47" spans="1:31" s="5" customFormat="1" ht="13.5" customHeight="1">
      <c r="A47" s="36"/>
      <c r="B47" s="3">
        <v>40</v>
      </c>
      <c r="C47" s="27" t="str">
        <f>IF(นักเรียน!B45="","",นักเรียน!B45)</f>
        <v/>
      </c>
      <c r="D47" s="28" t="str">
        <f>IF(นักเรียน!C45="","",นักเรียน!C45)</f>
        <v/>
      </c>
      <c r="E47" s="45"/>
      <c r="F47" s="46"/>
      <c r="G47" s="46"/>
      <c r="H47" s="46"/>
      <c r="I47" s="47"/>
      <c r="J47" s="45"/>
      <c r="K47" s="46"/>
      <c r="L47" s="46"/>
      <c r="M47" s="46"/>
      <c r="N47" s="47"/>
      <c r="O47" s="45"/>
      <c r="P47" s="46"/>
      <c r="Q47" s="46"/>
      <c r="R47" s="46"/>
      <c r="S47" s="47"/>
      <c r="T47" s="44" t="str">
        <f t="shared" si="0"/>
        <v/>
      </c>
      <c r="U47" s="44" t="str">
        <f t="shared" si="1"/>
        <v/>
      </c>
      <c r="V47" s="36"/>
      <c r="W47" s="40">
        <f t="shared" si="2"/>
        <v>0</v>
      </c>
      <c r="X47" s="66">
        <f t="shared" si="3"/>
        <v>0</v>
      </c>
      <c r="Y47" s="36"/>
      <c r="Z47" s="36"/>
      <c r="AA47" s="36"/>
      <c r="AB47" s="36"/>
      <c r="AC47" s="36"/>
      <c r="AD47" s="36"/>
      <c r="AE47" s="36"/>
    </row>
    <row r="48" spans="1:31" s="5" customFormat="1" ht="13.5" customHeight="1">
      <c r="A48" s="36"/>
      <c r="B48" s="3">
        <v>41</v>
      </c>
      <c r="C48" s="27" t="str">
        <f>IF(นักเรียน!B46="","",นักเรียน!B46)</f>
        <v/>
      </c>
      <c r="D48" s="28" t="str">
        <f>IF(นักเรียน!C46="","",นักเรียน!C46)</f>
        <v/>
      </c>
      <c r="E48" s="45"/>
      <c r="F48" s="46"/>
      <c r="G48" s="46"/>
      <c r="H48" s="46"/>
      <c r="I48" s="47"/>
      <c r="J48" s="45"/>
      <c r="K48" s="46"/>
      <c r="L48" s="46"/>
      <c r="M48" s="46"/>
      <c r="N48" s="47"/>
      <c r="O48" s="45"/>
      <c r="P48" s="46"/>
      <c r="Q48" s="46"/>
      <c r="R48" s="46"/>
      <c r="S48" s="47"/>
      <c r="T48" s="44" t="str">
        <f t="shared" si="0"/>
        <v/>
      </c>
      <c r="U48" s="44" t="str">
        <f t="shared" si="1"/>
        <v/>
      </c>
      <c r="V48" s="36"/>
      <c r="W48" s="40">
        <f t="shared" si="2"/>
        <v>0</v>
      </c>
      <c r="X48" s="66">
        <f t="shared" si="3"/>
        <v>0</v>
      </c>
      <c r="Y48" s="36"/>
      <c r="Z48" s="36"/>
      <c r="AA48" s="36"/>
      <c r="AB48" s="36"/>
      <c r="AC48" s="36"/>
      <c r="AD48" s="36"/>
      <c r="AE48" s="36"/>
    </row>
    <row r="49" spans="1:31" s="5" customFormat="1" ht="13.5" customHeight="1">
      <c r="A49" s="36"/>
      <c r="B49" s="3">
        <v>42</v>
      </c>
      <c r="C49" s="27" t="str">
        <f>IF(นักเรียน!B47="","",นักเรียน!B47)</f>
        <v/>
      </c>
      <c r="D49" s="28" t="str">
        <f>IF(นักเรียน!C47="","",นักเรียน!C47)</f>
        <v/>
      </c>
      <c r="E49" s="45"/>
      <c r="F49" s="46"/>
      <c r="G49" s="46"/>
      <c r="H49" s="46"/>
      <c r="I49" s="47"/>
      <c r="J49" s="45"/>
      <c r="K49" s="46"/>
      <c r="L49" s="46"/>
      <c r="M49" s="46"/>
      <c r="N49" s="47"/>
      <c r="O49" s="45"/>
      <c r="P49" s="46"/>
      <c r="Q49" s="46"/>
      <c r="R49" s="46"/>
      <c r="S49" s="47"/>
      <c r="T49" s="44" t="str">
        <f t="shared" si="0"/>
        <v/>
      </c>
      <c r="U49" s="44" t="str">
        <f t="shared" si="1"/>
        <v/>
      </c>
      <c r="V49" s="36"/>
      <c r="W49" s="40">
        <f t="shared" si="2"/>
        <v>0</v>
      </c>
      <c r="X49" s="66">
        <f t="shared" si="3"/>
        <v>0</v>
      </c>
      <c r="Y49" s="36"/>
      <c r="Z49" s="36"/>
      <c r="AA49" s="36"/>
      <c r="AB49" s="36"/>
      <c r="AC49" s="36"/>
      <c r="AD49" s="36"/>
      <c r="AE49" s="36"/>
    </row>
    <row r="50" spans="1:31" s="5" customFormat="1" ht="13.5" customHeight="1">
      <c r="A50" s="36"/>
      <c r="B50" s="3">
        <v>43</v>
      </c>
      <c r="C50" s="27" t="str">
        <f>IF(นักเรียน!B48="","",นักเรียน!B48)</f>
        <v/>
      </c>
      <c r="D50" s="28" t="str">
        <f>IF(นักเรียน!C48="","",นักเรียน!C48)</f>
        <v/>
      </c>
      <c r="E50" s="45"/>
      <c r="F50" s="46"/>
      <c r="G50" s="46"/>
      <c r="H50" s="46"/>
      <c r="I50" s="47"/>
      <c r="J50" s="45"/>
      <c r="K50" s="46"/>
      <c r="L50" s="46"/>
      <c r="M50" s="46"/>
      <c r="N50" s="47"/>
      <c r="O50" s="45"/>
      <c r="P50" s="46"/>
      <c r="Q50" s="46"/>
      <c r="R50" s="46"/>
      <c r="S50" s="47"/>
      <c r="T50" s="44" t="str">
        <f t="shared" si="0"/>
        <v/>
      </c>
      <c r="U50" s="44" t="str">
        <f t="shared" si="1"/>
        <v/>
      </c>
      <c r="V50" s="36"/>
      <c r="W50" s="40">
        <f t="shared" si="2"/>
        <v>0</v>
      </c>
      <c r="X50" s="66">
        <f t="shared" si="3"/>
        <v>0</v>
      </c>
      <c r="Y50" s="36"/>
      <c r="Z50" s="36"/>
      <c r="AA50" s="36"/>
      <c r="AB50" s="36"/>
      <c r="AC50" s="36"/>
      <c r="AD50" s="36"/>
      <c r="AE50" s="36"/>
    </row>
    <row r="51" spans="1:31" s="5" customFormat="1" ht="13.5" customHeight="1">
      <c r="A51" s="36"/>
      <c r="B51" s="3">
        <v>44</v>
      </c>
      <c r="C51" s="27" t="str">
        <f>IF(นักเรียน!B49="","",นักเรียน!B49)</f>
        <v/>
      </c>
      <c r="D51" s="28" t="str">
        <f>IF(นักเรียน!C49="","",นักเรียน!C49)</f>
        <v/>
      </c>
      <c r="E51" s="45"/>
      <c r="F51" s="46"/>
      <c r="G51" s="46"/>
      <c r="H51" s="46"/>
      <c r="I51" s="47"/>
      <c r="J51" s="45"/>
      <c r="K51" s="46"/>
      <c r="L51" s="46"/>
      <c r="M51" s="46"/>
      <c r="N51" s="47"/>
      <c r="O51" s="45"/>
      <c r="P51" s="46"/>
      <c r="Q51" s="46"/>
      <c r="R51" s="46"/>
      <c r="S51" s="47"/>
      <c r="T51" s="44" t="str">
        <f t="shared" si="0"/>
        <v/>
      </c>
      <c r="U51" s="44" t="str">
        <f t="shared" si="1"/>
        <v/>
      </c>
      <c r="V51" s="36"/>
      <c r="W51" s="40">
        <f t="shared" si="2"/>
        <v>0</v>
      </c>
      <c r="X51" s="66">
        <f t="shared" si="3"/>
        <v>0</v>
      </c>
      <c r="Y51" s="36"/>
      <c r="Z51" s="36"/>
      <c r="AA51" s="36"/>
      <c r="AB51" s="36"/>
      <c r="AC51" s="36"/>
      <c r="AD51" s="36"/>
      <c r="AE51" s="36"/>
    </row>
    <row r="52" spans="1:31" s="5" customFormat="1" ht="13.5" customHeight="1">
      <c r="A52" s="36"/>
      <c r="B52" s="3">
        <v>45</v>
      </c>
      <c r="C52" s="27" t="str">
        <f>IF(นักเรียน!B50="","",นักเรียน!B50)</f>
        <v/>
      </c>
      <c r="D52" s="28" t="str">
        <f>IF(นักเรียน!C50="","",นักเรียน!C50)</f>
        <v/>
      </c>
      <c r="E52" s="45"/>
      <c r="F52" s="46"/>
      <c r="G52" s="46"/>
      <c r="H52" s="46"/>
      <c r="I52" s="47"/>
      <c r="J52" s="45"/>
      <c r="K52" s="46"/>
      <c r="L52" s="46"/>
      <c r="M52" s="46"/>
      <c r="N52" s="47"/>
      <c r="O52" s="45"/>
      <c r="P52" s="46"/>
      <c r="Q52" s="46"/>
      <c r="R52" s="46"/>
      <c r="S52" s="47"/>
      <c r="T52" s="44" t="str">
        <f t="shared" si="0"/>
        <v/>
      </c>
      <c r="U52" s="44" t="str">
        <f t="shared" si="1"/>
        <v/>
      </c>
      <c r="V52" s="36"/>
      <c r="W52" s="40">
        <f t="shared" si="2"/>
        <v>0</v>
      </c>
      <c r="X52" s="66">
        <f t="shared" si="3"/>
        <v>0</v>
      </c>
      <c r="Y52" s="36"/>
      <c r="Z52" s="36"/>
      <c r="AA52" s="36"/>
      <c r="AB52" s="36"/>
      <c r="AC52" s="36"/>
      <c r="AD52" s="36"/>
      <c r="AE52" s="36"/>
    </row>
    <row r="53" spans="1:31" s="5" customFormat="1" ht="16.5" customHeight="1">
      <c r="A53" s="36"/>
      <c r="B53" s="230" t="s">
        <v>56</v>
      </c>
      <c r="C53" s="230"/>
      <c r="D53" s="230"/>
      <c r="E53" s="230"/>
      <c r="F53" s="230"/>
      <c r="G53" s="230"/>
      <c r="H53" s="230"/>
      <c r="I53" s="230"/>
      <c r="J53" s="229" t="str">
        <f>IF(Y3=0,"",Y3)</f>
        <v/>
      </c>
      <c r="K53" s="229"/>
      <c r="L53" s="229"/>
      <c r="M53" s="229"/>
      <c r="N53" s="229"/>
      <c r="O53" s="230" t="s">
        <v>61</v>
      </c>
      <c r="P53" s="230"/>
      <c r="Q53" s="230"/>
      <c r="R53" s="230"/>
      <c r="S53" s="230"/>
      <c r="T53" s="236" t="str">
        <f>IF(Y5="-","-",Y5)</f>
        <v>-</v>
      </c>
      <c r="U53" s="229"/>
      <c r="V53" s="36"/>
      <c r="W53" s="67"/>
      <c r="X53" s="68"/>
      <c r="Y53" s="36"/>
      <c r="Z53" s="36"/>
      <c r="AA53" s="36"/>
      <c r="AB53" s="36"/>
      <c r="AC53" s="36"/>
      <c r="AD53" s="36"/>
      <c r="AE53" s="36"/>
    </row>
    <row r="54" spans="1:31" s="5" customFormat="1" ht="17.25" customHeight="1">
      <c r="A54" s="36"/>
      <c r="B54" s="237" t="s">
        <v>60</v>
      </c>
      <c r="C54" s="237"/>
      <c r="D54" s="237"/>
      <c r="E54" s="237"/>
      <c r="F54" s="237"/>
      <c r="G54" s="237"/>
      <c r="H54" s="237"/>
      <c r="I54" s="237"/>
      <c r="J54" s="238" t="str">
        <f>IF(Y4="-","",Y4)</f>
        <v/>
      </c>
      <c r="K54" s="239"/>
      <c r="L54" s="239"/>
      <c r="M54" s="239"/>
      <c r="N54" s="239"/>
      <c r="O54" s="237" t="s">
        <v>2</v>
      </c>
      <c r="P54" s="237"/>
      <c r="Q54" s="237"/>
      <c r="R54" s="237"/>
      <c r="S54" s="237"/>
      <c r="T54" s="229" t="str">
        <f>IF(T53="-","-",IF(T53&gt;=0.225,5,IF(T53&gt;=0.1875,4,IF(T53&gt;=0.15,3,IF(T53&gt;=0.125,2,1)))))</f>
        <v>-</v>
      </c>
      <c r="U54" s="229"/>
      <c r="V54" s="36"/>
      <c r="W54" s="67"/>
      <c r="X54" s="68"/>
      <c r="Y54" s="36"/>
      <c r="Z54" s="36"/>
      <c r="AA54" s="36"/>
      <c r="AB54" s="36"/>
      <c r="AC54" s="36"/>
      <c r="AD54" s="36"/>
      <c r="AE54" s="36"/>
    </row>
    <row r="55" spans="1:31" s="5" customFormat="1" ht="17.25" customHeight="1">
      <c r="A55" s="36"/>
      <c r="B55" s="230" t="s">
        <v>62</v>
      </c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29" t="str">
        <f>IF(T54="-","-",IF(T54=5,"ดีเยี่ยม",IF(T54=4,"ดีมาก",IF(T54=3,"ดี",IF(T54=2,"พอใช้","ปรับปรุง")))))</f>
        <v>-</v>
      </c>
      <c r="U55" s="229"/>
      <c r="V55" s="36"/>
      <c r="W55" s="67"/>
      <c r="X55" s="68"/>
      <c r="Y55" s="36"/>
      <c r="Z55" s="36"/>
      <c r="AA55" s="36"/>
      <c r="AB55" s="36"/>
      <c r="AC55" s="36"/>
      <c r="AD55" s="36"/>
      <c r="AE55" s="36"/>
    </row>
    <row r="56" spans="1:31" s="5" customFormat="1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9"/>
      <c r="X56" s="36"/>
      <c r="Y56" s="36"/>
      <c r="Z56" s="36"/>
      <c r="AA56" s="36"/>
      <c r="AB56" s="36"/>
      <c r="AC56" s="36"/>
      <c r="AD56" s="36"/>
      <c r="AE56" s="36"/>
    </row>
    <row r="57" spans="1:31">
      <c r="B57" s="34"/>
      <c r="C57" s="34"/>
      <c r="D57" s="69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50" t="s">
        <v>175</v>
      </c>
      <c r="U57" s="58">
        <f>COUNTIF(T8:T52,5)</f>
        <v>0</v>
      </c>
      <c r="V57" s="34" t="s">
        <v>29</v>
      </c>
    </row>
    <row r="58" spans="1:31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50" t="s">
        <v>176</v>
      </c>
      <c r="U58" s="58">
        <f>COUNTIF(T8:T52,4)</f>
        <v>0</v>
      </c>
      <c r="V58" s="34" t="s">
        <v>29</v>
      </c>
    </row>
    <row r="59" spans="1:31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50" t="s">
        <v>177</v>
      </c>
      <c r="U59" s="58">
        <f>COUNTIF(T8:T52,3)</f>
        <v>0</v>
      </c>
      <c r="V59" s="34" t="s">
        <v>29</v>
      </c>
    </row>
    <row r="60" spans="1:31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50" t="s">
        <v>178</v>
      </c>
      <c r="U60" s="58">
        <f>COUNTIF(T8:T52,2)</f>
        <v>0</v>
      </c>
      <c r="V60" s="34" t="s">
        <v>29</v>
      </c>
    </row>
    <row r="61" spans="1:31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50" t="s">
        <v>179</v>
      </c>
      <c r="U61" s="58">
        <f>COUNTIF(T8:T52,1)</f>
        <v>0</v>
      </c>
      <c r="V61" s="34" t="s">
        <v>29</v>
      </c>
    </row>
    <row r="62" spans="1:31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50" t="s">
        <v>33</v>
      </c>
      <c r="U62" s="59">
        <f>SUM(U57:U61)</f>
        <v>0</v>
      </c>
      <c r="V62" s="34" t="s">
        <v>29</v>
      </c>
    </row>
    <row r="63" spans="1:31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1:31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2:21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2:21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2:21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2:21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2:21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2:21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2:21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2:21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spans="2:21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2:21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2:21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2:21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2:21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spans="2:21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spans="2:21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spans="2:21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spans="2:21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spans="2:21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spans="2:21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spans="2:21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2:21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2:21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</sheetData>
  <sheetProtection password="CF63" sheet="1" objects="1" scenarios="1" selectLockedCells="1"/>
  <mergeCells count="19">
    <mergeCell ref="U6:U7"/>
    <mergeCell ref="C3:T3"/>
    <mergeCell ref="B6:B7"/>
    <mergeCell ref="C6:C7"/>
    <mergeCell ref="D6:D7"/>
    <mergeCell ref="E6:I6"/>
    <mergeCell ref="J6:N6"/>
    <mergeCell ref="O6:S6"/>
    <mergeCell ref="T6:T7"/>
    <mergeCell ref="B55:S55"/>
    <mergeCell ref="T55:U55"/>
    <mergeCell ref="B53:I53"/>
    <mergeCell ref="J53:N53"/>
    <mergeCell ref="O53:S53"/>
    <mergeCell ref="T53:U53"/>
    <mergeCell ref="B54:I54"/>
    <mergeCell ref="J54:N54"/>
    <mergeCell ref="O54:S54"/>
    <mergeCell ref="T54:U54"/>
  </mergeCells>
  <dataValidations count="5"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8:S52 I8:I52 N8:N52">
      <formula1>scor1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8:R52 H8:H52 M8:M52">
      <formula1>scor2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8:Q52 G8:G52 L8:L52">
      <formula1>scor3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8:O52 E8:E52 J8:J52">
      <formula1>scor5</formula1>
    </dataValidation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8:P52 F8:F52 K8:K52">
      <formula1>scor4</formula1>
    </dataValidation>
  </dataValidations>
  <printOptions horizontalCentered="1"/>
  <pageMargins left="0.31496062992125984" right="0.11811023622047245" top="0.35433070866141736" bottom="0.15748031496062992" header="0.11811023622047245" footer="0.11811023622047245"/>
  <pageSetup paperSize="9" orientation="portrait" blackAndWhite="1" horizontalDpi="4294967293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6"/>
  <sheetViews>
    <sheetView showGridLines="0" showRowColHeaders="0" workbookViewId="0">
      <selection activeCell="Q11" sqref="Q11"/>
    </sheetView>
  </sheetViews>
  <sheetFormatPr defaultColWidth="23.25" defaultRowHeight="22.5"/>
  <cols>
    <col min="1" max="1" width="15" style="34" customWidth="1"/>
    <col min="2" max="2" width="4.125" style="1" customWidth="1"/>
    <col min="3" max="3" width="8.75" style="1" customWidth="1"/>
    <col min="4" max="4" width="21.875" style="1" customWidth="1"/>
    <col min="5" max="19" width="3.25" style="1" customWidth="1"/>
    <col min="20" max="20" width="5.75" style="1" customWidth="1"/>
    <col min="21" max="21" width="9.625" style="1" customWidth="1"/>
    <col min="22" max="22" width="10.625" style="34" customWidth="1"/>
    <col min="23" max="23" width="14.625" style="37" customWidth="1"/>
    <col min="24" max="24" width="13" style="34" customWidth="1"/>
    <col min="25" max="25" width="10.25" style="34" customWidth="1"/>
    <col min="26" max="26" width="13.625" style="34" customWidth="1"/>
    <col min="27" max="31" width="23.25" style="34"/>
    <col min="32" max="16384" width="23.25" style="1"/>
  </cols>
  <sheetData>
    <row r="1" spans="1:3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W1" s="91" t="s">
        <v>57</v>
      </c>
    </row>
    <row r="2" spans="1:3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X2" s="53" t="s">
        <v>59</v>
      </c>
      <c r="Y2" s="54">
        <v>0.25</v>
      </c>
      <c r="Z2" s="57" t="s">
        <v>32</v>
      </c>
    </row>
    <row r="3" spans="1:31" s="7" customFormat="1" ht="19.5" customHeight="1">
      <c r="A3" s="33"/>
      <c r="B3" s="25"/>
      <c r="C3" s="227" t="str">
        <f>"แบบประเมินคุณะลักษณะอันพึงประสงค์ของผู้เรียน  "&amp;บันทึกข้อความ!S8&amp;" ปีการศึกษา "&amp;บันทึกข้อความ!S9</f>
        <v>แบบประเมินคุณะลักษณะอันพึงประสงค์ของผู้เรียน  ชั้นมัธยมศึกษาปีที่ 3 ปีการศึกษา 2556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5"/>
      <c r="V3" s="33"/>
      <c r="W3" s="38"/>
      <c r="X3" s="53" t="s">
        <v>58</v>
      </c>
      <c r="Y3" s="55">
        <f>SUM(U57:U59)</f>
        <v>0</v>
      </c>
      <c r="Z3" s="57" t="s">
        <v>29</v>
      </c>
      <c r="AA3" s="33"/>
      <c r="AB3" s="33"/>
      <c r="AC3" s="33"/>
      <c r="AD3" s="33"/>
      <c r="AE3" s="33"/>
    </row>
    <row r="4" spans="1:31" s="7" customFormat="1" ht="19.5" customHeight="1">
      <c r="A4" s="33"/>
      <c r="B4" s="25"/>
      <c r="C4" s="25" t="s">
        <v>105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33"/>
      <c r="W4" s="52"/>
      <c r="X4" s="53" t="s">
        <v>30</v>
      </c>
      <c r="Y4" s="56" t="str">
        <f>IF(Y3=0,"-",Y3*100/U62)</f>
        <v>-</v>
      </c>
      <c r="Z4" s="57"/>
      <c r="AA4" s="33"/>
      <c r="AB4" s="33"/>
      <c r="AC4" s="33"/>
      <c r="AD4" s="33"/>
      <c r="AE4" s="33"/>
    </row>
    <row r="5" spans="1:31" s="21" customFormat="1" ht="19.5" customHeight="1">
      <c r="A5" s="33"/>
      <c r="D5" s="21" t="s">
        <v>110</v>
      </c>
      <c r="V5" s="33"/>
      <c r="W5" s="38"/>
      <c r="X5" s="53" t="s">
        <v>31</v>
      </c>
      <c r="Y5" s="56" t="str">
        <f>IF(Y4="-","-",Y4*Y2/100)</f>
        <v>-</v>
      </c>
      <c r="Z5" s="57" t="s">
        <v>32</v>
      </c>
      <c r="AA5" s="33"/>
      <c r="AB5" s="33"/>
      <c r="AC5" s="33"/>
      <c r="AD5" s="33"/>
      <c r="AE5" s="33"/>
    </row>
    <row r="6" spans="1:31" s="7" customFormat="1" ht="81.75" customHeight="1">
      <c r="A6" s="33"/>
      <c r="B6" s="234" t="s">
        <v>0</v>
      </c>
      <c r="C6" s="235" t="str">
        <f>นักเรียน!B5</f>
        <v>เลขประจำตัว</v>
      </c>
      <c r="D6" s="234" t="s">
        <v>1</v>
      </c>
      <c r="E6" s="231" t="s">
        <v>111</v>
      </c>
      <c r="F6" s="232"/>
      <c r="G6" s="232"/>
      <c r="H6" s="232"/>
      <c r="I6" s="233"/>
      <c r="J6" s="231" t="s">
        <v>112</v>
      </c>
      <c r="K6" s="232"/>
      <c r="L6" s="232"/>
      <c r="M6" s="232"/>
      <c r="N6" s="233"/>
      <c r="O6" s="231" t="s">
        <v>113</v>
      </c>
      <c r="P6" s="232"/>
      <c r="Q6" s="232"/>
      <c r="R6" s="232"/>
      <c r="S6" s="232"/>
      <c r="T6" s="240" t="s">
        <v>28</v>
      </c>
      <c r="U6" s="240" t="s">
        <v>27</v>
      </c>
      <c r="V6" s="33"/>
      <c r="W6" s="48" t="s">
        <v>8</v>
      </c>
      <c r="X6" s="49" t="s">
        <v>9</v>
      </c>
      <c r="Y6" s="33"/>
      <c r="Z6" s="33"/>
      <c r="AA6" s="33"/>
      <c r="AB6" s="33"/>
      <c r="AC6" s="33"/>
      <c r="AD6" s="33"/>
      <c r="AE6" s="33"/>
    </row>
    <row r="7" spans="1:31" ht="18" customHeight="1">
      <c r="B7" s="234"/>
      <c r="C7" s="235"/>
      <c r="D7" s="234"/>
      <c r="E7" s="41">
        <v>5</v>
      </c>
      <c r="F7" s="42">
        <v>4</v>
      </c>
      <c r="G7" s="42">
        <v>3</v>
      </c>
      <c r="H7" s="42">
        <v>2</v>
      </c>
      <c r="I7" s="43">
        <v>1</v>
      </c>
      <c r="J7" s="41">
        <v>5</v>
      </c>
      <c r="K7" s="42">
        <v>4</v>
      </c>
      <c r="L7" s="42">
        <v>3</v>
      </c>
      <c r="M7" s="42">
        <v>2</v>
      </c>
      <c r="N7" s="43">
        <v>1</v>
      </c>
      <c r="O7" s="41">
        <v>5</v>
      </c>
      <c r="P7" s="42">
        <v>4</v>
      </c>
      <c r="Q7" s="42">
        <v>3</v>
      </c>
      <c r="R7" s="42">
        <v>2</v>
      </c>
      <c r="S7" s="51">
        <v>1</v>
      </c>
      <c r="T7" s="240"/>
      <c r="U7" s="240"/>
      <c r="W7" s="64">
        <v>15</v>
      </c>
      <c r="X7" s="65">
        <v>100</v>
      </c>
    </row>
    <row r="8" spans="1:31" s="4" customFormat="1" ht="13.5" customHeight="1">
      <c r="A8" s="35"/>
      <c r="B8" s="3">
        <v>1</v>
      </c>
      <c r="C8" s="27" t="str">
        <f>IF(นักเรียน!B6="","",นักเรียน!B6)</f>
        <v/>
      </c>
      <c r="D8" s="28" t="str">
        <f>IF(นักเรียน!C6="","",นักเรียน!C6)</f>
        <v>สามเณร</v>
      </c>
      <c r="E8" s="45"/>
      <c r="F8" s="46"/>
      <c r="G8" s="46"/>
      <c r="H8" s="46"/>
      <c r="I8" s="47"/>
      <c r="J8" s="45"/>
      <c r="K8" s="46"/>
      <c r="L8" s="46"/>
      <c r="M8" s="46"/>
      <c r="N8" s="47"/>
      <c r="O8" s="45"/>
      <c r="P8" s="46"/>
      <c r="Q8" s="46"/>
      <c r="R8" s="46"/>
      <c r="S8" s="47"/>
      <c r="T8" s="44" t="str">
        <f t="shared" ref="T8:T52" si="0">IF(X8=0,"",VLOOKUP(X8,gradeatt,4,TRUE))</f>
        <v/>
      </c>
      <c r="U8" s="44" t="str">
        <f t="shared" ref="U8:U52" si="1">IF(X8=0,"",VLOOKUP(X8,gradeatt,5,TRUE))</f>
        <v/>
      </c>
      <c r="V8" s="35"/>
      <c r="W8" s="40">
        <f>SUM(E8:S8)</f>
        <v>0</v>
      </c>
      <c r="X8" s="66">
        <f>W8*100/$W$7</f>
        <v>0</v>
      </c>
      <c r="Y8" s="35"/>
      <c r="Z8" s="35"/>
      <c r="AA8" s="35"/>
      <c r="AB8" s="35"/>
      <c r="AC8" s="35"/>
      <c r="AD8" s="35"/>
      <c r="AE8" s="35"/>
    </row>
    <row r="9" spans="1:31" s="4" customFormat="1" ht="13.5" customHeight="1">
      <c r="A9" s="35"/>
      <c r="B9" s="3">
        <v>2</v>
      </c>
      <c r="C9" s="27" t="str">
        <f>IF(นักเรียน!B7="","",นักเรียน!B7)</f>
        <v/>
      </c>
      <c r="D9" s="28" t="str">
        <f>IF(นักเรียน!C7="","",นักเรียน!C7)</f>
        <v>สามเณร</v>
      </c>
      <c r="E9" s="45"/>
      <c r="F9" s="46"/>
      <c r="G9" s="46"/>
      <c r="H9" s="46"/>
      <c r="I9" s="47"/>
      <c r="J9" s="45"/>
      <c r="K9" s="46"/>
      <c r="L9" s="46"/>
      <c r="M9" s="46"/>
      <c r="N9" s="47"/>
      <c r="O9" s="45"/>
      <c r="P9" s="46"/>
      <c r="Q9" s="46"/>
      <c r="R9" s="46"/>
      <c r="S9" s="47"/>
      <c r="T9" s="44" t="str">
        <f t="shared" si="0"/>
        <v/>
      </c>
      <c r="U9" s="44" t="str">
        <f t="shared" si="1"/>
        <v/>
      </c>
      <c r="V9" s="35"/>
      <c r="W9" s="40">
        <f t="shared" ref="W9:W52" si="2">SUM(E9:S9)</f>
        <v>0</v>
      </c>
      <c r="X9" s="66">
        <f t="shared" ref="X9:X52" si="3">W9*100/$W$7</f>
        <v>0</v>
      </c>
      <c r="Y9" s="35"/>
      <c r="Z9" s="35"/>
      <c r="AA9" s="35"/>
      <c r="AB9" s="35"/>
      <c r="AC9" s="35"/>
      <c r="AD9" s="35"/>
      <c r="AE9" s="35"/>
    </row>
    <row r="10" spans="1:31" s="4" customFormat="1" ht="13.5" customHeight="1">
      <c r="A10" s="35"/>
      <c r="B10" s="3">
        <v>3</v>
      </c>
      <c r="C10" s="27" t="str">
        <f>IF(นักเรียน!B8="","",นักเรียน!B8)</f>
        <v/>
      </c>
      <c r="D10" s="28" t="str">
        <f>IF(นักเรียน!C8="","",นักเรียน!C8)</f>
        <v>สามเณร</v>
      </c>
      <c r="E10" s="45"/>
      <c r="F10" s="46"/>
      <c r="G10" s="46"/>
      <c r="H10" s="46"/>
      <c r="I10" s="47"/>
      <c r="J10" s="45"/>
      <c r="K10" s="46"/>
      <c r="L10" s="46"/>
      <c r="M10" s="46"/>
      <c r="N10" s="47"/>
      <c r="O10" s="45"/>
      <c r="P10" s="46"/>
      <c r="Q10" s="46"/>
      <c r="R10" s="46"/>
      <c r="S10" s="47"/>
      <c r="T10" s="44" t="str">
        <f t="shared" si="0"/>
        <v/>
      </c>
      <c r="U10" s="44" t="str">
        <f t="shared" si="1"/>
        <v/>
      </c>
      <c r="V10" s="35"/>
      <c r="W10" s="40">
        <f t="shared" si="2"/>
        <v>0</v>
      </c>
      <c r="X10" s="66">
        <f t="shared" si="3"/>
        <v>0</v>
      </c>
      <c r="Y10" s="35"/>
      <c r="Z10" s="35"/>
      <c r="AA10" s="35"/>
      <c r="AB10" s="35"/>
      <c r="AC10" s="35"/>
      <c r="AD10" s="35"/>
      <c r="AE10" s="35"/>
    </row>
    <row r="11" spans="1:31" s="4" customFormat="1" ht="13.5" customHeight="1">
      <c r="A11" s="35"/>
      <c r="B11" s="3">
        <v>4</v>
      </c>
      <c r="C11" s="27" t="str">
        <f>IF(นักเรียน!B9="","",นักเรียน!B9)</f>
        <v/>
      </c>
      <c r="D11" s="28" t="str">
        <f>IF(นักเรียน!C9="","",นักเรียน!C9)</f>
        <v>สามเณร</v>
      </c>
      <c r="E11" s="45"/>
      <c r="F11" s="46"/>
      <c r="G11" s="46"/>
      <c r="H11" s="46"/>
      <c r="I11" s="47"/>
      <c r="J11" s="45"/>
      <c r="K11" s="46"/>
      <c r="L11" s="46"/>
      <c r="M11" s="46"/>
      <c r="N11" s="47"/>
      <c r="O11" s="45"/>
      <c r="P11" s="46"/>
      <c r="Q11" s="46"/>
      <c r="R11" s="46"/>
      <c r="S11" s="47"/>
      <c r="T11" s="44" t="str">
        <f t="shared" si="0"/>
        <v/>
      </c>
      <c r="U11" s="44" t="str">
        <f t="shared" si="1"/>
        <v/>
      </c>
      <c r="V11" s="35"/>
      <c r="W11" s="40">
        <f t="shared" si="2"/>
        <v>0</v>
      </c>
      <c r="X11" s="66">
        <f t="shared" si="3"/>
        <v>0</v>
      </c>
      <c r="Y11" s="35"/>
      <c r="Z11" s="35"/>
      <c r="AA11" s="35"/>
      <c r="AB11" s="35"/>
      <c r="AC11" s="35"/>
      <c r="AD11" s="35"/>
      <c r="AE11" s="35"/>
    </row>
    <row r="12" spans="1:31" s="4" customFormat="1" ht="13.5" customHeight="1">
      <c r="A12" s="35"/>
      <c r="B12" s="3">
        <v>5</v>
      </c>
      <c r="C12" s="27" t="str">
        <f>IF(นักเรียน!B10="","",นักเรียน!B10)</f>
        <v/>
      </c>
      <c r="D12" s="28" t="str">
        <f>IF(นักเรียน!C10="","",นักเรียน!C10)</f>
        <v>สามเณร</v>
      </c>
      <c r="E12" s="45"/>
      <c r="F12" s="46"/>
      <c r="G12" s="46"/>
      <c r="H12" s="46"/>
      <c r="I12" s="47"/>
      <c r="J12" s="45"/>
      <c r="K12" s="46"/>
      <c r="L12" s="46"/>
      <c r="M12" s="46"/>
      <c r="N12" s="47"/>
      <c r="O12" s="45"/>
      <c r="P12" s="46"/>
      <c r="Q12" s="46"/>
      <c r="R12" s="46"/>
      <c r="S12" s="47"/>
      <c r="T12" s="44" t="str">
        <f t="shared" si="0"/>
        <v/>
      </c>
      <c r="U12" s="44" t="str">
        <f t="shared" si="1"/>
        <v/>
      </c>
      <c r="V12" s="35"/>
      <c r="W12" s="40">
        <f t="shared" si="2"/>
        <v>0</v>
      </c>
      <c r="X12" s="66">
        <f t="shared" si="3"/>
        <v>0</v>
      </c>
      <c r="Y12" s="35"/>
      <c r="Z12" s="35"/>
      <c r="AA12" s="35"/>
      <c r="AB12" s="35"/>
      <c r="AC12" s="35"/>
      <c r="AD12" s="35"/>
      <c r="AE12" s="35"/>
    </row>
    <row r="13" spans="1:31" s="4" customFormat="1" ht="13.5" customHeight="1">
      <c r="A13" s="35"/>
      <c r="B13" s="3">
        <v>6</v>
      </c>
      <c r="C13" s="27" t="str">
        <f>IF(นักเรียน!B11="","",นักเรียน!B11)</f>
        <v/>
      </c>
      <c r="D13" s="28" t="str">
        <f>IF(นักเรียน!C11="","",นักเรียน!C11)</f>
        <v>สามเณร</v>
      </c>
      <c r="E13" s="45"/>
      <c r="F13" s="46"/>
      <c r="G13" s="46"/>
      <c r="H13" s="46"/>
      <c r="I13" s="47"/>
      <c r="J13" s="45"/>
      <c r="K13" s="46"/>
      <c r="L13" s="46"/>
      <c r="M13" s="46"/>
      <c r="N13" s="47"/>
      <c r="O13" s="45"/>
      <c r="P13" s="46"/>
      <c r="Q13" s="46"/>
      <c r="R13" s="46"/>
      <c r="S13" s="47"/>
      <c r="T13" s="44" t="str">
        <f t="shared" si="0"/>
        <v/>
      </c>
      <c r="U13" s="44" t="str">
        <f t="shared" si="1"/>
        <v/>
      </c>
      <c r="V13" s="35"/>
      <c r="W13" s="40">
        <f t="shared" si="2"/>
        <v>0</v>
      </c>
      <c r="X13" s="66">
        <f t="shared" si="3"/>
        <v>0</v>
      </c>
      <c r="Y13" s="35"/>
      <c r="Z13" s="35"/>
      <c r="AA13" s="35"/>
      <c r="AB13" s="35"/>
      <c r="AC13" s="35"/>
      <c r="AD13" s="35"/>
      <c r="AE13" s="35"/>
    </row>
    <row r="14" spans="1:31" s="4" customFormat="1" ht="13.5" customHeight="1">
      <c r="A14" s="35"/>
      <c r="B14" s="3">
        <v>7</v>
      </c>
      <c r="C14" s="27" t="str">
        <f>IF(นักเรียน!B12="","",นักเรียน!B12)</f>
        <v/>
      </c>
      <c r="D14" s="28" t="str">
        <f>IF(นักเรียน!C12="","",นักเรียน!C12)</f>
        <v>สามเณร</v>
      </c>
      <c r="E14" s="45"/>
      <c r="F14" s="46"/>
      <c r="G14" s="46"/>
      <c r="H14" s="46"/>
      <c r="I14" s="47"/>
      <c r="J14" s="45"/>
      <c r="K14" s="46"/>
      <c r="L14" s="46"/>
      <c r="M14" s="46"/>
      <c r="N14" s="47"/>
      <c r="O14" s="45"/>
      <c r="P14" s="46"/>
      <c r="Q14" s="46"/>
      <c r="R14" s="46"/>
      <c r="S14" s="47"/>
      <c r="T14" s="44" t="str">
        <f t="shared" si="0"/>
        <v/>
      </c>
      <c r="U14" s="44" t="str">
        <f t="shared" si="1"/>
        <v/>
      </c>
      <c r="V14" s="35"/>
      <c r="W14" s="40">
        <f t="shared" si="2"/>
        <v>0</v>
      </c>
      <c r="X14" s="66">
        <f t="shared" si="3"/>
        <v>0</v>
      </c>
      <c r="Y14" s="35"/>
      <c r="Z14" s="35"/>
      <c r="AA14" s="35"/>
      <c r="AB14" s="35"/>
      <c r="AC14" s="35"/>
      <c r="AD14" s="35"/>
      <c r="AE14" s="35"/>
    </row>
    <row r="15" spans="1:31" s="4" customFormat="1" ht="13.5" customHeight="1">
      <c r="A15" s="35"/>
      <c r="B15" s="3">
        <v>8</v>
      </c>
      <c r="C15" s="27" t="str">
        <f>IF(นักเรียน!B13="","",นักเรียน!B13)</f>
        <v/>
      </c>
      <c r="D15" s="28" t="str">
        <f>IF(นักเรียน!C13="","",นักเรียน!C13)</f>
        <v>สามเณร</v>
      </c>
      <c r="E15" s="45"/>
      <c r="F15" s="46"/>
      <c r="G15" s="46"/>
      <c r="H15" s="46"/>
      <c r="I15" s="47"/>
      <c r="J15" s="45"/>
      <c r="K15" s="46"/>
      <c r="L15" s="46"/>
      <c r="M15" s="46"/>
      <c r="N15" s="47"/>
      <c r="O15" s="45"/>
      <c r="P15" s="46"/>
      <c r="Q15" s="46"/>
      <c r="R15" s="46"/>
      <c r="S15" s="47"/>
      <c r="T15" s="44" t="str">
        <f t="shared" si="0"/>
        <v/>
      </c>
      <c r="U15" s="44" t="str">
        <f t="shared" si="1"/>
        <v/>
      </c>
      <c r="V15" s="35"/>
      <c r="W15" s="40">
        <f t="shared" si="2"/>
        <v>0</v>
      </c>
      <c r="X15" s="66">
        <f t="shared" si="3"/>
        <v>0</v>
      </c>
      <c r="Y15" s="35"/>
      <c r="Z15" s="35"/>
      <c r="AA15" s="35"/>
      <c r="AB15" s="35"/>
      <c r="AC15" s="35"/>
      <c r="AD15" s="35"/>
      <c r="AE15" s="35"/>
    </row>
    <row r="16" spans="1:31" s="4" customFormat="1" ht="13.5" customHeight="1">
      <c r="A16" s="35"/>
      <c r="B16" s="3">
        <v>9</v>
      </c>
      <c r="C16" s="27" t="str">
        <f>IF(นักเรียน!B14="","",นักเรียน!B14)</f>
        <v/>
      </c>
      <c r="D16" s="28" t="str">
        <f>IF(นักเรียน!C14="","",นักเรียน!C14)</f>
        <v>สามเณร</v>
      </c>
      <c r="E16" s="45"/>
      <c r="F16" s="46"/>
      <c r="G16" s="46"/>
      <c r="H16" s="46"/>
      <c r="I16" s="47"/>
      <c r="J16" s="45"/>
      <c r="K16" s="46"/>
      <c r="L16" s="46"/>
      <c r="M16" s="46"/>
      <c r="N16" s="47"/>
      <c r="O16" s="45"/>
      <c r="P16" s="46"/>
      <c r="Q16" s="46"/>
      <c r="R16" s="46"/>
      <c r="S16" s="47"/>
      <c r="T16" s="44" t="str">
        <f t="shared" si="0"/>
        <v/>
      </c>
      <c r="U16" s="44" t="str">
        <f t="shared" si="1"/>
        <v/>
      </c>
      <c r="V16" s="35"/>
      <c r="W16" s="40">
        <f t="shared" si="2"/>
        <v>0</v>
      </c>
      <c r="X16" s="66">
        <f t="shared" si="3"/>
        <v>0</v>
      </c>
      <c r="Y16" s="35"/>
      <c r="Z16" s="35"/>
      <c r="AA16" s="35"/>
      <c r="AB16" s="35"/>
      <c r="AC16" s="35"/>
      <c r="AD16" s="35"/>
      <c r="AE16" s="35"/>
    </row>
    <row r="17" spans="1:31" s="4" customFormat="1" ht="13.5" customHeight="1">
      <c r="A17" s="35"/>
      <c r="B17" s="3">
        <v>10</v>
      </c>
      <c r="C17" s="27" t="str">
        <f>IF(นักเรียน!B15="","",นักเรียน!B15)</f>
        <v/>
      </c>
      <c r="D17" s="28" t="str">
        <f>IF(นักเรียน!C15="","",นักเรียน!C15)</f>
        <v>สามเณร</v>
      </c>
      <c r="E17" s="45"/>
      <c r="F17" s="46"/>
      <c r="G17" s="46"/>
      <c r="H17" s="46"/>
      <c r="I17" s="47"/>
      <c r="J17" s="45"/>
      <c r="K17" s="46"/>
      <c r="L17" s="46"/>
      <c r="M17" s="46"/>
      <c r="N17" s="47"/>
      <c r="O17" s="45"/>
      <c r="P17" s="46"/>
      <c r="Q17" s="46"/>
      <c r="R17" s="46"/>
      <c r="S17" s="47"/>
      <c r="T17" s="44" t="str">
        <f t="shared" si="0"/>
        <v/>
      </c>
      <c r="U17" s="44" t="str">
        <f t="shared" si="1"/>
        <v/>
      </c>
      <c r="V17" s="35"/>
      <c r="W17" s="40">
        <f t="shared" si="2"/>
        <v>0</v>
      </c>
      <c r="X17" s="66">
        <f t="shared" si="3"/>
        <v>0</v>
      </c>
      <c r="Y17" s="35"/>
      <c r="Z17" s="35"/>
      <c r="AA17" s="35"/>
      <c r="AB17" s="35"/>
      <c r="AC17" s="35"/>
      <c r="AD17" s="35"/>
      <c r="AE17" s="35"/>
    </row>
    <row r="18" spans="1:31" s="4" customFormat="1" ht="13.5" customHeight="1">
      <c r="A18" s="35"/>
      <c r="B18" s="3">
        <v>11</v>
      </c>
      <c r="C18" s="27" t="str">
        <f>IF(นักเรียน!B16="","",นักเรียน!B16)</f>
        <v/>
      </c>
      <c r="D18" s="28" t="str">
        <f>IF(นักเรียน!C16="","",นักเรียน!C16)</f>
        <v/>
      </c>
      <c r="E18" s="45"/>
      <c r="F18" s="46"/>
      <c r="G18" s="46"/>
      <c r="H18" s="46"/>
      <c r="I18" s="47"/>
      <c r="J18" s="45"/>
      <c r="K18" s="46"/>
      <c r="L18" s="46"/>
      <c r="M18" s="46"/>
      <c r="N18" s="47"/>
      <c r="O18" s="45"/>
      <c r="P18" s="46"/>
      <c r="Q18" s="46"/>
      <c r="R18" s="46"/>
      <c r="S18" s="47"/>
      <c r="T18" s="44" t="str">
        <f t="shared" si="0"/>
        <v/>
      </c>
      <c r="U18" s="44" t="str">
        <f t="shared" si="1"/>
        <v/>
      </c>
      <c r="V18" s="35"/>
      <c r="W18" s="40">
        <f t="shared" si="2"/>
        <v>0</v>
      </c>
      <c r="X18" s="66">
        <f t="shared" si="3"/>
        <v>0</v>
      </c>
      <c r="Y18" s="35"/>
      <c r="Z18" s="35"/>
      <c r="AA18" s="35"/>
      <c r="AB18" s="35"/>
      <c r="AC18" s="35"/>
      <c r="AD18" s="35"/>
      <c r="AE18" s="35"/>
    </row>
    <row r="19" spans="1:31" s="4" customFormat="1" ht="13.5" customHeight="1">
      <c r="A19" s="35"/>
      <c r="B19" s="3">
        <v>12</v>
      </c>
      <c r="C19" s="27" t="str">
        <f>IF(นักเรียน!B17="","",นักเรียน!B17)</f>
        <v/>
      </c>
      <c r="D19" s="28" t="str">
        <f>IF(นักเรียน!C17="","",นักเรียน!C17)</f>
        <v/>
      </c>
      <c r="E19" s="45"/>
      <c r="F19" s="46"/>
      <c r="G19" s="46"/>
      <c r="H19" s="46"/>
      <c r="I19" s="47"/>
      <c r="J19" s="45"/>
      <c r="K19" s="46"/>
      <c r="L19" s="46"/>
      <c r="M19" s="46"/>
      <c r="N19" s="47"/>
      <c r="O19" s="45"/>
      <c r="P19" s="46"/>
      <c r="Q19" s="46"/>
      <c r="R19" s="46"/>
      <c r="S19" s="47"/>
      <c r="T19" s="44" t="str">
        <f t="shared" si="0"/>
        <v/>
      </c>
      <c r="U19" s="44" t="str">
        <f t="shared" si="1"/>
        <v/>
      </c>
      <c r="V19" s="35"/>
      <c r="W19" s="40">
        <f t="shared" si="2"/>
        <v>0</v>
      </c>
      <c r="X19" s="66">
        <f t="shared" si="3"/>
        <v>0</v>
      </c>
      <c r="Y19" s="35"/>
      <c r="Z19" s="35"/>
      <c r="AA19" s="35"/>
      <c r="AB19" s="35"/>
      <c r="AC19" s="35"/>
      <c r="AD19" s="35"/>
      <c r="AE19" s="35"/>
    </row>
    <row r="20" spans="1:31" s="4" customFormat="1" ht="13.5" customHeight="1">
      <c r="A20" s="35"/>
      <c r="B20" s="3">
        <v>13</v>
      </c>
      <c r="C20" s="27" t="str">
        <f>IF(นักเรียน!B18="","",นักเรียน!B18)</f>
        <v/>
      </c>
      <c r="D20" s="28" t="str">
        <f>IF(นักเรียน!C18="","",นักเรียน!C18)</f>
        <v/>
      </c>
      <c r="E20" s="45"/>
      <c r="F20" s="46"/>
      <c r="G20" s="46"/>
      <c r="H20" s="46"/>
      <c r="I20" s="47"/>
      <c r="J20" s="45"/>
      <c r="K20" s="46"/>
      <c r="L20" s="46"/>
      <c r="M20" s="46"/>
      <c r="N20" s="47"/>
      <c r="O20" s="45"/>
      <c r="P20" s="46"/>
      <c r="Q20" s="46"/>
      <c r="R20" s="46"/>
      <c r="S20" s="47"/>
      <c r="T20" s="44" t="str">
        <f t="shared" si="0"/>
        <v/>
      </c>
      <c r="U20" s="44" t="str">
        <f t="shared" si="1"/>
        <v/>
      </c>
      <c r="V20" s="35"/>
      <c r="W20" s="40">
        <f t="shared" si="2"/>
        <v>0</v>
      </c>
      <c r="X20" s="66">
        <f t="shared" si="3"/>
        <v>0</v>
      </c>
      <c r="Y20" s="35"/>
      <c r="Z20" s="35"/>
      <c r="AA20" s="35"/>
      <c r="AB20" s="35"/>
      <c r="AC20" s="35"/>
      <c r="AD20" s="35"/>
      <c r="AE20" s="35"/>
    </row>
    <row r="21" spans="1:31" s="4" customFormat="1" ht="13.5" customHeight="1">
      <c r="A21" s="35"/>
      <c r="B21" s="3">
        <v>14</v>
      </c>
      <c r="C21" s="27" t="str">
        <f>IF(นักเรียน!B19="","",นักเรียน!B19)</f>
        <v/>
      </c>
      <c r="D21" s="28" t="str">
        <f>IF(นักเรียน!C19="","",นักเรียน!C19)</f>
        <v/>
      </c>
      <c r="E21" s="45"/>
      <c r="F21" s="46"/>
      <c r="G21" s="46"/>
      <c r="H21" s="46"/>
      <c r="I21" s="47"/>
      <c r="J21" s="45"/>
      <c r="K21" s="46"/>
      <c r="L21" s="46"/>
      <c r="M21" s="46"/>
      <c r="N21" s="47"/>
      <c r="O21" s="45"/>
      <c r="P21" s="46"/>
      <c r="Q21" s="46"/>
      <c r="R21" s="46"/>
      <c r="S21" s="47"/>
      <c r="T21" s="44" t="str">
        <f t="shared" si="0"/>
        <v/>
      </c>
      <c r="U21" s="44" t="str">
        <f t="shared" si="1"/>
        <v/>
      </c>
      <c r="V21" s="35"/>
      <c r="W21" s="40">
        <f t="shared" si="2"/>
        <v>0</v>
      </c>
      <c r="X21" s="66">
        <f t="shared" si="3"/>
        <v>0</v>
      </c>
      <c r="Y21" s="35"/>
      <c r="Z21" s="35"/>
      <c r="AA21" s="35"/>
      <c r="AB21" s="35"/>
      <c r="AC21" s="35"/>
      <c r="AD21" s="35"/>
      <c r="AE21" s="35"/>
    </row>
    <row r="22" spans="1:31" s="4" customFormat="1" ht="13.5" customHeight="1">
      <c r="A22" s="35"/>
      <c r="B22" s="3">
        <v>15</v>
      </c>
      <c r="C22" s="27" t="str">
        <f>IF(นักเรียน!B20="","",นักเรียน!B20)</f>
        <v/>
      </c>
      <c r="D22" s="28" t="str">
        <f>IF(นักเรียน!C20="","",นักเรียน!C20)</f>
        <v/>
      </c>
      <c r="E22" s="45"/>
      <c r="F22" s="46"/>
      <c r="G22" s="46"/>
      <c r="H22" s="46"/>
      <c r="I22" s="47"/>
      <c r="J22" s="45"/>
      <c r="K22" s="46"/>
      <c r="L22" s="46"/>
      <c r="M22" s="46"/>
      <c r="N22" s="47"/>
      <c r="O22" s="45"/>
      <c r="P22" s="46"/>
      <c r="Q22" s="46"/>
      <c r="R22" s="46"/>
      <c r="S22" s="47"/>
      <c r="T22" s="44" t="str">
        <f t="shared" si="0"/>
        <v/>
      </c>
      <c r="U22" s="44" t="str">
        <f t="shared" si="1"/>
        <v/>
      </c>
      <c r="V22" s="35"/>
      <c r="W22" s="40">
        <f t="shared" si="2"/>
        <v>0</v>
      </c>
      <c r="X22" s="66">
        <f t="shared" si="3"/>
        <v>0</v>
      </c>
      <c r="Y22" s="35"/>
      <c r="Z22" s="35"/>
      <c r="AA22" s="35"/>
      <c r="AB22" s="35"/>
      <c r="AC22" s="35"/>
      <c r="AD22" s="35"/>
      <c r="AE22" s="35"/>
    </row>
    <row r="23" spans="1:31" s="4" customFormat="1" ht="13.5" customHeight="1">
      <c r="A23" s="35"/>
      <c r="B23" s="3">
        <v>16</v>
      </c>
      <c r="C23" s="27" t="str">
        <f>IF(นักเรียน!B21="","",นักเรียน!B21)</f>
        <v/>
      </c>
      <c r="D23" s="28" t="str">
        <f>IF(นักเรียน!C21="","",นักเรียน!C21)</f>
        <v/>
      </c>
      <c r="E23" s="45"/>
      <c r="F23" s="46"/>
      <c r="G23" s="46"/>
      <c r="H23" s="46"/>
      <c r="I23" s="47"/>
      <c r="J23" s="45"/>
      <c r="K23" s="46"/>
      <c r="L23" s="46"/>
      <c r="M23" s="46"/>
      <c r="N23" s="47"/>
      <c r="O23" s="45"/>
      <c r="P23" s="46"/>
      <c r="Q23" s="46"/>
      <c r="R23" s="46"/>
      <c r="S23" s="47"/>
      <c r="T23" s="44" t="str">
        <f t="shared" si="0"/>
        <v/>
      </c>
      <c r="U23" s="44" t="str">
        <f t="shared" si="1"/>
        <v/>
      </c>
      <c r="V23" s="35"/>
      <c r="W23" s="40">
        <f t="shared" si="2"/>
        <v>0</v>
      </c>
      <c r="X23" s="66">
        <f t="shared" si="3"/>
        <v>0</v>
      </c>
      <c r="Y23" s="35"/>
      <c r="Z23" s="35"/>
      <c r="AA23" s="35"/>
      <c r="AB23" s="35"/>
      <c r="AC23" s="35"/>
      <c r="AD23" s="35"/>
      <c r="AE23" s="35"/>
    </row>
    <row r="24" spans="1:31" s="4" customFormat="1" ht="13.5" customHeight="1">
      <c r="A24" s="35"/>
      <c r="B24" s="3">
        <v>17</v>
      </c>
      <c r="C24" s="27" t="str">
        <f>IF(นักเรียน!B22="","",นักเรียน!B22)</f>
        <v/>
      </c>
      <c r="D24" s="28" t="str">
        <f>IF(นักเรียน!C22="","",นักเรียน!C22)</f>
        <v/>
      </c>
      <c r="E24" s="45"/>
      <c r="F24" s="46"/>
      <c r="G24" s="46"/>
      <c r="H24" s="46"/>
      <c r="I24" s="47"/>
      <c r="J24" s="45"/>
      <c r="K24" s="46"/>
      <c r="L24" s="46"/>
      <c r="M24" s="46"/>
      <c r="N24" s="47"/>
      <c r="O24" s="45"/>
      <c r="P24" s="46"/>
      <c r="Q24" s="46"/>
      <c r="R24" s="46"/>
      <c r="S24" s="47"/>
      <c r="T24" s="44" t="str">
        <f t="shared" si="0"/>
        <v/>
      </c>
      <c r="U24" s="44" t="str">
        <f t="shared" si="1"/>
        <v/>
      </c>
      <c r="V24" s="35"/>
      <c r="W24" s="40">
        <f t="shared" si="2"/>
        <v>0</v>
      </c>
      <c r="X24" s="66">
        <f t="shared" si="3"/>
        <v>0</v>
      </c>
      <c r="Y24" s="35"/>
      <c r="Z24" s="35"/>
      <c r="AA24" s="35"/>
      <c r="AB24" s="35"/>
      <c r="AC24" s="35"/>
      <c r="AD24" s="35"/>
      <c r="AE24" s="35"/>
    </row>
    <row r="25" spans="1:31" s="4" customFormat="1" ht="13.5" customHeight="1">
      <c r="A25" s="35"/>
      <c r="B25" s="3">
        <v>18</v>
      </c>
      <c r="C25" s="27" t="str">
        <f>IF(นักเรียน!B23="","",นักเรียน!B23)</f>
        <v/>
      </c>
      <c r="D25" s="28" t="str">
        <f>IF(นักเรียน!C23="","",นักเรียน!C23)</f>
        <v/>
      </c>
      <c r="E25" s="45"/>
      <c r="F25" s="46"/>
      <c r="G25" s="46"/>
      <c r="H25" s="46"/>
      <c r="I25" s="47"/>
      <c r="J25" s="45"/>
      <c r="K25" s="46"/>
      <c r="L25" s="46"/>
      <c r="M25" s="46"/>
      <c r="N25" s="47"/>
      <c r="O25" s="45"/>
      <c r="P25" s="46"/>
      <c r="Q25" s="46"/>
      <c r="R25" s="46"/>
      <c r="S25" s="47"/>
      <c r="T25" s="44" t="str">
        <f t="shared" si="0"/>
        <v/>
      </c>
      <c r="U25" s="44" t="str">
        <f t="shared" si="1"/>
        <v/>
      </c>
      <c r="V25" s="35"/>
      <c r="W25" s="40">
        <f t="shared" si="2"/>
        <v>0</v>
      </c>
      <c r="X25" s="66">
        <f t="shared" si="3"/>
        <v>0</v>
      </c>
      <c r="Y25" s="35"/>
      <c r="Z25" s="35"/>
      <c r="AA25" s="35"/>
      <c r="AB25" s="35"/>
      <c r="AC25" s="35"/>
      <c r="AD25" s="35"/>
      <c r="AE25" s="35"/>
    </row>
    <row r="26" spans="1:31" s="4" customFormat="1" ht="13.5" customHeight="1">
      <c r="A26" s="35"/>
      <c r="B26" s="3">
        <v>19</v>
      </c>
      <c r="C26" s="27" t="str">
        <f>IF(นักเรียน!B24="","",นักเรียน!B24)</f>
        <v/>
      </c>
      <c r="D26" s="28" t="str">
        <f>IF(นักเรียน!C24="","",นักเรียน!C24)</f>
        <v/>
      </c>
      <c r="E26" s="45"/>
      <c r="F26" s="46"/>
      <c r="G26" s="46"/>
      <c r="H26" s="46"/>
      <c r="I26" s="47"/>
      <c r="J26" s="45"/>
      <c r="K26" s="46"/>
      <c r="L26" s="46"/>
      <c r="M26" s="46"/>
      <c r="N26" s="47"/>
      <c r="O26" s="45"/>
      <c r="P26" s="46"/>
      <c r="Q26" s="46"/>
      <c r="R26" s="46"/>
      <c r="S26" s="47"/>
      <c r="T26" s="44" t="str">
        <f t="shared" si="0"/>
        <v/>
      </c>
      <c r="U26" s="44" t="str">
        <f t="shared" si="1"/>
        <v/>
      </c>
      <c r="V26" s="35"/>
      <c r="W26" s="40">
        <f t="shared" si="2"/>
        <v>0</v>
      </c>
      <c r="X26" s="66">
        <f t="shared" si="3"/>
        <v>0</v>
      </c>
      <c r="Y26" s="35"/>
      <c r="Z26" s="35"/>
      <c r="AA26" s="35"/>
      <c r="AB26" s="35"/>
      <c r="AC26" s="35"/>
      <c r="AD26" s="35"/>
      <c r="AE26" s="35"/>
    </row>
    <row r="27" spans="1:31" s="4" customFormat="1" ht="13.5" customHeight="1">
      <c r="A27" s="35"/>
      <c r="B27" s="3">
        <v>20</v>
      </c>
      <c r="C27" s="27" t="str">
        <f>IF(นักเรียน!B25="","",นักเรียน!B25)</f>
        <v/>
      </c>
      <c r="D27" s="28" t="str">
        <f>IF(นักเรียน!C25="","",นักเรียน!C25)</f>
        <v/>
      </c>
      <c r="E27" s="45"/>
      <c r="F27" s="46"/>
      <c r="G27" s="46"/>
      <c r="H27" s="46"/>
      <c r="I27" s="47"/>
      <c r="J27" s="45"/>
      <c r="K27" s="46"/>
      <c r="L27" s="46"/>
      <c r="M27" s="46"/>
      <c r="N27" s="47"/>
      <c r="O27" s="45"/>
      <c r="P27" s="46"/>
      <c r="Q27" s="46"/>
      <c r="R27" s="46"/>
      <c r="S27" s="47"/>
      <c r="T27" s="44" t="str">
        <f t="shared" si="0"/>
        <v/>
      </c>
      <c r="U27" s="44" t="str">
        <f t="shared" si="1"/>
        <v/>
      </c>
      <c r="V27" s="35"/>
      <c r="W27" s="40">
        <f t="shared" si="2"/>
        <v>0</v>
      </c>
      <c r="X27" s="66">
        <f t="shared" si="3"/>
        <v>0</v>
      </c>
      <c r="Y27" s="35"/>
      <c r="Z27" s="35"/>
      <c r="AA27" s="35"/>
      <c r="AB27" s="35"/>
      <c r="AC27" s="35"/>
      <c r="AD27" s="35"/>
      <c r="AE27" s="35"/>
    </row>
    <row r="28" spans="1:31" s="4" customFormat="1" ht="13.5" customHeight="1">
      <c r="A28" s="35"/>
      <c r="B28" s="3">
        <v>21</v>
      </c>
      <c r="C28" s="27" t="str">
        <f>IF(นักเรียน!B26="","",นักเรียน!B26)</f>
        <v/>
      </c>
      <c r="D28" s="28" t="str">
        <f>IF(นักเรียน!C26="","",นักเรียน!C26)</f>
        <v/>
      </c>
      <c r="E28" s="45"/>
      <c r="F28" s="46"/>
      <c r="G28" s="46"/>
      <c r="H28" s="46"/>
      <c r="I28" s="47"/>
      <c r="J28" s="45"/>
      <c r="K28" s="46"/>
      <c r="L28" s="46"/>
      <c r="M28" s="46"/>
      <c r="N28" s="47"/>
      <c r="O28" s="45"/>
      <c r="P28" s="46"/>
      <c r="Q28" s="46"/>
      <c r="R28" s="46"/>
      <c r="S28" s="47"/>
      <c r="T28" s="44" t="str">
        <f t="shared" si="0"/>
        <v/>
      </c>
      <c r="U28" s="44" t="str">
        <f t="shared" si="1"/>
        <v/>
      </c>
      <c r="V28" s="35"/>
      <c r="W28" s="40">
        <f t="shared" si="2"/>
        <v>0</v>
      </c>
      <c r="X28" s="66">
        <f t="shared" si="3"/>
        <v>0</v>
      </c>
      <c r="Y28" s="35"/>
      <c r="Z28" s="35"/>
      <c r="AA28" s="35"/>
      <c r="AB28" s="35"/>
      <c r="AC28" s="35"/>
      <c r="AD28" s="35"/>
      <c r="AE28" s="35"/>
    </row>
    <row r="29" spans="1:31" s="4" customFormat="1" ht="13.5" customHeight="1">
      <c r="A29" s="35"/>
      <c r="B29" s="3">
        <v>22</v>
      </c>
      <c r="C29" s="27" t="str">
        <f>IF(นักเรียน!B27="","",นักเรียน!B27)</f>
        <v/>
      </c>
      <c r="D29" s="28" t="str">
        <f>IF(นักเรียน!C27="","",นักเรียน!C27)</f>
        <v/>
      </c>
      <c r="E29" s="45"/>
      <c r="F29" s="46"/>
      <c r="G29" s="46"/>
      <c r="H29" s="46"/>
      <c r="I29" s="47"/>
      <c r="J29" s="45"/>
      <c r="K29" s="46"/>
      <c r="L29" s="46"/>
      <c r="M29" s="46"/>
      <c r="N29" s="47"/>
      <c r="O29" s="45"/>
      <c r="P29" s="46"/>
      <c r="Q29" s="46"/>
      <c r="R29" s="46"/>
      <c r="S29" s="47"/>
      <c r="T29" s="44" t="str">
        <f t="shared" si="0"/>
        <v/>
      </c>
      <c r="U29" s="44" t="str">
        <f t="shared" si="1"/>
        <v/>
      </c>
      <c r="V29" s="35"/>
      <c r="W29" s="40">
        <f t="shared" si="2"/>
        <v>0</v>
      </c>
      <c r="X29" s="66">
        <f t="shared" si="3"/>
        <v>0</v>
      </c>
      <c r="Y29" s="35"/>
      <c r="Z29" s="35"/>
      <c r="AA29" s="35"/>
      <c r="AB29" s="35"/>
      <c r="AC29" s="35"/>
      <c r="AD29" s="35"/>
      <c r="AE29" s="35"/>
    </row>
    <row r="30" spans="1:31" s="4" customFormat="1" ht="13.5" customHeight="1">
      <c r="A30" s="35"/>
      <c r="B30" s="3">
        <v>23</v>
      </c>
      <c r="C30" s="27" t="str">
        <f>IF(นักเรียน!B28="","",นักเรียน!B28)</f>
        <v/>
      </c>
      <c r="D30" s="28" t="str">
        <f>IF(นักเรียน!C28="","",นักเรียน!C28)</f>
        <v/>
      </c>
      <c r="E30" s="45"/>
      <c r="F30" s="46"/>
      <c r="G30" s="46"/>
      <c r="H30" s="46"/>
      <c r="I30" s="47"/>
      <c r="J30" s="45"/>
      <c r="K30" s="46"/>
      <c r="L30" s="46"/>
      <c r="M30" s="46"/>
      <c r="N30" s="47"/>
      <c r="O30" s="45"/>
      <c r="P30" s="46"/>
      <c r="Q30" s="46"/>
      <c r="R30" s="46"/>
      <c r="S30" s="47"/>
      <c r="T30" s="44" t="str">
        <f t="shared" si="0"/>
        <v/>
      </c>
      <c r="U30" s="44" t="str">
        <f t="shared" si="1"/>
        <v/>
      </c>
      <c r="V30" s="35"/>
      <c r="W30" s="40">
        <f t="shared" si="2"/>
        <v>0</v>
      </c>
      <c r="X30" s="66">
        <f t="shared" si="3"/>
        <v>0</v>
      </c>
      <c r="Y30" s="35"/>
      <c r="Z30" s="35"/>
      <c r="AA30" s="35"/>
      <c r="AB30" s="35"/>
      <c r="AC30" s="35"/>
      <c r="AD30" s="35"/>
      <c r="AE30" s="35"/>
    </row>
    <row r="31" spans="1:31" s="4" customFormat="1" ht="13.5" customHeight="1">
      <c r="A31" s="35"/>
      <c r="B31" s="3">
        <v>24</v>
      </c>
      <c r="C31" s="27" t="str">
        <f>IF(นักเรียน!B29="","",นักเรียน!B29)</f>
        <v/>
      </c>
      <c r="D31" s="28" t="str">
        <f>IF(นักเรียน!C29="","",นักเรียน!C29)</f>
        <v/>
      </c>
      <c r="E31" s="45"/>
      <c r="F31" s="46"/>
      <c r="G31" s="46"/>
      <c r="H31" s="46"/>
      <c r="I31" s="47"/>
      <c r="J31" s="45"/>
      <c r="K31" s="46"/>
      <c r="L31" s="46"/>
      <c r="M31" s="46"/>
      <c r="N31" s="47"/>
      <c r="O31" s="45"/>
      <c r="P31" s="46"/>
      <c r="Q31" s="46"/>
      <c r="R31" s="46"/>
      <c r="S31" s="47"/>
      <c r="T31" s="44" t="str">
        <f t="shared" si="0"/>
        <v/>
      </c>
      <c r="U31" s="44" t="str">
        <f t="shared" si="1"/>
        <v/>
      </c>
      <c r="V31" s="35"/>
      <c r="W31" s="40">
        <f t="shared" si="2"/>
        <v>0</v>
      </c>
      <c r="X31" s="66">
        <f t="shared" si="3"/>
        <v>0</v>
      </c>
      <c r="Y31" s="35"/>
      <c r="Z31" s="35"/>
      <c r="AA31" s="35"/>
      <c r="AB31" s="35"/>
      <c r="AC31" s="35"/>
      <c r="AD31" s="35"/>
      <c r="AE31" s="35"/>
    </row>
    <row r="32" spans="1:31" s="4" customFormat="1" ht="13.5" customHeight="1">
      <c r="A32" s="35"/>
      <c r="B32" s="3">
        <v>25</v>
      </c>
      <c r="C32" s="27" t="str">
        <f>IF(นักเรียน!B30="","",นักเรียน!B30)</f>
        <v/>
      </c>
      <c r="D32" s="28" t="str">
        <f>IF(นักเรียน!C30="","",นักเรียน!C30)</f>
        <v/>
      </c>
      <c r="E32" s="45"/>
      <c r="F32" s="46"/>
      <c r="G32" s="46"/>
      <c r="H32" s="46"/>
      <c r="I32" s="47"/>
      <c r="J32" s="45"/>
      <c r="K32" s="46"/>
      <c r="L32" s="46"/>
      <c r="M32" s="46"/>
      <c r="N32" s="47"/>
      <c r="O32" s="45"/>
      <c r="P32" s="46"/>
      <c r="Q32" s="46"/>
      <c r="R32" s="46"/>
      <c r="S32" s="47"/>
      <c r="T32" s="44" t="str">
        <f t="shared" si="0"/>
        <v/>
      </c>
      <c r="U32" s="44" t="str">
        <f t="shared" si="1"/>
        <v/>
      </c>
      <c r="V32" s="35"/>
      <c r="W32" s="40">
        <f t="shared" si="2"/>
        <v>0</v>
      </c>
      <c r="X32" s="66">
        <f t="shared" si="3"/>
        <v>0</v>
      </c>
      <c r="Y32" s="35"/>
      <c r="Z32" s="35"/>
      <c r="AA32" s="35"/>
      <c r="AB32" s="35"/>
      <c r="AC32" s="35"/>
      <c r="AD32" s="35"/>
      <c r="AE32" s="35"/>
    </row>
    <row r="33" spans="1:31" s="4" customFormat="1" ht="13.5" customHeight="1">
      <c r="A33" s="35"/>
      <c r="B33" s="3">
        <v>26</v>
      </c>
      <c r="C33" s="27" t="str">
        <f>IF(นักเรียน!B31="","",นักเรียน!B31)</f>
        <v/>
      </c>
      <c r="D33" s="28" t="str">
        <f>IF(นักเรียน!C31="","",นักเรียน!C31)</f>
        <v/>
      </c>
      <c r="E33" s="45"/>
      <c r="F33" s="46"/>
      <c r="G33" s="46"/>
      <c r="H33" s="46"/>
      <c r="I33" s="47"/>
      <c r="J33" s="45"/>
      <c r="K33" s="46"/>
      <c r="L33" s="46"/>
      <c r="M33" s="46"/>
      <c r="N33" s="47"/>
      <c r="O33" s="45"/>
      <c r="P33" s="46"/>
      <c r="Q33" s="46"/>
      <c r="R33" s="46"/>
      <c r="S33" s="47"/>
      <c r="T33" s="44" t="str">
        <f t="shared" si="0"/>
        <v/>
      </c>
      <c r="U33" s="44" t="str">
        <f t="shared" si="1"/>
        <v/>
      </c>
      <c r="V33" s="35"/>
      <c r="W33" s="40">
        <f t="shared" si="2"/>
        <v>0</v>
      </c>
      <c r="X33" s="66">
        <f t="shared" si="3"/>
        <v>0</v>
      </c>
      <c r="Y33" s="35"/>
      <c r="Z33" s="35"/>
      <c r="AA33" s="35"/>
      <c r="AB33" s="35"/>
      <c r="AC33" s="35"/>
      <c r="AD33" s="35"/>
      <c r="AE33" s="35"/>
    </row>
    <row r="34" spans="1:31" s="4" customFormat="1" ht="13.5" customHeight="1">
      <c r="A34" s="35"/>
      <c r="B34" s="3">
        <v>27</v>
      </c>
      <c r="C34" s="27" t="str">
        <f>IF(นักเรียน!B32="","",นักเรียน!B32)</f>
        <v/>
      </c>
      <c r="D34" s="28" t="str">
        <f>IF(นักเรียน!C32="","",นักเรียน!C32)</f>
        <v/>
      </c>
      <c r="E34" s="45"/>
      <c r="F34" s="46"/>
      <c r="G34" s="46"/>
      <c r="H34" s="46"/>
      <c r="I34" s="47"/>
      <c r="J34" s="45"/>
      <c r="K34" s="46"/>
      <c r="L34" s="46"/>
      <c r="M34" s="46"/>
      <c r="N34" s="47"/>
      <c r="O34" s="45"/>
      <c r="P34" s="46"/>
      <c r="Q34" s="46"/>
      <c r="R34" s="46"/>
      <c r="S34" s="47"/>
      <c r="T34" s="44" t="str">
        <f t="shared" si="0"/>
        <v/>
      </c>
      <c r="U34" s="44" t="str">
        <f t="shared" si="1"/>
        <v/>
      </c>
      <c r="V34" s="35"/>
      <c r="W34" s="40">
        <f t="shared" si="2"/>
        <v>0</v>
      </c>
      <c r="X34" s="66">
        <f t="shared" si="3"/>
        <v>0</v>
      </c>
      <c r="Y34" s="35"/>
      <c r="Z34" s="35"/>
      <c r="AA34" s="35"/>
      <c r="AB34" s="35"/>
      <c r="AC34" s="35"/>
      <c r="AD34" s="35"/>
      <c r="AE34" s="35"/>
    </row>
    <row r="35" spans="1:31" s="4" customFormat="1" ht="13.5" customHeight="1">
      <c r="A35" s="35"/>
      <c r="B35" s="3">
        <v>28</v>
      </c>
      <c r="C35" s="27" t="str">
        <f>IF(นักเรียน!B33="","",นักเรียน!B33)</f>
        <v/>
      </c>
      <c r="D35" s="28" t="str">
        <f>IF(นักเรียน!C33="","",นักเรียน!C33)</f>
        <v/>
      </c>
      <c r="E35" s="45"/>
      <c r="F35" s="46"/>
      <c r="G35" s="46"/>
      <c r="H35" s="46"/>
      <c r="I35" s="47"/>
      <c r="J35" s="45"/>
      <c r="K35" s="46"/>
      <c r="L35" s="46"/>
      <c r="M35" s="46"/>
      <c r="N35" s="47"/>
      <c r="O35" s="45"/>
      <c r="P35" s="46"/>
      <c r="Q35" s="46"/>
      <c r="R35" s="46"/>
      <c r="S35" s="47"/>
      <c r="T35" s="44" t="str">
        <f t="shared" si="0"/>
        <v/>
      </c>
      <c r="U35" s="44" t="str">
        <f t="shared" si="1"/>
        <v/>
      </c>
      <c r="V35" s="35"/>
      <c r="W35" s="40">
        <f t="shared" si="2"/>
        <v>0</v>
      </c>
      <c r="X35" s="66">
        <f t="shared" si="3"/>
        <v>0</v>
      </c>
      <c r="Y35" s="35"/>
      <c r="Z35" s="35"/>
      <c r="AA35" s="35"/>
      <c r="AB35" s="35"/>
      <c r="AC35" s="35"/>
      <c r="AD35" s="35"/>
      <c r="AE35" s="35"/>
    </row>
    <row r="36" spans="1:31" s="4" customFormat="1" ht="13.5" customHeight="1">
      <c r="A36" s="35"/>
      <c r="B36" s="3">
        <v>29</v>
      </c>
      <c r="C36" s="27" t="str">
        <f>IF(นักเรียน!B34="","",นักเรียน!B34)</f>
        <v/>
      </c>
      <c r="D36" s="28" t="str">
        <f>IF(นักเรียน!C34="","",นักเรียน!C34)</f>
        <v/>
      </c>
      <c r="E36" s="45"/>
      <c r="F36" s="46"/>
      <c r="G36" s="46"/>
      <c r="H36" s="46"/>
      <c r="I36" s="47"/>
      <c r="J36" s="45"/>
      <c r="K36" s="46"/>
      <c r="L36" s="46"/>
      <c r="M36" s="46"/>
      <c r="N36" s="47"/>
      <c r="O36" s="45"/>
      <c r="P36" s="46"/>
      <c r="Q36" s="46"/>
      <c r="R36" s="46"/>
      <c r="S36" s="47"/>
      <c r="T36" s="44" t="str">
        <f t="shared" si="0"/>
        <v/>
      </c>
      <c r="U36" s="44" t="str">
        <f t="shared" si="1"/>
        <v/>
      </c>
      <c r="V36" s="35"/>
      <c r="W36" s="40">
        <f t="shared" si="2"/>
        <v>0</v>
      </c>
      <c r="X36" s="66">
        <f t="shared" si="3"/>
        <v>0</v>
      </c>
      <c r="Y36" s="35"/>
      <c r="Z36" s="35"/>
      <c r="AA36" s="35"/>
      <c r="AB36" s="35"/>
      <c r="AC36" s="35"/>
      <c r="AD36" s="35"/>
      <c r="AE36" s="35"/>
    </row>
    <row r="37" spans="1:31" s="4" customFormat="1" ht="13.5" customHeight="1">
      <c r="A37" s="35"/>
      <c r="B37" s="3">
        <v>30</v>
      </c>
      <c r="C37" s="27" t="str">
        <f>IF(นักเรียน!B35="","",นักเรียน!B35)</f>
        <v/>
      </c>
      <c r="D37" s="28" t="str">
        <f>IF(นักเรียน!C35="","",นักเรียน!C35)</f>
        <v/>
      </c>
      <c r="E37" s="45"/>
      <c r="F37" s="46"/>
      <c r="G37" s="46"/>
      <c r="H37" s="46"/>
      <c r="I37" s="47"/>
      <c r="J37" s="45"/>
      <c r="K37" s="46"/>
      <c r="L37" s="46"/>
      <c r="M37" s="46"/>
      <c r="N37" s="47"/>
      <c r="O37" s="45"/>
      <c r="P37" s="46"/>
      <c r="Q37" s="46"/>
      <c r="R37" s="46"/>
      <c r="S37" s="47"/>
      <c r="T37" s="44" t="str">
        <f t="shared" si="0"/>
        <v/>
      </c>
      <c r="U37" s="44" t="str">
        <f t="shared" si="1"/>
        <v/>
      </c>
      <c r="V37" s="35"/>
      <c r="W37" s="40">
        <f t="shared" si="2"/>
        <v>0</v>
      </c>
      <c r="X37" s="66">
        <f t="shared" si="3"/>
        <v>0</v>
      </c>
      <c r="Y37" s="35"/>
      <c r="Z37" s="35"/>
      <c r="AA37" s="35"/>
      <c r="AB37" s="35"/>
      <c r="AC37" s="35"/>
      <c r="AD37" s="35"/>
      <c r="AE37" s="35"/>
    </row>
    <row r="38" spans="1:31" s="4" customFormat="1" ht="13.5" customHeight="1">
      <c r="A38" s="35"/>
      <c r="B38" s="3">
        <v>31</v>
      </c>
      <c r="C38" s="27" t="str">
        <f>IF(นักเรียน!B36="","",นักเรียน!B36)</f>
        <v/>
      </c>
      <c r="D38" s="28" t="str">
        <f>IF(นักเรียน!C36="","",นักเรียน!C36)</f>
        <v/>
      </c>
      <c r="E38" s="45"/>
      <c r="F38" s="46"/>
      <c r="G38" s="46"/>
      <c r="H38" s="46"/>
      <c r="I38" s="47"/>
      <c r="J38" s="45"/>
      <c r="K38" s="46"/>
      <c r="L38" s="46"/>
      <c r="M38" s="46"/>
      <c r="N38" s="47"/>
      <c r="O38" s="45"/>
      <c r="P38" s="46"/>
      <c r="Q38" s="46"/>
      <c r="R38" s="46"/>
      <c r="S38" s="47"/>
      <c r="T38" s="44" t="str">
        <f t="shared" si="0"/>
        <v/>
      </c>
      <c r="U38" s="44" t="str">
        <f t="shared" si="1"/>
        <v/>
      </c>
      <c r="V38" s="35"/>
      <c r="W38" s="40">
        <f t="shared" si="2"/>
        <v>0</v>
      </c>
      <c r="X38" s="66">
        <f t="shared" si="3"/>
        <v>0</v>
      </c>
      <c r="Y38" s="35"/>
      <c r="Z38" s="35"/>
      <c r="AA38" s="35"/>
      <c r="AB38" s="35"/>
      <c r="AC38" s="35"/>
      <c r="AD38" s="35"/>
      <c r="AE38" s="35"/>
    </row>
    <row r="39" spans="1:31" s="4" customFormat="1" ht="13.5" customHeight="1">
      <c r="A39" s="35"/>
      <c r="B39" s="3">
        <v>32</v>
      </c>
      <c r="C39" s="27" t="str">
        <f>IF(นักเรียน!B37="","",นักเรียน!B37)</f>
        <v/>
      </c>
      <c r="D39" s="28" t="str">
        <f>IF(นักเรียน!C37="","",นักเรียน!C37)</f>
        <v/>
      </c>
      <c r="E39" s="45"/>
      <c r="F39" s="46"/>
      <c r="G39" s="46"/>
      <c r="H39" s="46"/>
      <c r="I39" s="47"/>
      <c r="J39" s="45"/>
      <c r="K39" s="46"/>
      <c r="L39" s="46"/>
      <c r="M39" s="46"/>
      <c r="N39" s="47"/>
      <c r="O39" s="45"/>
      <c r="P39" s="46"/>
      <c r="Q39" s="46"/>
      <c r="R39" s="46"/>
      <c r="S39" s="47"/>
      <c r="T39" s="44" t="str">
        <f t="shared" si="0"/>
        <v/>
      </c>
      <c r="U39" s="44" t="str">
        <f t="shared" si="1"/>
        <v/>
      </c>
      <c r="V39" s="35"/>
      <c r="W39" s="40">
        <f t="shared" si="2"/>
        <v>0</v>
      </c>
      <c r="X39" s="66">
        <f t="shared" si="3"/>
        <v>0</v>
      </c>
      <c r="Y39" s="35"/>
      <c r="Z39" s="35"/>
      <c r="AA39" s="35"/>
      <c r="AB39" s="35"/>
      <c r="AC39" s="35"/>
      <c r="AD39" s="35"/>
      <c r="AE39" s="35"/>
    </row>
    <row r="40" spans="1:31" s="4" customFormat="1" ht="13.5" customHeight="1">
      <c r="A40" s="35"/>
      <c r="B40" s="3">
        <v>33</v>
      </c>
      <c r="C40" s="27" t="str">
        <f>IF(นักเรียน!B38="","",นักเรียน!B38)</f>
        <v/>
      </c>
      <c r="D40" s="28" t="str">
        <f>IF(นักเรียน!C38="","",นักเรียน!C38)</f>
        <v/>
      </c>
      <c r="E40" s="45"/>
      <c r="F40" s="46"/>
      <c r="G40" s="46"/>
      <c r="H40" s="46"/>
      <c r="I40" s="47"/>
      <c r="J40" s="45"/>
      <c r="K40" s="46"/>
      <c r="L40" s="46"/>
      <c r="M40" s="46"/>
      <c r="N40" s="47"/>
      <c r="O40" s="45"/>
      <c r="P40" s="46"/>
      <c r="Q40" s="46"/>
      <c r="R40" s="46"/>
      <c r="S40" s="47"/>
      <c r="T40" s="44" t="str">
        <f t="shared" si="0"/>
        <v/>
      </c>
      <c r="U40" s="44" t="str">
        <f t="shared" si="1"/>
        <v/>
      </c>
      <c r="V40" s="35"/>
      <c r="W40" s="40">
        <f t="shared" si="2"/>
        <v>0</v>
      </c>
      <c r="X40" s="66">
        <f t="shared" si="3"/>
        <v>0</v>
      </c>
      <c r="Y40" s="35"/>
      <c r="Z40" s="35"/>
      <c r="AA40" s="35"/>
      <c r="AB40" s="35"/>
      <c r="AC40" s="35"/>
      <c r="AD40" s="35"/>
      <c r="AE40" s="35"/>
    </row>
    <row r="41" spans="1:31" s="4" customFormat="1" ht="13.5" customHeight="1">
      <c r="A41" s="35"/>
      <c r="B41" s="3">
        <v>34</v>
      </c>
      <c r="C41" s="27" t="str">
        <f>IF(นักเรียน!B39="","",นักเรียน!B39)</f>
        <v/>
      </c>
      <c r="D41" s="28" t="str">
        <f>IF(นักเรียน!C39="","",นักเรียน!C39)</f>
        <v/>
      </c>
      <c r="E41" s="45"/>
      <c r="F41" s="46"/>
      <c r="G41" s="46"/>
      <c r="H41" s="46"/>
      <c r="I41" s="47"/>
      <c r="J41" s="45"/>
      <c r="K41" s="46"/>
      <c r="L41" s="46"/>
      <c r="M41" s="46"/>
      <c r="N41" s="47"/>
      <c r="O41" s="45"/>
      <c r="P41" s="46"/>
      <c r="Q41" s="46"/>
      <c r="R41" s="46"/>
      <c r="S41" s="47"/>
      <c r="T41" s="44" t="str">
        <f t="shared" si="0"/>
        <v/>
      </c>
      <c r="U41" s="44" t="str">
        <f t="shared" si="1"/>
        <v/>
      </c>
      <c r="V41" s="35"/>
      <c r="W41" s="40">
        <f t="shared" si="2"/>
        <v>0</v>
      </c>
      <c r="X41" s="66">
        <f t="shared" si="3"/>
        <v>0</v>
      </c>
      <c r="Y41" s="35"/>
      <c r="Z41" s="35"/>
      <c r="AA41" s="35"/>
      <c r="AB41" s="35"/>
      <c r="AC41" s="35"/>
      <c r="AD41" s="35"/>
      <c r="AE41" s="35"/>
    </row>
    <row r="42" spans="1:31" s="4" customFormat="1" ht="13.5" customHeight="1">
      <c r="A42" s="35"/>
      <c r="B42" s="3">
        <v>35</v>
      </c>
      <c r="C42" s="27" t="str">
        <f>IF(นักเรียน!B40="","",นักเรียน!B40)</f>
        <v/>
      </c>
      <c r="D42" s="28" t="str">
        <f>IF(นักเรียน!C40="","",นักเรียน!C40)</f>
        <v/>
      </c>
      <c r="E42" s="45"/>
      <c r="F42" s="46"/>
      <c r="G42" s="46"/>
      <c r="H42" s="46"/>
      <c r="I42" s="47"/>
      <c r="J42" s="45"/>
      <c r="K42" s="46"/>
      <c r="L42" s="46"/>
      <c r="M42" s="46"/>
      <c r="N42" s="47"/>
      <c r="O42" s="45"/>
      <c r="P42" s="46"/>
      <c r="Q42" s="46"/>
      <c r="R42" s="46"/>
      <c r="S42" s="47"/>
      <c r="T42" s="44" t="str">
        <f t="shared" si="0"/>
        <v/>
      </c>
      <c r="U42" s="44" t="str">
        <f t="shared" si="1"/>
        <v/>
      </c>
      <c r="V42" s="35"/>
      <c r="W42" s="40">
        <f t="shared" si="2"/>
        <v>0</v>
      </c>
      <c r="X42" s="66">
        <f t="shared" si="3"/>
        <v>0</v>
      </c>
      <c r="Y42" s="35"/>
      <c r="Z42" s="35"/>
      <c r="AA42" s="35"/>
      <c r="AB42" s="35"/>
      <c r="AC42" s="35"/>
      <c r="AD42" s="35"/>
      <c r="AE42" s="35"/>
    </row>
    <row r="43" spans="1:31" s="4" customFormat="1" ht="13.5" customHeight="1">
      <c r="A43" s="35"/>
      <c r="B43" s="3">
        <v>36</v>
      </c>
      <c r="C43" s="27" t="str">
        <f>IF(นักเรียน!B41="","",นักเรียน!B41)</f>
        <v/>
      </c>
      <c r="D43" s="28" t="str">
        <f>IF(นักเรียน!C41="","",นักเรียน!C41)</f>
        <v/>
      </c>
      <c r="E43" s="45"/>
      <c r="F43" s="46"/>
      <c r="G43" s="46"/>
      <c r="H43" s="46"/>
      <c r="I43" s="47"/>
      <c r="J43" s="45"/>
      <c r="K43" s="46"/>
      <c r="L43" s="46"/>
      <c r="M43" s="46"/>
      <c r="N43" s="47"/>
      <c r="O43" s="45"/>
      <c r="P43" s="46"/>
      <c r="Q43" s="46"/>
      <c r="R43" s="46"/>
      <c r="S43" s="47"/>
      <c r="T43" s="44" t="str">
        <f t="shared" si="0"/>
        <v/>
      </c>
      <c r="U43" s="44" t="str">
        <f t="shared" si="1"/>
        <v/>
      </c>
      <c r="V43" s="35"/>
      <c r="W43" s="40">
        <f t="shared" si="2"/>
        <v>0</v>
      </c>
      <c r="X43" s="66">
        <f t="shared" si="3"/>
        <v>0</v>
      </c>
      <c r="Y43" s="35"/>
      <c r="Z43" s="35"/>
      <c r="AA43" s="35"/>
      <c r="AB43" s="35"/>
      <c r="AC43" s="35"/>
      <c r="AD43" s="35"/>
      <c r="AE43" s="35"/>
    </row>
    <row r="44" spans="1:31" s="4" customFormat="1" ht="13.5" customHeight="1">
      <c r="A44" s="35"/>
      <c r="B44" s="3">
        <v>37</v>
      </c>
      <c r="C44" s="27" t="str">
        <f>IF(นักเรียน!B42="","",นักเรียน!B42)</f>
        <v/>
      </c>
      <c r="D44" s="28" t="str">
        <f>IF(นักเรียน!C42="","",นักเรียน!C42)</f>
        <v/>
      </c>
      <c r="E44" s="45"/>
      <c r="F44" s="46"/>
      <c r="G44" s="46"/>
      <c r="H44" s="46"/>
      <c r="I44" s="47"/>
      <c r="J44" s="45"/>
      <c r="K44" s="46"/>
      <c r="L44" s="46"/>
      <c r="M44" s="46"/>
      <c r="N44" s="47"/>
      <c r="O44" s="45"/>
      <c r="P44" s="46"/>
      <c r="Q44" s="46"/>
      <c r="R44" s="46"/>
      <c r="S44" s="47"/>
      <c r="T44" s="44" t="str">
        <f t="shared" si="0"/>
        <v/>
      </c>
      <c r="U44" s="44" t="str">
        <f t="shared" si="1"/>
        <v/>
      </c>
      <c r="V44" s="35"/>
      <c r="W44" s="40">
        <f t="shared" si="2"/>
        <v>0</v>
      </c>
      <c r="X44" s="66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3.5" customHeight="1">
      <c r="A45" s="36"/>
      <c r="B45" s="3">
        <v>38</v>
      </c>
      <c r="C45" s="27" t="str">
        <f>IF(นักเรียน!B43="","",นักเรียน!B43)</f>
        <v/>
      </c>
      <c r="D45" s="28" t="str">
        <f>IF(นักเรียน!C43="","",นักเรียน!C43)</f>
        <v/>
      </c>
      <c r="E45" s="45"/>
      <c r="F45" s="46"/>
      <c r="G45" s="46"/>
      <c r="H45" s="46"/>
      <c r="I45" s="47"/>
      <c r="J45" s="45"/>
      <c r="K45" s="46"/>
      <c r="L45" s="46"/>
      <c r="M45" s="46"/>
      <c r="N45" s="47"/>
      <c r="O45" s="45"/>
      <c r="P45" s="46"/>
      <c r="Q45" s="46"/>
      <c r="R45" s="46"/>
      <c r="S45" s="47"/>
      <c r="T45" s="44" t="str">
        <f t="shared" si="0"/>
        <v/>
      </c>
      <c r="U45" s="44" t="str">
        <f t="shared" si="1"/>
        <v/>
      </c>
      <c r="V45" s="36"/>
      <c r="W45" s="40">
        <f t="shared" si="2"/>
        <v>0</v>
      </c>
      <c r="X45" s="66">
        <f t="shared" si="3"/>
        <v>0</v>
      </c>
      <c r="Y45" s="36"/>
      <c r="Z45" s="36"/>
      <c r="AA45" s="36"/>
      <c r="AB45" s="36"/>
      <c r="AC45" s="36"/>
      <c r="AD45" s="36"/>
      <c r="AE45" s="36"/>
    </row>
    <row r="46" spans="1:31" s="5" customFormat="1" ht="13.5" customHeight="1">
      <c r="A46" s="36"/>
      <c r="B46" s="3">
        <v>39</v>
      </c>
      <c r="C46" s="27" t="str">
        <f>IF(นักเรียน!B44="","",นักเรียน!B44)</f>
        <v/>
      </c>
      <c r="D46" s="28" t="str">
        <f>IF(นักเรียน!C44="","",นักเรียน!C44)</f>
        <v/>
      </c>
      <c r="E46" s="45"/>
      <c r="F46" s="46"/>
      <c r="G46" s="46"/>
      <c r="H46" s="46"/>
      <c r="I46" s="47"/>
      <c r="J46" s="45"/>
      <c r="K46" s="46"/>
      <c r="L46" s="46"/>
      <c r="M46" s="46"/>
      <c r="N46" s="47"/>
      <c r="O46" s="45"/>
      <c r="P46" s="46"/>
      <c r="Q46" s="46"/>
      <c r="R46" s="46"/>
      <c r="S46" s="47"/>
      <c r="T46" s="44" t="str">
        <f t="shared" si="0"/>
        <v/>
      </c>
      <c r="U46" s="44" t="str">
        <f t="shared" si="1"/>
        <v/>
      </c>
      <c r="V46" s="36"/>
      <c r="W46" s="40">
        <f t="shared" si="2"/>
        <v>0</v>
      </c>
      <c r="X46" s="66">
        <f t="shared" si="3"/>
        <v>0</v>
      </c>
      <c r="Y46" s="36"/>
      <c r="Z46" s="36"/>
      <c r="AA46" s="36"/>
      <c r="AB46" s="36"/>
      <c r="AC46" s="36"/>
      <c r="AD46" s="36"/>
      <c r="AE46" s="36"/>
    </row>
    <row r="47" spans="1:31" s="5" customFormat="1" ht="13.5" customHeight="1">
      <c r="A47" s="36"/>
      <c r="B47" s="3">
        <v>40</v>
      </c>
      <c r="C47" s="27" t="str">
        <f>IF(นักเรียน!B45="","",นักเรียน!B45)</f>
        <v/>
      </c>
      <c r="D47" s="28" t="str">
        <f>IF(นักเรียน!C45="","",นักเรียน!C45)</f>
        <v/>
      </c>
      <c r="E47" s="45"/>
      <c r="F47" s="46"/>
      <c r="G47" s="46"/>
      <c r="H47" s="46"/>
      <c r="I47" s="47"/>
      <c r="J47" s="45"/>
      <c r="K47" s="46"/>
      <c r="L47" s="46"/>
      <c r="M47" s="46"/>
      <c r="N47" s="47"/>
      <c r="O47" s="45"/>
      <c r="P47" s="46"/>
      <c r="Q47" s="46"/>
      <c r="R47" s="46"/>
      <c r="S47" s="47"/>
      <c r="T47" s="44" t="str">
        <f t="shared" si="0"/>
        <v/>
      </c>
      <c r="U47" s="44" t="str">
        <f t="shared" si="1"/>
        <v/>
      </c>
      <c r="V47" s="36"/>
      <c r="W47" s="40">
        <f t="shared" si="2"/>
        <v>0</v>
      </c>
      <c r="X47" s="66">
        <f t="shared" si="3"/>
        <v>0</v>
      </c>
      <c r="Y47" s="36"/>
      <c r="Z47" s="36"/>
      <c r="AA47" s="36"/>
      <c r="AB47" s="36"/>
      <c r="AC47" s="36"/>
      <c r="AD47" s="36"/>
      <c r="AE47" s="36"/>
    </row>
    <row r="48" spans="1:31" s="5" customFormat="1" ht="13.5" customHeight="1">
      <c r="A48" s="36"/>
      <c r="B48" s="3">
        <v>41</v>
      </c>
      <c r="C48" s="27" t="str">
        <f>IF(นักเรียน!B46="","",นักเรียน!B46)</f>
        <v/>
      </c>
      <c r="D48" s="28" t="str">
        <f>IF(นักเรียน!C46="","",นักเรียน!C46)</f>
        <v/>
      </c>
      <c r="E48" s="45"/>
      <c r="F48" s="46"/>
      <c r="G48" s="46"/>
      <c r="H48" s="46"/>
      <c r="I48" s="47"/>
      <c r="J48" s="45"/>
      <c r="K48" s="46"/>
      <c r="L48" s="46"/>
      <c r="M48" s="46"/>
      <c r="N48" s="47"/>
      <c r="O48" s="45"/>
      <c r="P48" s="46"/>
      <c r="Q48" s="46"/>
      <c r="R48" s="46"/>
      <c r="S48" s="47"/>
      <c r="T48" s="44" t="str">
        <f t="shared" si="0"/>
        <v/>
      </c>
      <c r="U48" s="44" t="str">
        <f t="shared" si="1"/>
        <v/>
      </c>
      <c r="V48" s="36"/>
      <c r="W48" s="40">
        <f t="shared" si="2"/>
        <v>0</v>
      </c>
      <c r="X48" s="66">
        <f t="shared" si="3"/>
        <v>0</v>
      </c>
      <c r="Y48" s="36"/>
      <c r="Z48" s="36"/>
      <c r="AA48" s="36"/>
      <c r="AB48" s="36"/>
      <c r="AC48" s="36"/>
      <c r="AD48" s="36"/>
      <c r="AE48" s="36"/>
    </row>
    <row r="49" spans="1:31" s="5" customFormat="1" ht="13.5" customHeight="1">
      <c r="A49" s="36"/>
      <c r="B49" s="3">
        <v>42</v>
      </c>
      <c r="C49" s="27" t="str">
        <f>IF(นักเรียน!B47="","",นักเรียน!B47)</f>
        <v/>
      </c>
      <c r="D49" s="28" t="str">
        <f>IF(นักเรียน!C47="","",นักเรียน!C47)</f>
        <v/>
      </c>
      <c r="E49" s="45"/>
      <c r="F49" s="46"/>
      <c r="G49" s="46"/>
      <c r="H49" s="46"/>
      <c r="I49" s="47"/>
      <c r="J49" s="45"/>
      <c r="K49" s="46"/>
      <c r="L49" s="46"/>
      <c r="M49" s="46"/>
      <c r="N49" s="47"/>
      <c r="O49" s="45"/>
      <c r="P49" s="46"/>
      <c r="Q49" s="46"/>
      <c r="R49" s="46"/>
      <c r="S49" s="47"/>
      <c r="T49" s="44" t="str">
        <f t="shared" si="0"/>
        <v/>
      </c>
      <c r="U49" s="44" t="str">
        <f t="shared" si="1"/>
        <v/>
      </c>
      <c r="V49" s="36"/>
      <c r="W49" s="40">
        <f t="shared" si="2"/>
        <v>0</v>
      </c>
      <c r="X49" s="66">
        <f t="shared" si="3"/>
        <v>0</v>
      </c>
      <c r="Y49" s="36"/>
      <c r="Z49" s="36"/>
      <c r="AA49" s="36"/>
      <c r="AB49" s="36"/>
      <c r="AC49" s="36"/>
      <c r="AD49" s="36"/>
      <c r="AE49" s="36"/>
    </row>
    <row r="50" spans="1:31" s="5" customFormat="1" ht="13.5" customHeight="1">
      <c r="A50" s="36"/>
      <c r="B50" s="3">
        <v>43</v>
      </c>
      <c r="C50" s="27" t="str">
        <f>IF(นักเรียน!B48="","",นักเรียน!B48)</f>
        <v/>
      </c>
      <c r="D50" s="28" t="str">
        <f>IF(นักเรียน!C48="","",นักเรียน!C48)</f>
        <v/>
      </c>
      <c r="E50" s="45"/>
      <c r="F50" s="46"/>
      <c r="G50" s="46"/>
      <c r="H50" s="46"/>
      <c r="I50" s="47"/>
      <c r="J50" s="45"/>
      <c r="K50" s="46"/>
      <c r="L50" s="46"/>
      <c r="M50" s="46"/>
      <c r="N50" s="47"/>
      <c r="O50" s="45"/>
      <c r="P50" s="46"/>
      <c r="Q50" s="46"/>
      <c r="R50" s="46"/>
      <c r="S50" s="47"/>
      <c r="T50" s="44" t="str">
        <f t="shared" si="0"/>
        <v/>
      </c>
      <c r="U50" s="44" t="str">
        <f t="shared" si="1"/>
        <v/>
      </c>
      <c r="V50" s="36"/>
      <c r="W50" s="40">
        <f t="shared" si="2"/>
        <v>0</v>
      </c>
      <c r="X50" s="66">
        <f t="shared" si="3"/>
        <v>0</v>
      </c>
      <c r="Y50" s="36"/>
      <c r="Z50" s="36"/>
      <c r="AA50" s="36"/>
      <c r="AB50" s="36"/>
      <c r="AC50" s="36"/>
      <c r="AD50" s="36"/>
      <c r="AE50" s="36"/>
    </row>
    <row r="51" spans="1:31" s="5" customFormat="1" ht="13.5" customHeight="1">
      <c r="A51" s="36"/>
      <c r="B51" s="3">
        <v>44</v>
      </c>
      <c r="C51" s="27" t="str">
        <f>IF(นักเรียน!B49="","",นักเรียน!B49)</f>
        <v/>
      </c>
      <c r="D51" s="28" t="str">
        <f>IF(นักเรียน!C49="","",นักเรียน!C49)</f>
        <v/>
      </c>
      <c r="E51" s="45"/>
      <c r="F51" s="46"/>
      <c r="G51" s="46"/>
      <c r="H51" s="46"/>
      <c r="I51" s="47"/>
      <c r="J51" s="45"/>
      <c r="K51" s="46"/>
      <c r="L51" s="46"/>
      <c r="M51" s="46"/>
      <c r="N51" s="47"/>
      <c r="O51" s="45"/>
      <c r="P51" s="46"/>
      <c r="Q51" s="46"/>
      <c r="R51" s="46"/>
      <c r="S51" s="47"/>
      <c r="T51" s="44" t="str">
        <f t="shared" si="0"/>
        <v/>
      </c>
      <c r="U51" s="44" t="str">
        <f t="shared" si="1"/>
        <v/>
      </c>
      <c r="V51" s="36"/>
      <c r="W51" s="40">
        <f t="shared" si="2"/>
        <v>0</v>
      </c>
      <c r="X51" s="66">
        <f t="shared" si="3"/>
        <v>0</v>
      </c>
      <c r="Y51" s="36"/>
      <c r="Z51" s="36"/>
      <c r="AA51" s="36"/>
      <c r="AB51" s="36"/>
      <c r="AC51" s="36"/>
      <c r="AD51" s="36"/>
      <c r="AE51" s="36"/>
    </row>
    <row r="52" spans="1:31" s="5" customFormat="1" ht="13.5" customHeight="1">
      <c r="A52" s="36"/>
      <c r="B52" s="3">
        <v>45</v>
      </c>
      <c r="C52" s="27" t="str">
        <f>IF(นักเรียน!B50="","",นักเรียน!B50)</f>
        <v/>
      </c>
      <c r="D52" s="28" t="str">
        <f>IF(นักเรียน!C50="","",นักเรียน!C50)</f>
        <v/>
      </c>
      <c r="E52" s="45"/>
      <c r="F52" s="46"/>
      <c r="G52" s="46"/>
      <c r="H52" s="46"/>
      <c r="I52" s="47"/>
      <c r="J52" s="45"/>
      <c r="K52" s="46"/>
      <c r="L52" s="46"/>
      <c r="M52" s="46"/>
      <c r="N52" s="47"/>
      <c r="O52" s="45"/>
      <c r="P52" s="46"/>
      <c r="Q52" s="46"/>
      <c r="R52" s="46"/>
      <c r="S52" s="47"/>
      <c r="T52" s="44" t="str">
        <f t="shared" si="0"/>
        <v/>
      </c>
      <c r="U52" s="44" t="str">
        <f t="shared" si="1"/>
        <v/>
      </c>
      <c r="V52" s="36"/>
      <c r="W52" s="40">
        <f t="shared" si="2"/>
        <v>0</v>
      </c>
      <c r="X52" s="66">
        <f t="shared" si="3"/>
        <v>0</v>
      </c>
      <c r="Y52" s="36"/>
      <c r="Z52" s="36"/>
      <c r="AA52" s="36"/>
      <c r="AB52" s="36"/>
      <c r="AC52" s="36"/>
      <c r="AD52" s="36"/>
      <c r="AE52" s="36"/>
    </row>
    <row r="53" spans="1:31" s="5" customFormat="1" ht="16.5" customHeight="1">
      <c r="A53" s="36"/>
      <c r="B53" s="230" t="s">
        <v>56</v>
      </c>
      <c r="C53" s="230"/>
      <c r="D53" s="230"/>
      <c r="E53" s="230"/>
      <c r="F53" s="230"/>
      <c r="G53" s="230"/>
      <c r="H53" s="230"/>
      <c r="I53" s="230"/>
      <c r="J53" s="229" t="str">
        <f>IF(Y3=0,"",Y3)</f>
        <v/>
      </c>
      <c r="K53" s="229"/>
      <c r="L53" s="229"/>
      <c r="M53" s="229"/>
      <c r="N53" s="229"/>
      <c r="O53" s="230" t="s">
        <v>61</v>
      </c>
      <c r="P53" s="230"/>
      <c r="Q53" s="230"/>
      <c r="R53" s="230"/>
      <c r="S53" s="230"/>
      <c r="T53" s="236" t="str">
        <f>IF(Y5="-","-",Y5)</f>
        <v>-</v>
      </c>
      <c r="U53" s="229"/>
      <c r="V53" s="36"/>
      <c r="W53" s="67"/>
      <c r="X53" s="68"/>
      <c r="Y53" s="36"/>
      <c r="Z53" s="36"/>
      <c r="AA53" s="36"/>
      <c r="AB53" s="36"/>
      <c r="AC53" s="36"/>
      <c r="AD53" s="36"/>
      <c r="AE53" s="36"/>
    </row>
    <row r="54" spans="1:31" s="5" customFormat="1" ht="17.25" customHeight="1">
      <c r="A54" s="36"/>
      <c r="B54" s="237" t="s">
        <v>60</v>
      </c>
      <c r="C54" s="237"/>
      <c r="D54" s="237"/>
      <c r="E54" s="237"/>
      <c r="F54" s="237"/>
      <c r="G54" s="237"/>
      <c r="H54" s="237"/>
      <c r="I54" s="237"/>
      <c r="J54" s="238" t="str">
        <f>IF(Y4="-","",Y4)</f>
        <v/>
      </c>
      <c r="K54" s="239"/>
      <c r="L54" s="239"/>
      <c r="M54" s="239"/>
      <c r="N54" s="239"/>
      <c r="O54" s="237" t="s">
        <v>2</v>
      </c>
      <c r="P54" s="237"/>
      <c r="Q54" s="237"/>
      <c r="R54" s="237"/>
      <c r="S54" s="237"/>
      <c r="T54" s="229" t="str">
        <f>IF(T53="-","-",IF(T53&gt;=0.225,5,IF(T53&gt;=0.1875,4,IF(T53&gt;=0.15,3,IF(T53&gt;=0.125,2,1)))))</f>
        <v>-</v>
      </c>
      <c r="U54" s="229"/>
      <c r="V54" s="36"/>
      <c r="W54" s="67"/>
      <c r="X54" s="68"/>
      <c r="Y54" s="36"/>
      <c r="Z54" s="36"/>
      <c r="AA54" s="36"/>
      <c r="AB54" s="36"/>
      <c r="AC54" s="36"/>
      <c r="AD54" s="36"/>
      <c r="AE54" s="36"/>
    </row>
    <row r="55" spans="1:31" s="5" customFormat="1" ht="17.25" customHeight="1">
      <c r="A55" s="36"/>
      <c r="B55" s="230" t="s">
        <v>62</v>
      </c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29" t="str">
        <f>IF(T54="-","-",IF(T54=5,"ดีเยี่ยม",IF(T54=4,"ดีมาก",IF(T54=3,"ดี",IF(T54=2,"พอใช้","ปรับปรุง")))))</f>
        <v>-</v>
      </c>
      <c r="U55" s="229"/>
      <c r="V55" s="36"/>
      <c r="W55" s="67"/>
      <c r="X55" s="68"/>
      <c r="Y55" s="36"/>
      <c r="Z55" s="36"/>
      <c r="AA55" s="36"/>
      <c r="AB55" s="36"/>
      <c r="AC55" s="36"/>
      <c r="AD55" s="36"/>
      <c r="AE55" s="36"/>
    </row>
    <row r="56" spans="1:31" s="5" customFormat="1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9"/>
      <c r="X56" s="36"/>
      <c r="Y56" s="36"/>
      <c r="Z56" s="36"/>
      <c r="AA56" s="36"/>
      <c r="AB56" s="36"/>
      <c r="AC56" s="36"/>
      <c r="AD56" s="36"/>
      <c r="AE56" s="36"/>
    </row>
    <row r="57" spans="1:31">
      <c r="B57" s="34"/>
      <c r="C57" s="34"/>
      <c r="D57" s="69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50" t="s">
        <v>175</v>
      </c>
      <c r="U57" s="58">
        <f>COUNTIF(T8:T52,5)</f>
        <v>0</v>
      </c>
      <c r="V57" s="34" t="s">
        <v>29</v>
      </c>
    </row>
    <row r="58" spans="1:31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50" t="s">
        <v>176</v>
      </c>
      <c r="U58" s="58">
        <f>COUNTIF(T8:T52,4)</f>
        <v>0</v>
      </c>
      <c r="V58" s="34" t="s">
        <v>29</v>
      </c>
    </row>
    <row r="59" spans="1:31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50" t="s">
        <v>177</v>
      </c>
      <c r="U59" s="58">
        <f>COUNTIF(T8:T52,3)</f>
        <v>0</v>
      </c>
      <c r="V59" s="34" t="s">
        <v>29</v>
      </c>
    </row>
    <row r="60" spans="1:31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50" t="s">
        <v>178</v>
      </c>
      <c r="U60" s="58">
        <f>COUNTIF(T8:T52,2)</f>
        <v>0</v>
      </c>
      <c r="V60" s="34" t="s">
        <v>29</v>
      </c>
    </row>
    <row r="61" spans="1:31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50" t="s">
        <v>179</v>
      </c>
      <c r="U61" s="58">
        <f>COUNTIF(T8:T52,1)</f>
        <v>0</v>
      </c>
      <c r="V61" s="34" t="s">
        <v>29</v>
      </c>
    </row>
    <row r="62" spans="1:31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50" t="s">
        <v>33</v>
      </c>
      <c r="U62" s="59">
        <f>SUM(U57:U61)</f>
        <v>0</v>
      </c>
      <c r="V62" s="34" t="s">
        <v>29</v>
      </c>
    </row>
    <row r="63" spans="1:31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1:31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2:21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2:21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2:21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2:21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2:21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2:21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2:21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2:21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spans="2:21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2:21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2:21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2:21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2:21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spans="2:21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spans="2:21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spans="2:21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spans="2:21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spans="2:21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spans="2:21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spans="2:21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2:21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2:21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</sheetData>
  <sheetProtection password="CF63" sheet="1" objects="1" scenarios="1" selectLockedCells="1"/>
  <mergeCells count="19">
    <mergeCell ref="C3:T3"/>
    <mergeCell ref="B6:B7"/>
    <mergeCell ref="C6:C7"/>
    <mergeCell ref="D6:D7"/>
    <mergeCell ref="E6:I6"/>
    <mergeCell ref="J6:N6"/>
    <mergeCell ref="O6:S6"/>
    <mergeCell ref="T6:T7"/>
    <mergeCell ref="B55:S55"/>
    <mergeCell ref="T55:U55"/>
    <mergeCell ref="U6:U7"/>
    <mergeCell ref="B53:I53"/>
    <mergeCell ref="J53:N53"/>
    <mergeCell ref="O53:S53"/>
    <mergeCell ref="T53:U53"/>
    <mergeCell ref="B54:I54"/>
    <mergeCell ref="J54:N54"/>
    <mergeCell ref="O54:S54"/>
    <mergeCell ref="T54:U54"/>
  </mergeCells>
  <dataValidations count="5"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8:P52 F8:F52 K8:K52">
      <formula1>scor4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8:O52 E8:E52 J8:J52">
      <formula1>scor5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8:Q52 G8:G52 L8:L52">
      <formula1>scor3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8:R52 H8:H52 M8:M52">
      <formula1>scor2</formula1>
    </dataValidation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8:S52 I8:I52 N8:N52">
      <formula1>scor1</formula1>
    </dataValidation>
  </dataValidations>
  <printOptions horizontalCentered="1"/>
  <pageMargins left="0.31496062992125984" right="0.11811023622047245" top="0.35433070866141736" bottom="0.15748031496062992" header="0.11811023622047245" footer="0.11811023622047245"/>
  <pageSetup paperSize="9" orientation="portrait" blackAndWhite="1" horizontalDpi="4294967293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6"/>
  <sheetViews>
    <sheetView showGridLines="0" showRowColHeaders="0" topLeftCell="A2" workbookViewId="0">
      <selection activeCell="R8" sqref="R8"/>
    </sheetView>
  </sheetViews>
  <sheetFormatPr defaultColWidth="23.25" defaultRowHeight="22.5"/>
  <cols>
    <col min="1" max="1" width="15" style="34" customWidth="1"/>
    <col min="2" max="2" width="4.125" style="1" customWidth="1"/>
    <col min="3" max="3" width="8.75" style="1" customWidth="1"/>
    <col min="4" max="4" width="21.875" style="1" customWidth="1"/>
    <col min="5" max="19" width="3.25" style="1" customWidth="1"/>
    <col min="20" max="20" width="5.75" style="1" customWidth="1"/>
    <col min="21" max="21" width="9.625" style="1" customWidth="1"/>
    <col min="22" max="22" width="10.625" style="34" customWidth="1"/>
    <col min="23" max="23" width="14.625" style="37" customWidth="1"/>
    <col min="24" max="24" width="13" style="34" customWidth="1"/>
    <col min="25" max="25" width="10.25" style="34" customWidth="1"/>
    <col min="26" max="26" width="13.625" style="34" customWidth="1"/>
    <col min="27" max="31" width="23.25" style="34"/>
    <col min="32" max="16384" width="23.25" style="1"/>
  </cols>
  <sheetData>
    <row r="1" spans="1:3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W1" s="91" t="s">
        <v>57</v>
      </c>
    </row>
    <row r="2" spans="1:3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X2" s="53" t="s">
        <v>59</v>
      </c>
      <c r="Y2" s="54">
        <v>0.25</v>
      </c>
      <c r="Z2" s="57" t="s">
        <v>32</v>
      </c>
    </row>
    <row r="3" spans="1:31" s="7" customFormat="1" ht="19.5" customHeight="1">
      <c r="A3" s="33"/>
      <c r="B3" s="25"/>
      <c r="C3" s="227" t="str">
        <f>"แบบประเมินคุณะลักษณะอันพึงประสงค์ของผู้เรียน  "&amp;บันทึกข้อความ!S8&amp;" ปีการศึกษา "&amp;บันทึกข้อความ!S9</f>
        <v>แบบประเมินคุณะลักษณะอันพึงประสงค์ของผู้เรียน  ชั้นมัธยมศึกษาปีที่ 3 ปีการศึกษา 2556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5"/>
      <c r="V3" s="33"/>
      <c r="W3" s="38"/>
      <c r="X3" s="53" t="s">
        <v>58</v>
      </c>
      <c r="Y3" s="55">
        <f>SUM(U57:U59)</f>
        <v>0</v>
      </c>
      <c r="Z3" s="57" t="s">
        <v>29</v>
      </c>
      <c r="AA3" s="33"/>
      <c r="AB3" s="33"/>
      <c r="AC3" s="33"/>
      <c r="AD3" s="33"/>
      <c r="AE3" s="33"/>
    </row>
    <row r="4" spans="1:31" s="7" customFormat="1" ht="19.5" customHeight="1">
      <c r="A4" s="33"/>
      <c r="B4" s="25"/>
      <c r="C4" s="25" t="s">
        <v>114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33"/>
      <c r="W4" s="52"/>
      <c r="X4" s="53" t="s">
        <v>30</v>
      </c>
      <c r="Y4" s="56" t="str">
        <f>IF(Y3=0,"-",Y3*100/U62)</f>
        <v>-</v>
      </c>
      <c r="Z4" s="57"/>
      <c r="AA4" s="33"/>
      <c r="AB4" s="33"/>
      <c r="AC4" s="33"/>
      <c r="AD4" s="33"/>
      <c r="AE4" s="33"/>
    </row>
    <row r="5" spans="1:31" s="21" customFormat="1" ht="19.5" customHeight="1">
      <c r="A5" s="33"/>
      <c r="D5" s="21" t="s">
        <v>115</v>
      </c>
      <c r="V5" s="33"/>
      <c r="W5" s="38"/>
      <c r="X5" s="53" t="s">
        <v>31</v>
      </c>
      <c r="Y5" s="56" t="str">
        <f>IF(Y4="-","-",Y4*Y2/100)</f>
        <v>-</v>
      </c>
      <c r="Z5" s="57" t="s">
        <v>32</v>
      </c>
      <c r="AA5" s="33"/>
      <c r="AB5" s="33"/>
      <c r="AC5" s="33"/>
      <c r="AD5" s="33"/>
      <c r="AE5" s="33"/>
    </row>
    <row r="6" spans="1:31" s="7" customFormat="1" ht="81.75" customHeight="1">
      <c r="A6" s="33"/>
      <c r="B6" s="234" t="s">
        <v>0</v>
      </c>
      <c r="C6" s="235" t="str">
        <f>นักเรียน!B5</f>
        <v>เลขประจำตัว</v>
      </c>
      <c r="D6" s="234" t="s">
        <v>1</v>
      </c>
      <c r="E6" s="231" t="s">
        <v>116</v>
      </c>
      <c r="F6" s="232"/>
      <c r="G6" s="232"/>
      <c r="H6" s="232"/>
      <c r="I6" s="233"/>
      <c r="J6" s="231" t="s">
        <v>117</v>
      </c>
      <c r="K6" s="232"/>
      <c r="L6" s="232"/>
      <c r="M6" s="232"/>
      <c r="N6" s="233"/>
      <c r="O6" s="231" t="s">
        <v>118</v>
      </c>
      <c r="P6" s="232"/>
      <c r="Q6" s="232"/>
      <c r="R6" s="232"/>
      <c r="S6" s="232"/>
      <c r="T6" s="240" t="s">
        <v>28</v>
      </c>
      <c r="U6" s="240" t="s">
        <v>27</v>
      </c>
      <c r="V6" s="33"/>
      <c r="W6" s="48" t="s">
        <v>8</v>
      </c>
      <c r="X6" s="49" t="s">
        <v>9</v>
      </c>
      <c r="Y6" s="33"/>
      <c r="Z6" s="33"/>
      <c r="AA6" s="33"/>
      <c r="AB6" s="33"/>
      <c r="AC6" s="33"/>
      <c r="AD6" s="33"/>
      <c r="AE6" s="33"/>
    </row>
    <row r="7" spans="1:31" ht="18" customHeight="1">
      <c r="B7" s="234"/>
      <c r="C7" s="235"/>
      <c r="D7" s="234"/>
      <c r="E7" s="41">
        <v>5</v>
      </c>
      <c r="F7" s="42">
        <v>4</v>
      </c>
      <c r="G7" s="42">
        <v>3</v>
      </c>
      <c r="H7" s="42">
        <v>2</v>
      </c>
      <c r="I7" s="43">
        <v>1</v>
      </c>
      <c r="J7" s="41">
        <v>5</v>
      </c>
      <c r="K7" s="42">
        <v>4</v>
      </c>
      <c r="L7" s="42">
        <v>3</v>
      </c>
      <c r="M7" s="42">
        <v>2</v>
      </c>
      <c r="N7" s="43">
        <v>1</v>
      </c>
      <c r="O7" s="41">
        <v>5</v>
      </c>
      <c r="P7" s="42">
        <v>4</v>
      </c>
      <c r="Q7" s="42">
        <v>3</v>
      </c>
      <c r="R7" s="42">
        <v>2</v>
      </c>
      <c r="S7" s="51">
        <v>1</v>
      </c>
      <c r="T7" s="240"/>
      <c r="U7" s="240"/>
      <c r="W7" s="64">
        <v>15</v>
      </c>
      <c r="X7" s="65">
        <v>100</v>
      </c>
    </row>
    <row r="8" spans="1:31" s="4" customFormat="1" ht="13.5" customHeight="1">
      <c r="A8" s="35"/>
      <c r="B8" s="3">
        <v>1</v>
      </c>
      <c r="C8" s="27" t="str">
        <f>IF(นักเรียน!B6="","",นักเรียน!B6)</f>
        <v/>
      </c>
      <c r="D8" s="28" t="str">
        <f>IF(นักเรียน!C6="","",นักเรียน!C6)</f>
        <v>สามเณร</v>
      </c>
      <c r="E8" s="45"/>
      <c r="F8" s="46"/>
      <c r="G8" s="46"/>
      <c r="H8" s="46"/>
      <c r="I8" s="47"/>
      <c r="J8" s="45"/>
      <c r="K8" s="46"/>
      <c r="L8" s="46"/>
      <c r="M8" s="46"/>
      <c r="N8" s="47"/>
      <c r="O8" s="45"/>
      <c r="P8" s="46"/>
      <c r="Q8" s="46"/>
      <c r="R8" s="46"/>
      <c r="S8" s="47"/>
      <c r="T8" s="44" t="str">
        <f t="shared" ref="T8:T52" si="0">IF(X8=0,"",VLOOKUP(X8,gradeatt,4,TRUE))</f>
        <v/>
      </c>
      <c r="U8" s="44" t="str">
        <f t="shared" ref="U8:U52" si="1">IF(X8=0,"",VLOOKUP(X8,gradeatt,5,TRUE))</f>
        <v/>
      </c>
      <c r="V8" s="35"/>
      <c r="W8" s="40">
        <f>SUM(E8:S8)</f>
        <v>0</v>
      </c>
      <c r="X8" s="66">
        <f>W8*100/$W$7</f>
        <v>0</v>
      </c>
      <c r="Y8" s="35"/>
      <c r="Z8" s="35"/>
      <c r="AA8" s="35"/>
      <c r="AB8" s="35"/>
      <c r="AC8" s="35"/>
      <c r="AD8" s="35"/>
      <c r="AE8" s="35"/>
    </row>
    <row r="9" spans="1:31" s="4" customFormat="1" ht="13.5" customHeight="1">
      <c r="A9" s="35"/>
      <c r="B9" s="3">
        <v>2</v>
      </c>
      <c r="C9" s="27" t="str">
        <f>IF(นักเรียน!B7="","",นักเรียน!B7)</f>
        <v/>
      </c>
      <c r="D9" s="28" t="str">
        <f>IF(นักเรียน!C7="","",นักเรียน!C7)</f>
        <v>สามเณร</v>
      </c>
      <c r="E9" s="45"/>
      <c r="F9" s="46"/>
      <c r="G9" s="46"/>
      <c r="H9" s="46"/>
      <c r="I9" s="47"/>
      <c r="J9" s="45"/>
      <c r="K9" s="46"/>
      <c r="L9" s="46"/>
      <c r="M9" s="46"/>
      <c r="N9" s="47"/>
      <c r="O9" s="45"/>
      <c r="P9" s="46"/>
      <c r="Q9" s="46"/>
      <c r="R9" s="46"/>
      <c r="S9" s="47"/>
      <c r="T9" s="44" t="str">
        <f t="shared" si="0"/>
        <v/>
      </c>
      <c r="U9" s="44" t="str">
        <f t="shared" si="1"/>
        <v/>
      </c>
      <c r="V9" s="35"/>
      <c r="W9" s="40">
        <f t="shared" ref="W9:W52" si="2">SUM(E9:S9)</f>
        <v>0</v>
      </c>
      <c r="X9" s="66">
        <f t="shared" ref="X9:X52" si="3">W9*100/$W$7</f>
        <v>0</v>
      </c>
      <c r="Y9" s="35"/>
      <c r="Z9" s="35"/>
      <c r="AA9" s="35"/>
      <c r="AB9" s="35"/>
      <c r="AC9" s="35"/>
      <c r="AD9" s="35"/>
      <c r="AE9" s="35"/>
    </row>
    <row r="10" spans="1:31" s="4" customFormat="1" ht="13.5" customHeight="1">
      <c r="A10" s="35"/>
      <c r="B10" s="3">
        <v>3</v>
      </c>
      <c r="C10" s="27" t="str">
        <f>IF(นักเรียน!B8="","",นักเรียน!B8)</f>
        <v/>
      </c>
      <c r="D10" s="28" t="str">
        <f>IF(นักเรียน!C8="","",นักเรียน!C8)</f>
        <v>สามเณร</v>
      </c>
      <c r="E10" s="45"/>
      <c r="F10" s="46"/>
      <c r="G10" s="46"/>
      <c r="H10" s="46"/>
      <c r="I10" s="47"/>
      <c r="J10" s="45"/>
      <c r="K10" s="46"/>
      <c r="L10" s="46"/>
      <c r="M10" s="46"/>
      <c r="N10" s="47"/>
      <c r="O10" s="45"/>
      <c r="P10" s="46"/>
      <c r="Q10" s="46"/>
      <c r="R10" s="46"/>
      <c r="S10" s="47"/>
      <c r="T10" s="44" t="str">
        <f t="shared" si="0"/>
        <v/>
      </c>
      <c r="U10" s="44" t="str">
        <f t="shared" si="1"/>
        <v/>
      </c>
      <c r="V10" s="35"/>
      <c r="W10" s="40">
        <f t="shared" si="2"/>
        <v>0</v>
      </c>
      <c r="X10" s="66">
        <f t="shared" si="3"/>
        <v>0</v>
      </c>
      <c r="Y10" s="35"/>
      <c r="Z10" s="35"/>
      <c r="AA10" s="35"/>
      <c r="AB10" s="35"/>
      <c r="AC10" s="35"/>
      <c r="AD10" s="35"/>
      <c r="AE10" s="35"/>
    </row>
    <row r="11" spans="1:31" s="4" customFormat="1" ht="13.5" customHeight="1">
      <c r="A11" s="35"/>
      <c r="B11" s="3">
        <v>4</v>
      </c>
      <c r="C11" s="27" t="str">
        <f>IF(นักเรียน!B9="","",นักเรียน!B9)</f>
        <v/>
      </c>
      <c r="D11" s="28" t="str">
        <f>IF(นักเรียน!C9="","",นักเรียน!C9)</f>
        <v>สามเณร</v>
      </c>
      <c r="E11" s="45"/>
      <c r="F11" s="46"/>
      <c r="G11" s="46"/>
      <c r="H11" s="46"/>
      <c r="I11" s="47"/>
      <c r="J11" s="45"/>
      <c r="K11" s="46"/>
      <c r="L11" s="46"/>
      <c r="M11" s="46"/>
      <c r="N11" s="47"/>
      <c r="O11" s="45"/>
      <c r="P11" s="46"/>
      <c r="Q11" s="46"/>
      <c r="R11" s="46"/>
      <c r="S11" s="47"/>
      <c r="T11" s="44" t="str">
        <f t="shared" si="0"/>
        <v/>
      </c>
      <c r="U11" s="44" t="str">
        <f t="shared" si="1"/>
        <v/>
      </c>
      <c r="V11" s="35"/>
      <c r="W11" s="40">
        <f t="shared" si="2"/>
        <v>0</v>
      </c>
      <c r="X11" s="66">
        <f t="shared" si="3"/>
        <v>0</v>
      </c>
      <c r="Y11" s="35"/>
      <c r="Z11" s="35"/>
      <c r="AA11" s="35"/>
      <c r="AB11" s="35"/>
      <c r="AC11" s="35"/>
      <c r="AD11" s="35"/>
      <c r="AE11" s="35"/>
    </row>
    <row r="12" spans="1:31" s="4" customFormat="1" ht="13.5" customHeight="1">
      <c r="A12" s="35"/>
      <c r="B12" s="3">
        <v>5</v>
      </c>
      <c r="C12" s="27" t="str">
        <f>IF(นักเรียน!B10="","",นักเรียน!B10)</f>
        <v/>
      </c>
      <c r="D12" s="28" t="str">
        <f>IF(นักเรียน!C10="","",นักเรียน!C10)</f>
        <v>สามเณร</v>
      </c>
      <c r="E12" s="45"/>
      <c r="F12" s="46"/>
      <c r="G12" s="46"/>
      <c r="H12" s="46"/>
      <c r="I12" s="47"/>
      <c r="J12" s="45"/>
      <c r="K12" s="46"/>
      <c r="L12" s="46"/>
      <c r="M12" s="46"/>
      <c r="N12" s="47"/>
      <c r="O12" s="45"/>
      <c r="P12" s="46"/>
      <c r="Q12" s="46"/>
      <c r="R12" s="46"/>
      <c r="S12" s="47"/>
      <c r="T12" s="44" t="str">
        <f t="shared" si="0"/>
        <v/>
      </c>
      <c r="U12" s="44" t="str">
        <f t="shared" si="1"/>
        <v/>
      </c>
      <c r="V12" s="35"/>
      <c r="W12" s="40">
        <f t="shared" si="2"/>
        <v>0</v>
      </c>
      <c r="X12" s="66">
        <f t="shared" si="3"/>
        <v>0</v>
      </c>
      <c r="Y12" s="35"/>
      <c r="Z12" s="35"/>
      <c r="AA12" s="35"/>
      <c r="AB12" s="35"/>
      <c r="AC12" s="35"/>
      <c r="AD12" s="35"/>
      <c r="AE12" s="35"/>
    </row>
    <row r="13" spans="1:31" s="4" customFormat="1" ht="13.5" customHeight="1">
      <c r="A13" s="35"/>
      <c r="B13" s="3">
        <v>6</v>
      </c>
      <c r="C13" s="27" t="str">
        <f>IF(นักเรียน!B11="","",นักเรียน!B11)</f>
        <v/>
      </c>
      <c r="D13" s="28" t="str">
        <f>IF(นักเรียน!C11="","",นักเรียน!C11)</f>
        <v>สามเณร</v>
      </c>
      <c r="E13" s="45"/>
      <c r="F13" s="46"/>
      <c r="G13" s="46"/>
      <c r="H13" s="46"/>
      <c r="I13" s="47"/>
      <c r="J13" s="45"/>
      <c r="K13" s="46"/>
      <c r="L13" s="46"/>
      <c r="M13" s="46"/>
      <c r="N13" s="47"/>
      <c r="O13" s="45"/>
      <c r="P13" s="46"/>
      <c r="Q13" s="46"/>
      <c r="R13" s="46"/>
      <c r="S13" s="47"/>
      <c r="T13" s="44" t="str">
        <f t="shared" si="0"/>
        <v/>
      </c>
      <c r="U13" s="44" t="str">
        <f t="shared" si="1"/>
        <v/>
      </c>
      <c r="V13" s="35"/>
      <c r="W13" s="40">
        <f t="shared" si="2"/>
        <v>0</v>
      </c>
      <c r="X13" s="66">
        <f t="shared" si="3"/>
        <v>0</v>
      </c>
      <c r="Y13" s="35"/>
      <c r="Z13" s="35"/>
      <c r="AA13" s="35"/>
      <c r="AB13" s="35"/>
      <c r="AC13" s="35"/>
      <c r="AD13" s="35"/>
      <c r="AE13" s="35"/>
    </row>
    <row r="14" spans="1:31" s="4" customFormat="1" ht="13.5" customHeight="1">
      <c r="A14" s="35"/>
      <c r="B14" s="3">
        <v>7</v>
      </c>
      <c r="C14" s="27" t="str">
        <f>IF(นักเรียน!B12="","",นักเรียน!B12)</f>
        <v/>
      </c>
      <c r="D14" s="28" t="str">
        <f>IF(นักเรียน!C12="","",นักเรียน!C12)</f>
        <v>สามเณร</v>
      </c>
      <c r="E14" s="45"/>
      <c r="F14" s="46"/>
      <c r="G14" s="46"/>
      <c r="H14" s="46"/>
      <c r="I14" s="47"/>
      <c r="J14" s="45"/>
      <c r="K14" s="46"/>
      <c r="L14" s="46"/>
      <c r="M14" s="46"/>
      <c r="N14" s="47"/>
      <c r="O14" s="45"/>
      <c r="P14" s="46"/>
      <c r="Q14" s="46"/>
      <c r="R14" s="46"/>
      <c r="S14" s="47"/>
      <c r="T14" s="44" t="str">
        <f t="shared" si="0"/>
        <v/>
      </c>
      <c r="U14" s="44" t="str">
        <f t="shared" si="1"/>
        <v/>
      </c>
      <c r="V14" s="35"/>
      <c r="W14" s="40">
        <f t="shared" si="2"/>
        <v>0</v>
      </c>
      <c r="X14" s="66">
        <f t="shared" si="3"/>
        <v>0</v>
      </c>
      <c r="Y14" s="35"/>
      <c r="Z14" s="35"/>
      <c r="AA14" s="35"/>
      <c r="AB14" s="35"/>
      <c r="AC14" s="35"/>
      <c r="AD14" s="35"/>
      <c r="AE14" s="35"/>
    </row>
    <row r="15" spans="1:31" s="4" customFormat="1" ht="13.5" customHeight="1">
      <c r="A15" s="35"/>
      <c r="B15" s="3">
        <v>8</v>
      </c>
      <c r="C15" s="27" t="str">
        <f>IF(นักเรียน!B13="","",นักเรียน!B13)</f>
        <v/>
      </c>
      <c r="D15" s="28" t="str">
        <f>IF(นักเรียน!C13="","",นักเรียน!C13)</f>
        <v>สามเณร</v>
      </c>
      <c r="E15" s="45"/>
      <c r="F15" s="46"/>
      <c r="G15" s="46"/>
      <c r="H15" s="46"/>
      <c r="I15" s="47"/>
      <c r="J15" s="45"/>
      <c r="K15" s="46"/>
      <c r="L15" s="46"/>
      <c r="M15" s="46"/>
      <c r="N15" s="47"/>
      <c r="O15" s="45"/>
      <c r="P15" s="46"/>
      <c r="Q15" s="46"/>
      <c r="R15" s="46"/>
      <c r="S15" s="47"/>
      <c r="T15" s="44" t="str">
        <f t="shared" si="0"/>
        <v/>
      </c>
      <c r="U15" s="44" t="str">
        <f t="shared" si="1"/>
        <v/>
      </c>
      <c r="V15" s="35"/>
      <c r="W15" s="40">
        <f t="shared" si="2"/>
        <v>0</v>
      </c>
      <c r="X15" s="66">
        <f t="shared" si="3"/>
        <v>0</v>
      </c>
      <c r="Y15" s="35"/>
      <c r="Z15" s="35"/>
      <c r="AA15" s="35"/>
      <c r="AB15" s="35"/>
      <c r="AC15" s="35"/>
      <c r="AD15" s="35"/>
      <c r="AE15" s="35"/>
    </row>
    <row r="16" spans="1:31" s="4" customFormat="1" ht="13.5" customHeight="1">
      <c r="A16" s="35"/>
      <c r="B16" s="3">
        <v>9</v>
      </c>
      <c r="C16" s="27" t="str">
        <f>IF(นักเรียน!B14="","",นักเรียน!B14)</f>
        <v/>
      </c>
      <c r="D16" s="28" t="str">
        <f>IF(นักเรียน!C14="","",นักเรียน!C14)</f>
        <v>สามเณร</v>
      </c>
      <c r="E16" s="45"/>
      <c r="F16" s="46"/>
      <c r="G16" s="46"/>
      <c r="H16" s="46"/>
      <c r="I16" s="47"/>
      <c r="J16" s="45"/>
      <c r="K16" s="46"/>
      <c r="L16" s="46"/>
      <c r="M16" s="46"/>
      <c r="N16" s="47"/>
      <c r="O16" s="45"/>
      <c r="P16" s="46"/>
      <c r="Q16" s="46"/>
      <c r="R16" s="46"/>
      <c r="S16" s="47"/>
      <c r="T16" s="44" t="str">
        <f t="shared" si="0"/>
        <v/>
      </c>
      <c r="U16" s="44" t="str">
        <f t="shared" si="1"/>
        <v/>
      </c>
      <c r="V16" s="35"/>
      <c r="W16" s="40">
        <f t="shared" si="2"/>
        <v>0</v>
      </c>
      <c r="X16" s="66">
        <f t="shared" si="3"/>
        <v>0</v>
      </c>
      <c r="Y16" s="35"/>
      <c r="Z16" s="35"/>
      <c r="AA16" s="35"/>
      <c r="AB16" s="35"/>
      <c r="AC16" s="35"/>
      <c r="AD16" s="35"/>
      <c r="AE16" s="35"/>
    </row>
    <row r="17" spans="1:31" s="4" customFormat="1" ht="13.5" customHeight="1">
      <c r="A17" s="35"/>
      <c r="B17" s="3">
        <v>10</v>
      </c>
      <c r="C17" s="27" t="str">
        <f>IF(นักเรียน!B15="","",นักเรียน!B15)</f>
        <v/>
      </c>
      <c r="D17" s="28" t="str">
        <f>IF(นักเรียน!C15="","",นักเรียน!C15)</f>
        <v>สามเณร</v>
      </c>
      <c r="E17" s="45"/>
      <c r="F17" s="46"/>
      <c r="G17" s="46"/>
      <c r="H17" s="46"/>
      <c r="I17" s="47"/>
      <c r="J17" s="45"/>
      <c r="K17" s="46"/>
      <c r="L17" s="46"/>
      <c r="M17" s="46"/>
      <c r="N17" s="47"/>
      <c r="O17" s="45"/>
      <c r="P17" s="46"/>
      <c r="Q17" s="46"/>
      <c r="R17" s="46"/>
      <c r="S17" s="47"/>
      <c r="T17" s="44" t="str">
        <f t="shared" si="0"/>
        <v/>
      </c>
      <c r="U17" s="44" t="str">
        <f t="shared" si="1"/>
        <v/>
      </c>
      <c r="V17" s="35"/>
      <c r="W17" s="40">
        <f t="shared" si="2"/>
        <v>0</v>
      </c>
      <c r="X17" s="66">
        <f t="shared" si="3"/>
        <v>0</v>
      </c>
      <c r="Y17" s="35"/>
      <c r="Z17" s="35"/>
      <c r="AA17" s="35"/>
      <c r="AB17" s="35"/>
      <c r="AC17" s="35"/>
      <c r="AD17" s="35"/>
      <c r="AE17" s="35"/>
    </row>
    <row r="18" spans="1:31" s="4" customFormat="1" ht="13.5" customHeight="1">
      <c r="A18" s="35"/>
      <c r="B18" s="3">
        <v>11</v>
      </c>
      <c r="C18" s="27" t="str">
        <f>IF(นักเรียน!B16="","",นักเรียน!B16)</f>
        <v/>
      </c>
      <c r="D18" s="28" t="str">
        <f>IF(นักเรียน!C16="","",นักเรียน!C16)</f>
        <v/>
      </c>
      <c r="E18" s="45"/>
      <c r="F18" s="46"/>
      <c r="G18" s="46"/>
      <c r="H18" s="46"/>
      <c r="I18" s="47"/>
      <c r="J18" s="45"/>
      <c r="K18" s="46"/>
      <c r="L18" s="46"/>
      <c r="M18" s="46"/>
      <c r="N18" s="47"/>
      <c r="O18" s="45"/>
      <c r="P18" s="46"/>
      <c r="Q18" s="46"/>
      <c r="R18" s="46"/>
      <c r="S18" s="47"/>
      <c r="T18" s="44" t="str">
        <f t="shared" si="0"/>
        <v/>
      </c>
      <c r="U18" s="44" t="str">
        <f t="shared" si="1"/>
        <v/>
      </c>
      <c r="V18" s="35"/>
      <c r="W18" s="40">
        <f t="shared" si="2"/>
        <v>0</v>
      </c>
      <c r="X18" s="66">
        <f t="shared" si="3"/>
        <v>0</v>
      </c>
      <c r="Y18" s="35"/>
      <c r="Z18" s="35"/>
      <c r="AA18" s="35"/>
      <c r="AB18" s="35"/>
      <c r="AC18" s="35"/>
      <c r="AD18" s="35"/>
      <c r="AE18" s="35"/>
    </row>
    <row r="19" spans="1:31" s="4" customFormat="1" ht="13.5" customHeight="1">
      <c r="A19" s="35"/>
      <c r="B19" s="3">
        <v>12</v>
      </c>
      <c r="C19" s="27" t="str">
        <f>IF(นักเรียน!B17="","",นักเรียน!B17)</f>
        <v/>
      </c>
      <c r="D19" s="28" t="str">
        <f>IF(นักเรียน!C17="","",นักเรียน!C17)</f>
        <v/>
      </c>
      <c r="E19" s="45"/>
      <c r="F19" s="46"/>
      <c r="G19" s="46"/>
      <c r="H19" s="46"/>
      <c r="I19" s="47"/>
      <c r="J19" s="45"/>
      <c r="K19" s="46"/>
      <c r="L19" s="46"/>
      <c r="M19" s="46"/>
      <c r="N19" s="47"/>
      <c r="O19" s="45"/>
      <c r="P19" s="46"/>
      <c r="Q19" s="46"/>
      <c r="R19" s="46"/>
      <c r="S19" s="47"/>
      <c r="T19" s="44" t="str">
        <f t="shared" si="0"/>
        <v/>
      </c>
      <c r="U19" s="44" t="str">
        <f t="shared" si="1"/>
        <v/>
      </c>
      <c r="V19" s="35"/>
      <c r="W19" s="40">
        <f t="shared" si="2"/>
        <v>0</v>
      </c>
      <c r="X19" s="66">
        <f t="shared" si="3"/>
        <v>0</v>
      </c>
      <c r="Y19" s="35"/>
      <c r="Z19" s="35"/>
      <c r="AA19" s="35"/>
      <c r="AB19" s="35"/>
      <c r="AC19" s="35"/>
      <c r="AD19" s="35"/>
      <c r="AE19" s="35"/>
    </row>
    <row r="20" spans="1:31" s="4" customFormat="1" ht="13.5" customHeight="1">
      <c r="A20" s="35"/>
      <c r="B20" s="3">
        <v>13</v>
      </c>
      <c r="C20" s="27" t="str">
        <f>IF(นักเรียน!B18="","",นักเรียน!B18)</f>
        <v/>
      </c>
      <c r="D20" s="28" t="str">
        <f>IF(นักเรียน!C18="","",นักเรียน!C18)</f>
        <v/>
      </c>
      <c r="E20" s="45"/>
      <c r="F20" s="46"/>
      <c r="G20" s="46"/>
      <c r="H20" s="46"/>
      <c r="I20" s="47"/>
      <c r="J20" s="45"/>
      <c r="K20" s="46"/>
      <c r="L20" s="46"/>
      <c r="M20" s="46"/>
      <c r="N20" s="47"/>
      <c r="O20" s="45"/>
      <c r="P20" s="46"/>
      <c r="Q20" s="46"/>
      <c r="R20" s="46"/>
      <c r="S20" s="47"/>
      <c r="T20" s="44" t="str">
        <f t="shared" si="0"/>
        <v/>
      </c>
      <c r="U20" s="44" t="str">
        <f t="shared" si="1"/>
        <v/>
      </c>
      <c r="V20" s="35"/>
      <c r="W20" s="40">
        <f t="shared" si="2"/>
        <v>0</v>
      </c>
      <c r="X20" s="66">
        <f t="shared" si="3"/>
        <v>0</v>
      </c>
      <c r="Y20" s="35"/>
      <c r="Z20" s="35"/>
      <c r="AA20" s="35"/>
      <c r="AB20" s="35"/>
      <c r="AC20" s="35"/>
      <c r="AD20" s="35"/>
      <c r="AE20" s="35"/>
    </row>
    <row r="21" spans="1:31" s="4" customFormat="1" ht="13.5" customHeight="1">
      <c r="A21" s="35"/>
      <c r="B21" s="3">
        <v>14</v>
      </c>
      <c r="C21" s="27" t="str">
        <f>IF(นักเรียน!B19="","",นักเรียน!B19)</f>
        <v/>
      </c>
      <c r="D21" s="28" t="str">
        <f>IF(นักเรียน!C19="","",นักเรียน!C19)</f>
        <v/>
      </c>
      <c r="E21" s="45"/>
      <c r="F21" s="46"/>
      <c r="G21" s="46"/>
      <c r="H21" s="46"/>
      <c r="I21" s="47"/>
      <c r="J21" s="45"/>
      <c r="K21" s="46"/>
      <c r="L21" s="46"/>
      <c r="M21" s="46"/>
      <c r="N21" s="47"/>
      <c r="O21" s="45"/>
      <c r="P21" s="46"/>
      <c r="Q21" s="46"/>
      <c r="R21" s="46"/>
      <c r="S21" s="47"/>
      <c r="T21" s="44" t="str">
        <f t="shared" si="0"/>
        <v/>
      </c>
      <c r="U21" s="44" t="str">
        <f t="shared" si="1"/>
        <v/>
      </c>
      <c r="V21" s="35"/>
      <c r="W21" s="40">
        <f t="shared" si="2"/>
        <v>0</v>
      </c>
      <c r="X21" s="66">
        <f t="shared" si="3"/>
        <v>0</v>
      </c>
      <c r="Y21" s="35"/>
      <c r="Z21" s="35"/>
      <c r="AA21" s="35"/>
      <c r="AB21" s="35"/>
      <c r="AC21" s="35"/>
      <c r="AD21" s="35"/>
      <c r="AE21" s="35"/>
    </row>
    <row r="22" spans="1:31" s="4" customFormat="1" ht="13.5" customHeight="1">
      <c r="A22" s="35"/>
      <c r="B22" s="3">
        <v>15</v>
      </c>
      <c r="C22" s="27" t="str">
        <f>IF(นักเรียน!B20="","",นักเรียน!B20)</f>
        <v/>
      </c>
      <c r="D22" s="28" t="str">
        <f>IF(นักเรียน!C20="","",นักเรียน!C20)</f>
        <v/>
      </c>
      <c r="E22" s="45"/>
      <c r="F22" s="46"/>
      <c r="G22" s="46"/>
      <c r="H22" s="46"/>
      <c r="I22" s="47"/>
      <c r="J22" s="45"/>
      <c r="K22" s="46"/>
      <c r="L22" s="46"/>
      <c r="M22" s="46"/>
      <c r="N22" s="47"/>
      <c r="O22" s="45"/>
      <c r="P22" s="46"/>
      <c r="Q22" s="46"/>
      <c r="R22" s="46"/>
      <c r="S22" s="47"/>
      <c r="T22" s="44" t="str">
        <f t="shared" si="0"/>
        <v/>
      </c>
      <c r="U22" s="44" t="str">
        <f t="shared" si="1"/>
        <v/>
      </c>
      <c r="V22" s="35"/>
      <c r="W22" s="40">
        <f t="shared" si="2"/>
        <v>0</v>
      </c>
      <c r="X22" s="66">
        <f t="shared" si="3"/>
        <v>0</v>
      </c>
      <c r="Y22" s="35"/>
      <c r="Z22" s="35"/>
      <c r="AA22" s="35"/>
      <c r="AB22" s="35"/>
      <c r="AC22" s="35"/>
      <c r="AD22" s="35"/>
      <c r="AE22" s="35"/>
    </row>
    <row r="23" spans="1:31" s="4" customFormat="1" ht="13.5" customHeight="1">
      <c r="A23" s="35"/>
      <c r="B23" s="3">
        <v>16</v>
      </c>
      <c r="C23" s="27" t="str">
        <f>IF(นักเรียน!B21="","",นักเรียน!B21)</f>
        <v/>
      </c>
      <c r="D23" s="28" t="str">
        <f>IF(นักเรียน!C21="","",นักเรียน!C21)</f>
        <v/>
      </c>
      <c r="E23" s="45"/>
      <c r="F23" s="46"/>
      <c r="G23" s="46"/>
      <c r="H23" s="46"/>
      <c r="I23" s="47"/>
      <c r="J23" s="45"/>
      <c r="K23" s="46"/>
      <c r="L23" s="46"/>
      <c r="M23" s="46"/>
      <c r="N23" s="47"/>
      <c r="O23" s="45"/>
      <c r="P23" s="46"/>
      <c r="Q23" s="46"/>
      <c r="R23" s="46"/>
      <c r="S23" s="47"/>
      <c r="T23" s="44" t="str">
        <f t="shared" si="0"/>
        <v/>
      </c>
      <c r="U23" s="44" t="str">
        <f t="shared" si="1"/>
        <v/>
      </c>
      <c r="V23" s="35"/>
      <c r="W23" s="40">
        <f t="shared" si="2"/>
        <v>0</v>
      </c>
      <c r="X23" s="66">
        <f t="shared" si="3"/>
        <v>0</v>
      </c>
      <c r="Y23" s="35"/>
      <c r="Z23" s="35"/>
      <c r="AA23" s="35"/>
      <c r="AB23" s="35"/>
      <c r="AC23" s="35"/>
      <c r="AD23" s="35"/>
      <c r="AE23" s="35"/>
    </row>
    <row r="24" spans="1:31" s="4" customFormat="1" ht="13.5" customHeight="1">
      <c r="A24" s="35"/>
      <c r="B24" s="3">
        <v>17</v>
      </c>
      <c r="C24" s="27" t="str">
        <f>IF(นักเรียน!B22="","",นักเรียน!B22)</f>
        <v/>
      </c>
      <c r="D24" s="28" t="str">
        <f>IF(นักเรียน!C22="","",นักเรียน!C22)</f>
        <v/>
      </c>
      <c r="E24" s="45"/>
      <c r="F24" s="46"/>
      <c r="G24" s="46"/>
      <c r="H24" s="46"/>
      <c r="I24" s="47"/>
      <c r="J24" s="45"/>
      <c r="K24" s="46"/>
      <c r="L24" s="46"/>
      <c r="M24" s="46"/>
      <c r="N24" s="47"/>
      <c r="O24" s="45"/>
      <c r="P24" s="46"/>
      <c r="Q24" s="46"/>
      <c r="R24" s="46"/>
      <c r="S24" s="47"/>
      <c r="T24" s="44" t="str">
        <f t="shared" si="0"/>
        <v/>
      </c>
      <c r="U24" s="44" t="str">
        <f t="shared" si="1"/>
        <v/>
      </c>
      <c r="V24" s="35"/>
      <c r="W24" s="40">
        <f t="shared" si="2"/>
        <v>0</v>
      </c>
      <c r="X24" s="66">
        <f t="shared" si="3"/>
        <v>0</v>
      </c>
      <c r="Y24" s="35"/>
      <c r="Z24" s="35"/>
      <c r="AA24" s="35"/>
      <c r="AB24" s="35"/>
      <c r="AC24" s="35"/>
      <c r="AD24" s="35"/>
      <c r="AE24" s="35"/>
    </row>
    <row r="25" spans="1:31" s="4" customFormat="1" ht="13.5" customHeight="1">
      <c r="A25" s="35"/>
      <c r="B25" s="3">
        <v>18</v>
      </c>
      <c r="C25" s="27" t="str">
        <f>IF(นักเรียน!B23="","",นักเรียน!B23)</f>
        <v/>
      </c>
      <c r="D25" s="28" t="str">
        <f>IF(นักเรียน!C23="","",นักเรียน!C23)</f>
        <v/>
      </c>
      <c r="E25" s="45"/>
      <c r="F25" s="46"/>
      <c r="G25" s="46"/>
      <c r="H25" s="46"/>
      <c r="I25" s="47"/>
      <c r="J25" s="45"/>
      <c r="K25" s="46"/>
      <c r="L25" s="46"/>
      <c r="M25" s="46"/>
      <c r="N25" s="47"/>
      <c r="O25" s="45"/>
      <c r="P25" s="46"/>
      <c r="Q25" s="46"/>
      <c r="R25" s="46"/>
      <c r="S25" s="47"/>
      <c r="T25" s="44" t="str">
        <f t="shared" si="0"/>
        <v/>
      </c>
      <c r="U25" s="44" t="str">
        <f t="shared" si="1"/>
        <v/>
      </c>
      <c r="V25" s="35"/>
      <c r="W25" s="40">
        <f t="shared" si="2"/>
        <v>0</v>
      </c>
      <c r="X25" s="66">
        <f t="shared" si="3"/>
        <v>0</v>
      </c>
      <c r="Y25" s="35"/>
      <c r="Z25" s="35"/>
      <c r="AA25" s="35"/>
      <c r="AB25" s="35"/>
      <c r="AC25" s="35"/>
      <c r="AD25" s="35"/>
      <c r="AE25" s="35"/>
    </row>
    <row r="26" spans="1:31" s="4" customFormat="1" ht="13.5" customHeight="1">
      <c r="A26" s="35"/>
      <c r="B26" s="3">
        <v>19</v>
      </c>
      <c r="C26" s="27" t="str">
        <f>IF(นักเรียน!B24="","",นักเรียน!B24)</f>
        <v/>
      </c>
      <c r="D26" s="28" t="str">
        <f>IF(นักเรียน!C24="","",นักเรียน!C24)</f>
        <v/>
      </c>
      <c r="E26" s="45"/>
      <c r="F26" s="46"/>
      <c r="G26" s="46"/>
      <c r="H26" s="46"/>
      <c r="I26" s="47"/>
      <c r="J26" s="45"/>
      <c r="K26" s="46"/>
      <c r="L26" s="46"/>
      <c r="M26" s="46"/>
      <c r="N26" s="47"/>
      <c r="O26" s="45"/>
      <c r="P26" s="46"/>
      <c r="Q26" s="46"/>
      <c r="R26" s="46"/>
      <c r="S26" s="47"/>
      <c r="T26" s="44" t="str">
        <f t="shared" si="0"/>
        <v/>
      </c>
      <c r="U26" s="44" t="str">
        <f t="shared" si="1"/>
        <v/>
      </c>
      <c r="V26" s="35"/>
      <c r="W26" s="40">
        <f t="shared" si="2"/>
        <v>0</v>
      </c>
      <c r="X26" s="66">
        <f t="shared" si="3"/>
        <v>0</v>
      </c>
      <c r="Y26" s="35"/>
      <c r="Z26" s="35"/>
      <c r="AA26" s="35"/>
      <c r="AB26" s="35"/>
      <c r="AC26" s="35"/>
      <c r="AD26" s="35"/>
      <c r="AE26" s="35"/>
    </row>
    <row r="27" spans="1:31" s="4" customFormat="1" ht="13.5" customHeight="1">
      <c r="A27" s="35"/>
      <c r="B27" s="3">
        <v>20</v>
      </c>
      <c r="C27" s="27" t="str">
        <f>IF(นักเรียน!B25="","",นักเรียน!B25)</f>
        <v/>
      </c>
      <c r="D27" s="28" t="str">
        <f>IF(นักเรียน!C25="","",นักเรียน!C25)</f>
        <v/>
      </c>
      <c r="E27" s="45"/>
      <c r="F27" s="46"/>
      <c r="G27" s="46"/>
      <c r="H27" s="46"/>
      <c r="I27" s="47"/>
      <c r="J27" s="45"/>
      <c r="K27" s="46"/>
      <c r="L27" s="46"/>
      <c r="M27" s="46"/>
      <c r="N27" s="47"/>
      <c r="O27" s="45"/>
      <c r="P27" s="46"/>
      <c r="Q27" s="46"/>
      <c r="R27" s="46"/>
      <c r="S27" s="47"/>
      <c r="T27" s="44" t="str">
        <f t="shared" si="0"/>
        <v/>
      </c>
      <c r="U27" s="44" t="str">
        <f t="shared" si="1"/>
        <v/>
      </c>
      <c r="V27" s="35"/>
      <c r="W27" s="40">
        <f t="shared" si="2"/>
        <v>0</v>
      </c>
      <c r="X27" s="66">
        <f t="shared" si="3"/>
        <v>0</v>
      </c>
      <c r="Y27" s="35"/>
      <c r="Z27" s="35"/>
      <c r="AA27" s="35"/>
      <c r="AB27" s="35"/>
      <c r="AC27" s="35"/>
      <c r="AD27" s="35"/>
      <c r="AE27" s="35"/>
    </row>
    <row r="28" spans="1:31" s="4" customFormat="1" ht="13.5" customHeight="1">
      <c r="A28" s="35"/>
      <c r="B28" s="3">
        <v>21</v>
      </c>
      <c r="C28" s="27" t="str">
        <f>IF(นักเรียน!B26="","",นักเรียน!B26)</f>
        <v/>
      </c>
      <c r="D28" s="28" t="str">
        <f>IF(นักเรียน!C26="","",นักเรียน!C26)</f>
        <v/>
      </c>
      <c r="E28" s="45"/>
      <c r="F28" s="46"/>
      <c r="G28" s="46"/>
      <c r="H28" s="46"/>
      <c r="I28" s="47"/>
      <c r="J28" s="45"/>
      <c r="K28" s="46"/>
      <c r="L28" s="46"/>
      <c r="M28" s="46"/>
      <c r="N28" s="47"/>
      <c r="O28" s="45"/>
      <c r="P28" s="46"/>
      <c r="Q28" s="46"/>
      <c r="R28" s="46"/>
      <c r="S28" s="47"/>
      <c r="T28" s="44" t="str">
        <f t="shared" si="0"/>
        <v/>
      </c>
      <c r="U28" s="44" t="str">
        <f t="shared" si="1"/>
        <v/>
      </c>
      <c r="V28" s="35"/>
      <c r="W28" s="40">
        <f t="shared" si="2"/>
        <v>0</v>
      </c>
      <c r="X28" s="66">
        <f t="shared" si="3"/>
        <v>0</v>
      </c>
      <c r="Y28" s="35"/>
      <c r="Z28" s="35"/>
      <c r="AA28" s="35"/>
      <c r="AB28" s="35"/>
      <c r="AC28" s="35"/>
      <c r="AD28" s="35"/>
      <c r="AE28" s="35"/>
    </row>
    <row r="29" spans="1:31" s="4" customFormat="1" ht="13.5" customHeight="1">
      <c r="A29" s="35"/>
      <c r="B29" s="3">
        <v>22</v>
      </c>
      <c r="C29" s="27" t="str">
        <f>IF(นักเรียน!B27="","",นักเรียน!B27)</f>
        <v/>
      </c>
      <c r="D29" s="28" t="str">
        <f>IF(นักเรียน!C27="","",นักเรียน!C27)</f>
        <v/>
      </c>
      <c r="E29" s="45"/>
      <c r="F29" s="46"/>
      <c r="G29" s="46"/>
      <c r="H29" s="46"/>
      <c r="I29" s="47"/>
      <c r="J29" s="45"/>
      <c r="K29" s="46"/>
      <c r="L29" s="46"/>
      <c r="M29" s="46"/>
      <c r="N29" s="47"/>
      <c r="O29" s="45"/>
      <c r="P29" s="46"/>
      <c r="Q29" s="46"/>
      <c r="R29" s="46"/>
      <c r="S29" s="47"/>
      <c r="T29" s="44" t="str">
        <f t="shared" si="0"/>
        <v/>
      </c>
      <c r="U29" s="44" t="str">
        <f t="shared" si="1"/>
        <v/>
      </c>
      <c r="V29" s="35"/>
      <c r="W29" s="40">
        <f t="shared" si="2"/>
        <v>0</v>
      </c>
      <c r="X29" s="66">
        <f t="shared" si="3"/>
        <v>0</v>
      </c>
      <c r="Y29" s="35"/>
      <c r="Z29" s="35"/>
      <c r="AA29" s="35"/>
      <c r="AB29" s="35"/>
      <c r="AC29" s="35"/>
      <c r="AD29" s="35"/>
      <c r="AE29" s="35"/>
    </row>
    <row r="30" spans="1:31" s="4" customFormat="1" ht="13.5" customHeight="1">
      <c r="A30" s="35"/>
      <c r="B30" s="3">
        <v>23</v>
      </c>
      <c r="C30" s="27" t="str">
        <f>IF(นักเรียน!B28="","",นักเรียน!B28)</f>
        <v/>
      </c>
      <c r="D30" s="28" t="str">
        <f>IF(นักเรียน!C28="","",นักเรียน!C28)</f>
        <v/>
      </c>
      <c r="E30" s="45"/>
      <c r="F30" s="46"/>
      <c r="G30" s="46"/>
      <c r="H30" s="46"/>
      <c r="I30" s="47"/>
      <c r="J30" s="45"/>
      <c r="K30" s="46"/>
      <c r="L30" s="46"/>
      <c r="M30" s="46"/>
      <c r="N30" s="47"/>
      <c r="O30" s="45"/>
      <c r="P30" s="46"/>
      <c r="Q30" s="46"/>
      <c r="R30" s="46"/>
      <c r="S30" s="47"/>
      <c r="T30" s="44" t="str">
        <f t="shared" si="0"/>
        <v/>
      </c>
      <c r="U30" s="44" t="str">
        <f t="shared" si="1"/>
        <v/>
      </c>
      <c r="V30" s="35"/>
      <c r="W30" s="40">
        <f t="shared" si="2"/>
        <v>0</v>
      </c>
      <c r="X30" s="66">
        <f t="shared" si="3"/>
        <v>0</v>
      </c>
      <c r="Y30" s="35"/>
      <c r="Z30" s="35"/>
      <c r="AA30" s="35"/>
      <c r="AB30" s="35"/>
      <c r="AC30" s="35"/>
      <c r="AD30" s="35"/>
      <c r="AE30" s="35"/>
    </row>
    <row r="31" spans="1:31" s="4" customFormat="1" ht="13.5" customHeight="1">
      <c r="A31" s="35"/>
      <c r="B31" s="3">
        <v>24</v>
      </c>
      <c r="C31" s="27" t="str">
        <f>IF(นักเรียน!B29="","",นักเรียน!B29)</f>
        <v/>
      </c>
      <c r="D31" s="28" t="str">
        <f>IF(นักเรียน!C29="","",นักเรียน!C29)</f>
        <v/>
      </c>
      <c r="E31" s="45"/>
      <c r="F31" s="46"/>
      <c r="G31" s="46"/>
      <c r="H31" s="46"/>
      <c r="I31" s="47"/>
      <c r="J31" s="45"/>
      <c r="K31" s="46"/>
      <c r="L31" s="46"/>
      <c r="M31" s="46"/>
      <c r="N31" s="47"/>
      <c r="O31" s="45"/>
      <c r="P31" s="46"/>
      <c r="Q31" s="46"/>
      <c r="R31" s="46"/>
      <c r="S31" s="47"/>
      <c r="T31" s="44" t="str">
        <f t="shared" si="0"/>
        <v/>
      </c>
      <c r="U31" s="44" t="str">
        <f t="shared" si="1"/>
        <v/>
      </c>
      <c r="V31" s="35"/>
      <c r="W31" s="40">
        <f t="shared" si="2"/>
        <v>0</v>
      </c>
      <c r="X31" s="66">
        <f t="shared" si="3"/>
        <v>0</v>
      </c>
      <c r="Y31" s="35"/>
      <c r="Z31" s="35"/>
      <c r="AA31" s="35"/>
      <c r="AB31" s="35"/>
      <c r="AC31" s="35"/>
      <c r="AD31" s="35"/>
      <c r="AE31" s="35"/>
    </row>
    <row r="32" spans="1:31" s="4" customFormat="1" ht="13.5" customHeight="1">
      <c r="A32" s="35"/>
      <c r="B32" s="3">
        <v>25</v>
      </c>
      <c r="C32" s="27" t="str">
        <f>IF(นักเรียน!B30="","",นักเรียน!B30)</f>
        <v/>
      </c>
      <c r="D32" s="28" t="str">
        <f>IF(นักเรียน!C30="","",นักเรียน!C30)</f>
        <v/>
      </c>
      <c r="E32" s="45"/>
      <c r="F32" s="46"/>
      <c r="G32" s="46"/>
      <c r="H32" s="46"/>
      <c r="I32" s="47"/>
      <c r="J32" s="45"/>
      <c r="K32" s="46"/>
      <c r="L32" s="46"/>
      <c r="M32" s="46"/>
      <c r="N32" s="47"/>
      <c r="O32" s="45"/>
      <c r="P32" s="46"/>
      <c r="Q32" s="46"/>
      <c r="R32" s="46"/>
      <c r="S32" s="47"/>
      <c r="T32" s="44" t="str">
        <f t="shared" si="0"/>
        <v/>
      </c>
      <c r="U32" s="44" t="str">
        <f t="shared" si="1"/>
        <v/>
      </c>
      <c r="V32" s="35"/>
      <c r="W32" s="40">
        <f t="shared" si="2"/>
        <v>0</v>
      </c>
      <c r="X32" s="66">
        <f t="shared" si="3"/>
        <v>0</v>
      </c>
      <c r="Y32" s="35"/>
      <c r="Z32" s="35"/>
      <c r="AA32" s="35"/>
      <c r="AB32" s="35"/>
      <c r="AC32" s="35"/>
      <c r="AD32" s="35"/>
      <c r="AE32" s="35"/>
    </row>
    <row r="33" spans="1:31" s="4" customFormat="1" ht="13.5" customHeight="1">
      <c r="A33" s="35"/>
      <c r="B33" s="3">
        <v>26</v>
      </c>
      <c r="C33" s="27" t="str">
        <f>IF(นักเรียน!B31="","",นักเรียน!B31)</f>
        <v/>
      </c>
      <c r="D33" s="28" t="str">
        <f>IF(นักเรียน!C31="","",นักเรียน!C31)</f>
        <v/>
      </c>
      <c r="E33" s="45"/>
      <c r="F33" s="46"/>
      <c r="G33" s="46"/>
      <c r="H33" s="46"/>
      <c r="I33" s="47"/>
      <c r="J33" s="45"/>
      <c r="K33" s="46"/>
      <c r="L33" s="46"/>
      <c r="M33" s="46"/>
      <c r="N33" s="47"/>
      <c r="O33" s="45"/>
      <c r="P33" s="46"/>
      <c r="Q33" s="46"/>
      <c r="R33" s="46"/>
      <c r="S33" s="47"/>
      <c r="T33" s="44" t="str">
        <f t="shared" si="0"/>
        <v/>
      </c>
      <c r="U33" s="44" t="str">
        <f t="shared" si="1"/>
        <v/>
      </c>
      <c r="V33" s="35"/>
      <c r="W33" s="40">
        <f t="shared" si="2"/>
        <v>0</v>
      </c>
      <c r="X33" s="66">
        <f t="shared" si="3"/>
        <v>0</v>
      </c>
      <c r="Y33" s="35"/>
      <c r="Z33" s="35"/>
      <c r="AA33" s="35"/>
      <c r="AB33" s="35"/>
      <c r="AC33" s="35"/>
      <c r="AD33" s="35"/>
      <c r="AE33" s="35"/>
    </row>
    <row r="34" spans="1:31" s="4" customFormat="1" ht="13.5" customHeight="1">
      <c r="A34" s="35"/>
      <c r="B34" s="3">
        <v>27</v>
      </c>
      <c r="C34" s="27" t="str">
        <f>IF(นักเรียน!B32="","",นักเรียน!B32)</f>
        <v/>
      </c>
      <c r="D34" s="28" t="str">
        <f>IF(นักเรียน!C32="","",นักเรียน!C32)</f>
        <v/>
      </c>
      <c r="E34" s="45"/>
      <c r="F34" s="46"/>
      <c r="G34" s="46"/>
      <c r="H34" s="46"/>
      <c r="I34" s="47"/>
      <c r="J34" s="45"/>
      <c r="K34" s="46"/>
      <c r="L34" s="46"/>
      <c r="M34" s="46"/>
      <c r="N34" s="47"/>
      <c r="O34" s="45"/>
      <c r="P34" s="46"/>
      <c r="Q34" s="46"/>
      <c r="R34" s="46"/>
      <c r="S34" s="47"/>
      <c r="T34" s="44" t="str">
        <f t="shared" si="0"/>
        <v/>
      </c>
      <c r="U34" s="44" t="str">
        <f t="shared" si="1"/>
        <v/>
      </c>
      <c r="V34" s="35"/>
      <c r="W34" s="40">
        <f t="shared" si="2"/>
        <v>0</v>
      </c>
      <c r="X34" s="66">
        <f t="shared" si="3"/>
        <v>0</v>
      </c>
      <c r="Y34" s="35"/>
      <c r="Z34" s="35"/>
      <c r="AA34" s="35"/>
      <c r="AB34" s="35"/>
      <c r="AC34" s="35"/>
      <c r="AD34" s="35"/>
      <c r="AE34" s="35"/>
    </row>
    <row r="35" spans="1:31" s="4" customFormat="1" ht="13.5" customHeight="1">
      <c r="A35" s="35"/>
      <c r="B35" s="3">
        <v>28</v>
      </c>
      <c r="C35" s="27" t="str">
        <f>IF(นักเรียน!B33="","",นักเรียน!B33)</f>
        <v/>
      </c>
      <c r="D35" s="28" t="str">
        <f>IF(นักเรียน!C33="","",นักเรียน!C33)</f>
        <v/>
      </c>
      <c r="E35" s="45"/>
      <c r="F35" s="46"/>
      <c r="G35" s="46"/>
      <c r="H35" s="46"/>
      <c r="I35" s="47"/>
      <c r="J35" s="45"/>
      <c r="K35" s="46"/>
      <c r="L35" s="46"/>
      <c r="M35" s="46"/>
      <c r="N35" s="47"/>
      <c r="O35" s="45"/>
      <c r="P35" s="46"/>
      <c r="Q35" s="46"/>
      <c r="R35" s="46"/>
      <c r="S35" s="47"/>
      <c r="T35" s="44" t="str">
        <f t="shared" si="0"/>
        <v/>
      </c>
      <c r="U35" s="44" t="str">
        <f t="shared" si="1"/>
        <v/>
      </c>
      <c r="V35" s="35"/>
      <c r="W35" s="40">
        <f t="shared" si="2"/>
        <v>0</v>
      </c>
      <c r="X35" s="66">
        <f t="shared" si="3"/>
        <v>0</v>
      </c>
      <c r="Y35" s="35"/>
      <c r="Z35" s="35"/>
      <c r="AA35" s="35"/>
      <c r="AB35" s="35"/>
      <c r="AC35" s="35"/>
      <c r="AD35" s="35"/>
      <c r="AE35" s="35"/>
    </row>
    <row r="36" spans="1:31" s="4" customFormat="1" ht="13.5" customHeight="1">
      <c r="A36" s="35"/>
      <c r="B36" s="3">
        <v>29</v>
      </c>
      <c r="C36" s="27" t="str">
        <f>IF(นักเรียน!B34="","",นักเรียน!B34)</f>
        <v/>
      </c>
      <c r="D36" s="28" t="str">
        <f>IF(นักเรียน!C34="","",นักเรียน!C34)</f>
        <v/>
      </c>
      <c r="E36" s="45"/>
      <c r="F36" s="46"/>
      <c r="G36" s="46"/>
      <c r="H36" s="46"/>
      <c r="I36" s="47"/>
      <c r="J36" s="45"/>
      <c r="K36" s="46"/>
      <c r="L36" s="46"/>
      <c r="M36" s="46"/>
      <c r="N36" s="47"/>
      <c r="O36" s="45"/>
      <c r="P36" s="46"/>
      <c r="Q36" s="46"/>
      <c r="R36" s="46"/>
      <c r="S36" s="47"/>
      <c r="T36" s="44" t="str">
        <f t="shared" si="0"/>
        <v/>
      </c>
      <c r="U36" s="44" t="str">
        <f t="shared" si="1"/>
        <v/>
      </c>
      <c r="V36" s="35"/>
      <c r="W36" s="40">
        <f t="shared" si="2"/>
        <v>0</v>
      </c>
      <c r="X36" s="66">
        <f t="shared" si="3"/>
        <v>0</v>
      </c>
      <c r="Y36" s="35"/>
      <c r="Z36" s="35"/>
      <c r="AA36" s="35"/>
      <c r="AB36" s="35"/>
      <c r="AC36" s="35"/>
      <c r="AD36" s="35"/>
      <c r="AE36" s="35"/>
    </row>
    <row r="37" spans="1:31" s="4" customFormat="1" ht="13.5" customHeight="1">
      <c r="A37" s="35"/>
      <c r="B37" s="3">
        <v>30</v>
      </c>
      <c r="C37" s="27" t="str">
        <f>IF(นักเรียน!B35="","",นักเรียน!B35)</f>
        <v/>
      </c>
      <c r="D37" s="28" t="str">
        <f>IF(นักเรียน!C35="","",นักเรียน!C35)</f>
        <v/>
      </c>
      <c r="E37" s="45"/>
      <c r="F37" s="46"/>
      <c r="G37" s="46"/>
      <c r="H37" s="46"/>
      <c r="I37" s="47"/>
      <c r="J37" s="45"/>
      <c r="K37" s="46"/>
      <c r="L37" s="46"/>
      <c r="M37" s="46"/>
      <c r="N37" s="47"/>
      <c r="O37" s="45"/>
      <c r="P37" s="46"/>
      <c r="Q37" s="46"/>
      <c r="R37" s="46"/>
      <c r="S37" s="47"/>
      <c r="T37" s="44" t="str">
        <f t="shared" si="0"/>
        <v/>
      </c>
      <c r="U37" s="44" t="str">
        <f t="shared" si="1"/>
        <v/>
      </c>
      <c r="V37" s="35"/>
      <c r="W37" s="40">
        <f t="shared" si="2"/>
        <v>0</v>
      </c>
      <c r="X37" s="66">
        <f t="shared" si="3"/>
        <v>0</v>
      </c>
      <c r="Y37" s="35"/>
      <c r="Z37" s="35"/>
      <c r="AA37" s="35"/>
      <c r="AB37" s="35"/>
      <c r="AC37" s="35"/>
      <c r="AD37" s="35"/>
      <c r="AE37" s="35"/>
    </row>
    <row r="38" spans="1:31" s="4" customFormat="1" ht="13.5" customHeight="1">
      <c r="A38" s="35"/>
      <c r="B38" s="3">
        <v>31</v>
      </c>
      <c r="C38" s="27" t="str">
        <f>IF(นักเรียน!B36="","",นักเรียน!B36)</f>
        <v/>
      </c>
      <c r="D38" s="28" t="str">
        <f>IF(นักเรียน!C36="","",นักเรียน!C36)</f>
        <v/>
      </c>
      <c r="E38" s="45"/>
      <c r="F38" s="46"/>
      <c r="G38" s="46"/>
      <c r="H38" s="46"/>
      <c r="I38" s="47"/>
      <c r="J38" s="45"/>
      <c r="K38" s="46"/>
      <c r="L38" s="46"/>
      <c r="M38" s="46"/>
      <c r="N38" s="47"/>
      <c r="O38" s="45"/>
      <c r="P38" s="46"/>
      <c r="Q38" s="46"/>
      <c r="R38" s="46"/>
      <c r="S38" s="47"/>
      <c r="T38" s="44" t="str">
        <f t="shared" si="0"/>
        <v/>
      </c>
      <c r="U38" s="44" t="str">
        <f t="shared" si="1"/>
        <v/>
      </c>
      <c r="V38" s="35"/>
      <c r="W38" s="40">
        <f t="shared" si="2"/>
        <v>0</v>
      </c>
      <c r="X38" s="66">
        <f t="shared" si="3"/>
        <v>0</v>
      </c>
      <c r="Y38" s="35"/>
      <c r="Z38" s="35"/>
      <c r="AA38" s="35"/>
      <c r="AB38" s="35"/>
      <c r="AC38" s="35"/>
      <c r="AD38" s="35"/>
      <c r="AE38" s="35"/>
    </row>
    <row r="39" spans="1:31" s="4" customFormat="1" ht="13.5" customHeight="1">
      <c r="A39" s="35"/>
      <c r="B39" s="3">
        <v>32</v>
      </c>
      <c r="C39" s="27" t="str">
        <f>IF(นักเรียน!B37="","",นักเรียน!B37)</f>
        <v/>
      </c>
      <c r="D39" s="28" t="str">
        <f>IF(นักเรียน!C37="","",นักเรียน!C37)</f>
        <v/>
      </c>
      <c r="E39" s="45"/>
      <c r="F39" s="46"/>
      <c r="G39" s="46"/>
      <c r="H39" s="46"/>
      <c r="I39" s="47"/>
      <c r="J39" s="45"/>
      <c r="K39" s="46"/>
      <c r="L39" s="46"/>
      <c r="M39" s="46"/>
      <c r="N39" s="47"/>
      <c r="O39" s="45"/>
      <c r="P39" s="46"/>
      <c r="Q39" s="46"/>
      <c r="R39" s="46"/>
      <c r="S39" s="47"/>
      <c r="T39" s="44" t="str">
        <f t="shared" si="0"/>
        <v/>
      </c>
      <c r="U39" s="44" t="str">
        <f t="shared" si="1"/>
        <v/>
      </c>
      <c r="V39" s="35"/>
      <c r="W39" s="40">
        <f t="shared" si="2"/>
        <v>0</v>
      </c>
      <c r="X39" s="66">
        <f t="shared" si="3"/>
        <v>0</v>
      </c>
      <c r="Y39" s="35"/>
      <c r="Z39" s="35"/>
      <c r="AA39" s="35"/>
      <c r="AB39" s="35"/>
      <c r="AC39" s="35"/>
      <c r="AD39" s="35"/>
      <c r="AE39" s="35"/>
    </row>
    <row r="40" spans="1:31" s="4" customFormat="1" ht="13.5" customHeight="1">
      <c r="A40" s="35"/>
      <c r="B40" s="3">
        <v>33</v>
      </c>
      <c r="C40" s="27" t="str">
        <f>IF(นักเรียน!B38="","",นักเรียน!B38)</f>
        <v/>
      </c>
      <c r="D40" s="28" t="str">
        <f>IF(นักเรียน!C38="","",นักเรียน!C38)</f>
        <v/>
      </c>
      <c r="E40" s="45"/>
      <c r="F40" s="46"/>
      <c r="G40" s="46"/>
      <c r="H40" s="46"/>
      <c r="I40" s="47"/>
      <c r="J40" s="45"/>
      <c r="K40" s="46"/>
      <c r="L40" s="46"/>
      <c r="M40" s="46"/>
      <c r="N40" s="47"/>
      <c r="O40" s="45"/>
      <c r="P40" s="46"/>
      <c r="Q40" s="46"/>
      <c r="R40" s="46"/>
      <c r="S40" s="47"/>
      <c r="T40" s="44" t="str">
        <f t="shared" si="0"/>
        <v/>
      </c>
      <c r="U40" s="44" t="str">
        <f t="shared" si="1"/>
        <v/>
      </c>
      <c r="V40" s="35"/>
      <c r="W40" s="40">
        <f t="shared" si="2"/>
        <v>0</v>
      </c>
      <c r="X40" s="66">
        <f t="shared" si="3"/>
        <v>0</v>
      </c>
      <c r="Y40" s="35"/>
      <c r="Z40" s="35"/>
      <c r="AA40" s="35"/>
      <c r="AB40" s="35"/>
      <c r="AC40" s="35"/>
      <c r="AD40" s="35"/>
      <c r="AE40" s="35"/>
    </row>
    <row r="41" spans="1:31" s="4" customFormat="1" ht="13.5" customHeight="1">
      <c r="A41" s="35"/>
      <c r="B41" s="3">
        <v>34</v>
      </c>
      <c r="C41" s="27" t="str">
        <f>IF(นักเรียน!B39="","",นักเรียน!B39)</f>
        <v/>
      </c>
      <c r="D41" s="28" t="str">
        <f>IF(นักเรียน!C39="","",นักเรียน!C39)</f>
        <v/>
      </c>
      <c r="E41" s="45"/>
      <c r="F41" s="46"/>
      <c r="G41" s="46"/>
      <c r="H41" s="46"/>
      <c r="I41" s="47"/>
      <c r="J41" s="45"/>
      <c r="K41" s="46"/>
      <c r="L41" s="46"/>
      <c r="M41" s="46"/>
      <c r="N41" s="47"/>
      <c r="O41" s="45"/>
      <c r="P41" s="46"/>
      <c r="Q41" s="46"/>
      <c r="R41" s="46"/>
      <c r="S41" s="47"/>
      <c r="T41" s="44" t="str">
        <f t="shared" si="0"/>
        <v/>
      </c>
      <c r="U41" s="44" t="str">
        <f t="shared" si="1"/>
        <v/>
      </c>
      <c r="V41" s="35"/>
      <c r="W41" s="40">
        <f t="shared" si="2"/>
        <v>0</v>
      </c>
      <c r="X41" s="66">
        <f t="shared" si="3"/>
        <v>0</v>
      </c>
      <c r="Y41" s="35"/>
      <c r="Z41" s="35"/>
      <c r="AA41" s="35"/>
      <c r="AB41" s="35"/>
      <c r="AC41" s="35"/>
      <c r="AD41" s="35"/>
      <c r="AE41" s="35"/>
    </row>
    <row r="42" spans="1:31" s="4" customFormat="1" ht="13.5" customHeight="1">
      <c r="A42" s="35"/>
      <c r="B42" s="3">
        <v>35</v>
      </c>
      <c r="C42" s="27" t="str">
        <f>IF(นักเรียน!B40="","",นักเรียน!B40)</f>
        <v/>
      </c>
      <c r="D42" s="28" t="str">
        <f>IF(นักเรียน!C40="","",นักเรียน!C40)</f>
        <v/>
      </c>
      <c r="E42" s="45"/>
      <c r="F42" s="46"/>
      <c r="G42" s="46"/>
      <c r="H42" s="46"/>
      <c r="I42" s="47"/>
      <c r="J42" s="45"/>
      <c r="K42" s="46"/>
      <c r="L42" s="46"/>
      <c r="M42" s="46"/>
      <c r="N42" s="47"/>
      <c r="O42" s="45"/>
      <c r="P42" s="46"/>
      <c r="Q42" s="46"/>
      <c r="R42" s="46"/>
      <c r="S42" s="47"/>
      <c r="T42" s="44" t="str">
        <f t="shared" si="0"/>
        <v/>
      </c>
      <c r="U42" s="44" t="str">
        <f t="shared" si="1"/>
        <v/>
      </c>
      <c r="V42" s="35"/>
      <c r="W42" s="40">
        <f t="shared" si="2"/>
        <v>0</v>
      </c>
      <c r="X42" s="66">
        <f t="shared" si="3"/>
        <v>0</v>
      </c>
      <c r="Y42" s="35"/>
      <c r="Z42" s="35"/>
      <c r="AA42" s="35"/>
      <c r="AB42" s="35"/>
      <c r="AC42" s="35"/>
      <c r="AD42" s="35"/>
      <c r="AE42" s="35"/>
    </row>
    <row r="43" spans="1:31" s="4" customFormat="1" ht="13.5" customHeight="1">
      <c r="A43" s="35"/>
      <c r="B43" s="3">
        <v>36</v>
      </c>
      <c r="C43" s="27" t="str">
        <f>IF(นักเรียน!B41="","",นักเรียน!B41)</f>
        <v/>
      </c>
      <c r="D43" s="28" t="str">
        <f>IF(นักเรียน!C41="","",นักเรียน!C41)</f>
        <v/>
      </c>
      <c r="E43" s="45"/>
      <c r="F43" s="46"/>
      <c r="G43" s="46"/>
      <c r="H43" s="46"/>
      <c r="I43" s="47"/>
      <c r="J43" s="45"/>
      <c r="K43" s="46"/>
      <c r="L43" s="46"/>
      <c r="M43" s="46"/>
      <c r="N43" s="47"/>
      <c r="O43" s="45"/>
      <c r="P43" s="46"/>
      <c r="Q43" s="46"/>
      <c r="R43" s="46"/>
      <c r="S43" s="47"/>
      <c r="T43" s="44" t="str">
        <f t="shared" si="0"/>
        <v/>
      </c>
      <c r="U43" s="44" t="str">
        <f t="shared" si="1"/>
        <v/>
      </c>
      <c r="V43" s="35"/>
      <c r="W43" s="40">
        <f t="shared" si="2"/>
        <v>0</v>
      </c>
      <c r="X43" s="66">
        <f t="shared" si="3"/>
        <v>0</v>
      </c>
      <c r="Y43" s="35"/>
      <c r="Z43" s="35"/>
      <c r="AA43" s="35"/>
      <c r="AB43" s="35"/>
      <c r="AC43" s="35"/>
      <c r="AD43" s="35"/>
      <c r="AE43" s="35"/>
    </row>
    <row r="44" spans="1:31" s="4" customFormat="1" ht="13.5" customHeight="1">
      <c r="A44" s="35"/>
      <c r="B44" s="3">
        <v>37</v>
      </c>
      <c r="C44" s="27" t="str">
        <f>IF(นักเรียน!B42="","",นักเรียน!B42)</f>
        <v/>
      </c>
      <c r="D44" s="28" t="str">
        <f>IF(นักเรียน!C42="","",นักเรียน!C42)</f>
        <v/>
      </c>
      <c r="E44" s="45"/>
      <c r="F44" s="46"/>
      <c r="G44" s="46"/>
      <c r="H44" s="46"/>
      <c r="I44" s="47"/>
      <c r="J44" s="45"/>
      <c r="K44" s="46"/>
      <c r="L44" s="46"/>
      <c r="M44" s="46"/>
      <c r="N44" s="47"/>
      <c r="O44" s="45"/>
      <c r="P44" s="46"/>
      <c r="Q44" s="46"/>
      <c r="R44" s="46"/>
      <c r="S44" s="47"/>
      <c r="T44" s="44" t="str">
        <f t="shared" si="0"/>
        <v/>
      </c>
      <c r="U44" s="44" t="str">
        <f t="shared" si="1"/>
        <v/>
      </c>
      <c r="V44" s="35"/>
      <c r="W44" s="40">
        <f t="shared" si="2"/>
        <v>0</v>
      </c>
      <c r="X44" s="66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3.5" customHeight="1">
      <c r="A45" s="36"/>
      <c r="B45" s="3">
        <v>38</v>
      </c>
      <c r="C45" s="27" t="str">
        <f>IF(นักเรียน!B43="","",นักเรียน!B43)</f>
        <v/>
      </c>
      <c r="D45" s="28" t="str">
        <f>IF(นักเรียน!C43="","",นักเรียน!C43)</f>
        <v/>
      </c>
      <c r="E45" s="45"/>
      <c r="F45" s="46"/>
      <c r="G45" s="46"/>
      <c r="H45" s="46"/>
      <c r="I45" s="47"/>
      <c r="J45" s="45"/>
      <c r="K45" s="46"/>
      <c r="L45" s="46"/>
      <c r="M45" s="46"/>
      <c r="N45" s="47"/>
      <c r="O45" s="45"/>
      <c r="P45" s="46"/>
      <c r="Q45" s="46"/>
      <c r="R45" s="46"/>
      <c r="S45" s="47"/>
      <c r="T45" s="44" t="str">
        <f t="shared" si="0"/>
        <v/>
      </c>
      <c r="U45" s="44" t="str">
        <f t="shared" si="1"/>
        <v/>
      </c>
      <c r="V45" s="36"/>
      <c r="W45" s="40">
        <f t="shared" si="2"/>
        <v>0</v>
      </c>
      <c r="X45" s="66">
        <f t="shared" si="3"/>
        <v>0</v>
      </c>
      <c r="Y45" s="36"/>
      <c r="Z45" s="36"/>
      <c r="AA45" s="36"/>
      <c r="AB45" s="36"/>
      <c r="AC45" s="36"/>
      <c r="AD45" s="36"/>
      <c r="AE45" s="36"/>
    </row>
    <row r="46" spans="1:31" s="5" customFormat="1" ht="13.5" customHeight="1">
      <c r="A46" s="36"/>
      <c r="B46" s="3">
        <v>39</v>
      </c>
      <c r="C46" s="27" t="str">
        <f>IF(นักเรียน!B44="","",นักเรียน!B44)</f>
        <v/>
      </c>
      <c r="D46" s="28" t="str">
        <f>IF(นักเรียน!C44="","",นักเรียน!C44)</f>
        <v/>
      </c>
      <c r="E46" s="45"/>
      <c r="F46" s="46"/>
      <c r="G46" s="46"/>
      <c r="H46" s="46"/>
      <c r="I46" s="47"/>
      <c r="J46" s="45"/>
      <c r="K46" s="46"/>
      <c r="L46" s="46"/>
      <c r="M46" s="46"/>
      <c r="N46" s="47"/>
      <c r="O46" s="45"/>
      <c r="P46" s="46"/>
      <c r="Q46" s="46"/>
      <c r="R46" s="46"/>
      <c r="S46" s="47"/>
      <c r="T46" s="44" t="str">
        <f t="shared" si="0"/>
        <v/>
      </c>
      <c r="U46" s="44" t="str">
        <f t="shared" si="1"/>
        <v/>
      </c>
      <c r="V46" s="36"/>
      <c r="W46" s="40">
        <f t="shared" si="2"/>
        <v>0</v>
      </c>
      <c r="X46" s="66">
        <f t="shared" si="3"/>
        <v>0</v>
      </c>
      <c r="Y46" s="36"/>
      <c r="Z46" s="36"/>
      <c r="AA46" s="36"/>
      <c r="AB46" s="36"/>
      <c r="AC46" s="36"/>
      <c r="AD46" s="36"/>
      <c r="AE46" s="36"/>
    </row>
    <row r="47" spans="1:31" s="5" customFormat="1" ht="13.5" customHeight="1">
      <c r="A47" s="36"/>
      <c r="B47" s="3">
        <v>40</v>
      </c>
      <c r="C47" s="27" t="str">
        <f>IF(นักเรียน!B45="","",นักเรียน!B45)</f>
        <v/>
      </c>
      <c r="D47" s="28" t="str">
        <f>IF(นักเรียน!C45="","",นักเรียน!C45)</f>
        <v/>
      </c>
      <c r="E47" s="45"/>
      <c r="F47" s="46"/>
      <c r="G47" s="46"/>
      <c r="H47" s="46"/>
      <c r="I47" s="47"/>
      <c r="J47" s="45"/>
      <c r="K47" s="46"/>
      <c r="L47" s="46"/>
      <c r="M47" s="46"/>
      <c r="N47" s="47"/>
      <c r="O47" s="45"/>
      <c r="P47" s="46"/>
      <c r="Q47" s="46"/>
      <c r="R47" s="46"/>
      <c r="S47" s="47"/>
      <c r="T47" s="44" t="str">
        <f t="shared" si="0"/>
        <v/>
      </c>
      <c r="U47" s="44" t="str">
        <f t="shared" si="1"/>
        <v/>
      </c>
      <c r="V47" s="36"/>
      <c r="W47" s="40">
        <f t="shared" si="2"/>
        <v>0</v>
      </c>
      <c r="X47" s="66">
        <f t="shared" si="3"/>
        <v>0</v>
      </c>
      <c r="Y47" s="36"/>
      <c r="Z47" s="36"/>
      <c r="AA47" s="36"/>
      <c r="AB47" s="36"/>
      <c r="AC47" s="36"/>
      <c r="AD47" s="36"/>
      <c r="AE47" s="36"/>
    </row>
    <row r="48" spans="1:31" s="5" customFormat="1" ht="13.5" customHeight="1">
      <c r="A48" s="36"/>
      <c r="B48" s="3">
        <v>41</v>
      </c>
      <c r="C48" s="27" t="str">
        <f>IF(นักเรียน!B46="","",นักเรียน!B46)</f>
        <v/>
      </c>
      <c r="D48" s="28" t="str">
        <f>IF(นักเรียน!C46="","",นักเรียน!C46)</f>
        <v/>
      </c>
      <c r="E48" s="45"/>
      <c r="F48" s="46"/>
      <c r="G48" s="46"/>
      <c r="H48" s="46"/>
      <c r="I48" s="47"/>
      <c r="J48" s="45"/>
      <c r="K48" s="46"/>
      <c r="L48" s="46"/>
      <c r="M48" s="46"/>
      <c r="N48" s="47"/>
      <c r="O48" s="45"/>
      <c r="P48" s="46"/>
      <c r="Q48" s="46"/>
      <c r="R48" s="46"/>
      <c r="S48" s="47"/>
      <c r="T48" s="44" t="str">
        <f t="shared" si="0"/>
        <v/>
      </c>
      <c r="U48" s="44" t="str">
        <f t="shared" si="1"/>
        <v/>
      </c>
      <c r="V48" s="36"/>
      <c r="W48" s="40">
        <f t="shared" si="2"/>
        <v>0</v>
      </c>
      <c r="X48" s="66">
        <f t="shared" si="3"/>
        <v>0</v>
      </c>
      <c r="Y48" s="36"/>
      <c r="Z48" s="36"/>
      <c r="AA48" s="36"/>
      <c r="AB48" s="36"/>
      <c r="AC48" s="36"/>
      <c r="AD48" s="36"/>
      <c r="AE48" s="36"/>
    </row>
    <row r="49" spans="1:31" s="5" customFormat="1" ht="13.5" customHeight="1">
      <c r="A49" s="36"/>
      <c r="B49" s="3">
        <v>42</v>
      </c>
      <c r="C49" s="27" t="str">
        <f>IF(นักเรียน!B47="","",นักเรียน!B47)</f>
        <v/>
      </c>
      <c r="D49" s="28" t="str">
        <f>IF(นักเรียน!C47="","",นักเรียน!C47)</f>
        <v/>
      </c>
      <c r="E49" s="45"/>
      <c r="F49" s="46"/>
      <c r="G49" s="46"/>
      <c r="H49" s="46"/>
      <c r="I49" s="47"/>
      <c r="J49" s="45"/>
      <c r="K49" s="46"/>
      <c r="L49" s="46"/>
      <c r="M49" s="46"/>
      <c r="N49" s="47"/>
      <c r="O49" s="45"/>
      <c r="P49" s="46"/>
      <c r="Q49" s="46"/>
      <c r="R49" s="46"/>
      <c r="S49" s="47"/>
      <c r="T49" s="44" t="str">
        <f t="shared" si="0"/>
        <v/>
      </c>
      <c r="U49" s="44" t="str">
        <f t="shared" si="1"/>
        <v/>
      </c>
      <c r="V49" s="36"/>
      <c r="W49" s="40">
        <f t="shared" si="2"/>
        <v>0</v>
      </c>
      <c r="X49" s="66">
        <f t="shared" si="3"/>
        <v>0</v>
      </c>
      <c r="Y49" s="36"/>
      <c r="Z49" s="36"/>
      <c r="AA49" s="36"/>
      <c r="AB49" s="36"/>
      <c r="AC49" s="36"/>
      <c r="AD49" s="36"/>
      <c r="AE49" s="36"/>
    </row>
    <row r="50" spans="1:31" s="5" customFormat="1" ht="13.5" customHeight="1">
      <c r="A50" s="36"/>
      <c r="B50" s="3">
        <v>43</v>
      </c>
      <c r="C50" s="27" t="str">
        <f>IF(นักเรียน!B48="","",นักเรียน!B48)</f>
        <v/>
      </c>
      <c r="D50" s="28" t="str">
        <f>IF(นักเรียน!C48="","",นักเรียน!C48)</f>
        <v/>
      </c>
      <c r="E50" s="45"/>
      <c r="F50" s="46"/>
      <c r="G50" s="46"/>
      <c r="H50" s="46"/>
      <c r="I50" s="47"/>
      <c r="J50" s="45"/>
      <c r="K50" s="46"/>
      <c r="L50" s="46"/>
      <c r="M50" s="46"/>
      <c r="N50" s="47"/>
      <c r="O50" s="45"/>
      <c r="P50" s="46"/>
      <c r="Q50" s="46"/>
      <c r="R50" s="46"/>
      <c r="S50" s="47"/>
      <c r="T50" s="44" t="str">
        <f t="shared" si="0"/>
        <v/>
      </c>
      <c r="U50" s="44" t="str">
        <f t="shared" si="1"/>
        <v/>
      </c>
      <c r="V50" s="36"/>
      <c r="W50" s="40">
        <f t="shared" si="2"/>
        <v>0</v>
      </c>
      <c r="X50" s="66">
        <f t="shared" si="3"/>
        <v>0</v>
      </c>
      <c r="Y50" s="36"/>
      <c r="Z50" s="36"/>
      <c r="AA50" s="36"/>
      <c r="AB50" s="36"/>
      <c r="AC50" s="36"/>
      <c r="AD50" s="36"/>
      <c r="AE50" s="36"/>
    </row>
    <row r="51" spans="1:31" s="5" customFormat="1" ht="13.5" customHeight="1">
      <c r="A51" s="36"/>
      <c r="B51" s="3">
        <v>44</v>
      </c>
      <c r="C51" s="27" t="str">
        <f>IF(นักเรียน!B49="","",นักเรียน!B49)</f>
        <v/>
      </c>
      <c r="D51" s="28" t="str">
        <f>IF(นักเรียน!C49="","",นักเรียน!C49)</f>
        <v/>
      </c>
      <c r="E51" s="45"/>
      <c r="F51" s="46"/>
      <c r="G51" s="46"/>
      <c r="H51" s="46"/>
      <c r="I51" s="47"/>
      <c r="J51" s="45"/>
      <c r="K51" s="46"/>
      <c r="L51" s="46"/>
      <c r="M51" s="46"/>
      <c r="N51" s="47"/>
      <c r="O51" s="45"/>
      <c r="P51" s="46"/>
      <c r="Q51" s="46"/>
      <c r="R51" s="46"/>
      <c r="S51" s="47"/>
      <c r="T51" s="44" t="str">
        <f t="shared" si="0"/>
        <v/>
      </c>
      <c r="U51" s="44" t="str">
        <f t="shared" si="1"/>
        <v/>
      </c>
      <c r="V51" s="36"/>
      <c r="W51" s="40">
        <f t="shared" si="2"/>
        <v>0</v>
      </c>
      <c r="X51" s="66">
        <f t="shared" si="3"/>
        <v>0</v>
      </c>
      <c r="Y51" s="36"/>
      <c r="Z51" s="36"/>
      <c r="AA51" s="36"/>
      <c r="AB51" s="36"/>
      <c r="AC51" s="36"/>
      <c r="AD51" s="36"/>
      <c r="AE51" s="36"/>
    </row>
    <row r="52" spans="1:31" s="5" customFormat="1" ht="13.5" customHeight="1">
      <c r="A52" s="36"/>
      <c r="B52" s="3">
        <v>45</v>
      </c>
      <c r="C52" s="27" t="str">
        <f>IF(นักเรียน!B50="","",นักเรียน!B50)</f>
        <v/>
      </c>
      <c r="D52" s="28" t="str">
        <f>IF(นักเรียน!C50="","",นักเรียน!C50)</f>
        <v/>
      </c>
      <c r="E52" s="45"/>
      <c r="F52" s="46"/>
      <c r="G52" s="46"/>
      <c r="H52" s="46"/>
      <c r="I52" s="47"/>
      <c r="J52" s="45"/>
      <c r="K52" s="46"/>
      <c r="L52" s="46"/>
      <c r="M52" s="46"/>
      <c r="N52" s="47"/>
      <c r="O52" s="45"/>
      <c r="P52" s="46"/>
      <c r="Q52" s="46"/>
      <c r="R52" s="46"/>
      <c r="S52" s="47"/>
      <c r="T52" s="44" t="str">
        <f t="shared" si="0"/>
        <v/>
      </c>
      <c r="U52" s="44" t="str">
        <f t="shared" si="1"/>
        <v/>
      </c>
      <c r="V52" s="36"/>
      <c r="W52" s="40">
        <f t="shared" si="2"/>
        <v>0</v>
      </c>
      <c r="X52" s="66">
        <f t="shared" si="3"/>
        <v>0</v>
      </c>
      <c r="Y52" s="36"/>
      <c r="Z52" s="36"/>
      <c r="AA52" s="36"/>
      <c r="AB52" s="36"/>
      <c r="AC52" s="36"/>
      <c r="AD52" s="36"/>
      <c r="AE52" s="36"/>
    </row>
    <row r="53" spans="1:31" s="5" customFormat="1" ht="16.5" customHeight="1">
      <c r="A53" s="36"/>
      <c r="B53" s="230" t="s">
        <v>56</v>
      </c>
      <c r="C53" s="230"/>
      <c r="D53" s="230"/>
      <c r="E53" s="230"/>
      <c r="F53" s="230"/>
      <c r="G53" s="230"/>
      <c r="H53" s="230"/>
      <c r="I53" s="230"/>
      <c r="J53" s="229" t="str">
        <f>IF(Y3=0,"",Y3)</f>
        <v/>
      </c>
      <c r="K53" s="229"/>
      <c r="L53" s="229"/>
      <c r="M53" s="229"/>
      <c r="N53" s="229"/>
      <c r="O53" s="230" t="s">
        <v>61</v>
      </c>
      <c r="P53" s="230"/>
      <c r="Q53" s="230"/>
      <c r="R53" s="230"/>
      <c r="S53" s="230"/>
      <c r="T53" s="236" t="str">
        <f>IF(Y5="-","-",Y5)</f>
        <v>-</v>
      </c>
      <c r="U53" s="229"/>
      <c r="V53" s="36"/>
      <c r="W53" s="67"/>
      <c r="X53" s="68"/>
      <c r="Y53" s="36"/>
      <c r="Z53" s="36"/>
      <c r="AA53" s="36"/>
      <c r="AB53" s="36"/>
      <c r="AC53" s="36"/>
      <c r="AD53" s="36"/>
      <c r="AE53" s="36"/>
    </row>
    <row r="54" spans="1:31" s="5" customFormat="1" ht="17.25" customHeight="1">
      <c r="A54" s="36"/>
      <c r="B54" s="237" t="s">
        <v>60</v>
      </c>
      <c r="C54" s="237"/>
      <c r="D54" s="237"/>
      <c r="E54" s="237"/>
      <c r="F54" s="237"/>
      <c r="G54" s="237"/>
      <c r="H54" s="237"/>
      <c r="I54" s="237"/>
      <c r="J54" s="238" t="str">
        <f>IF(Y4="-","",Y4)</f>
        <v/>
      </c>
      <c r="K54" s="239"/>
      <c r="L54" s="239"/>
      <c r="M54" s="239"/>
      <c r="N54" s="239"/>
      <c r="O54" s="237" t="s">
        <v>2</v>
      </c>
      <c r="P54" s="237"/>
      <c r="Q54" s="237"/>
      <c r="R54" s="237"/>
      <c r="S54" s="237"/>
      <c r="T54" s="229" t="str">
        <f>IF(T53="-","-",IF(T53&gt;=0.225,5,IF(T53&gt;=0.1875,4,IF(T53&gt;=0.15,3,IF(T53&gt;=0.125,2,1)))))</f>
        <v>-</v>
      </c>
      <c r="U54" s="229"/>
      <c r="V54" s="36"/>
      <c r="W54" s="67"/>
      <c r="X54" s="68"/>
      <c r="Y54" s="36"/>
      <c r="Z54" s="36"/>
      <c r="AA54" s="36"/>
      <c r="AB54" s="36"/>
      <c r="AC54" s="36"/>
      <c r="AD54" s="36"/>
      <c r="AE54" s="36"/>
    </row>
    <row r="55" spans="1:31" s="5" customFormat="1" ht="17.25" customHeight="1">
      <c r="A55" s="36"/>
      <c r="B55" s="230" t="s">
        <v>62</v>
      </c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29" t="str">
        <f>IF(T54="-","-",IF(T54=5,"ดีเยี่ยม",IF(T54=4,"ดีมาก",IF(T54=3,"ดี",IF(T54=2,"พอใช้","ปรับปรุง")))))</f>
        <v>-</v>
      </c>
      <c r="U55" s="229"/>
      <c r="V55" s="36"/>
      <c r="W55" s="67"/>
      <c r="X55" s="68"/>
      <c r="Y55" s="36"/>
      <c r="Z55" s="36"/>
      <c r="AA55" s="36"/>
      <c r="AB55" s="36"/>
      <c r="AC55" s="36"/>
      <c r="AD55" s="36"/>
      <c r="AE55" s="36"/>
    </row>
    <row r="56" spans="1:31" s="5" customFormat="1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9"/>
      <c r="X56" s="36"/>
      <c r="Y56" s="36"/>
      <c r="Z56" s="36"/>
      <c r="AA56" s="36"/>
      <c r="AB56" s="36"/>
      <c r="AC56" s="36"/>
      <c r="AD56" s="36"/>
      <c r="AE56" s="36"/>
    </row>
    <row r="57" spans="1:31">
      <c r="B57" s="34"/>
      <c r="C57" s="34"/>
      <c r="D57" s="69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50" t="s">
        <v>175</v>
      </c>
      <c r="U57" s="58">
        <f>COUNTIF(T8:T52,5)</f>
        <v>0</v>
      </c>
      <c r="V57" s="34" t="s">
        <v>29</v>
      </c>
    </row>
    <row r="58" spans="1:31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50" t="s">
        <v>176</v>
      </c>
      <c r="U58" s="58">
        <f>COUNTIF(T8:T52,4)</f>
        <v>0</v>
      </c>
      <c r="V58" s="34" t="s">
        <v>29</v>
      </c>
    </row>
    <row r="59" spans="1:31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50" t="s">
        <v>177</v>
      </c>
      <c r="U59" s="58">
        <f>COUNTIF(T8:T52,3)</f>
        <v>0</v>
      </c>
      <c r="V59" s="34" t="s">
        <v>29</v>
      </c>
    </row>
    <row r="60" spans="1:31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50" t="s">
        <v>178</v>
      </c>
      <c r="U60" s="58">
        <f>COUNTIF(T8:T52,2)</f>
        <v>0</v>
      </c>
      <c r="V60" s="34" t="s">
        <v>29</v>
      </c>
    </row>
    <row r="61" spans="1:31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50" t="s">
        <v>179</v>
      </c>
      <c r="U61" s="58">
        <f>COUNTIF(T8:T52,1)</f>
        <v>0</v>
      </c>
      <c r="V61" s="34" t="s">
        <v>29</v>
      </c>
    </row>
    <row r="62" spans="1:31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50" t="s">
        <v>33</v>
      </c>
      <c r="U62" s="59">
        <f>SUM(U57:U61)</f>
        <v>0</v>
      </c>
      <c r="V62" s="34" t="s">
        <v>29</v>
      </c>
    </row>
    <row r="63" spans="1:31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1:31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2:21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2:21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2:21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2:21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2:21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2:21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2:21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2:21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spans="2:21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2:21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2:21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2:21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2:21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spans="2:21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spans="2:21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spans="2:21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spans="2:21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spans="2:21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spans="2:21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spans="2:21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2:21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2:21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</sheetData>
  <sheetProtection password="CF63" sheet="1" objects="1" scenarios="1" selectLockedCells="1"/>
  <mergeCells count="19">
    <mergeCell ref="C3:T3"/>
    <mergeCell ref="B6:B7"/>
    <mergeCell ref="C6:C7"/>
    <mergeCell ref="D6:D7"/>
    <mergeCell ref="E6:I6"/>
    <mergeCell ref="J6:N6"/>
    <mergeCell ref="O6:S6"/>
    <mergeCell ref="T6:T7"/>
    <mergeCell ref="B55:S55"/>
    <mergeCell ref="T55:U55"/>
    <mergeCell ref="U6:U7"/>
    <mergeCell ref="B53:I53"/>
    <mergeCell ref="J53:N53"/>
    <mergeCell ref="O53:S53"/>
    <mergeCell ref="T53:U53"/>
    <mergeCell ref="B54:I54"/>
    <mergeCell ref="J54:N54"/>
    <mergeCell ref="O54:S54"/>
    <mergeCell ref="T54:U54"/>
  </mergeCells>
  <dataValidations count="5"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8:S52 I8:I52 N8:N52">
      <formula1>scor1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8:R52 H8:H52 M8:M52">
      <formula1>scor2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8:Q52 G8:G52 L8:L52">
      <formula1>scor3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8:O52 E8:E52 J8:J52">
      <formula1>scor5</formula1>
    </dataValidation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8:P52 F8:F52 K8:K52">
      <formula1>scor4</formula1>
    </dataValidation>
  </dataValidations>
  <printOptions horizontalCentered="1"/>
  <pageMargins left="0.31496062992125984" right="0.11811023622047245" top="0.35433070866141736" bottom="0.15748031496062992" header="0.11811023622047245" footer="0.11811023622047245"/>
  <pageSetup paperSize="9" orientation="portrait" blackAndWhite="1" horizontalDpi="4294967293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6"/>
  <sheetViews>
    <sheetView showGridLines="0" showRowColHeaders="0" workbookViewId="0">
      <selection activeCell="K11" sqref="K11"/>
    </sheetView>
  </sheetViews>
  <sheetFormatPr defaultColWidth="23.25" defaultRowHeight="22.5"/>
  <cols>
    <col min="1" max="1" width="15" style="34" customWidth="1"/>
    <col min="2" max="2" width="4.125" style="1" customWidth="1"/>
    <col min="3" max="3" width="8.75" style="1" customWidth="1"/>
    <col min="4" max="4" width="21.875" style="1" customWidth="1"/>
    <col min="5" max="19" width="2.75" style="1" customWidth="1"/>
    <col min="20" max="20" width="5.75" style="1" customWidth="1"/>
    <col min="21" max="21" width="9.625" style="1" customWidth="1"/>
    <col min="22" max="22" width="10.625" style="34" customWidth="1"/>
    <col min="23" max="23" width="14.625" style="37" customWidth="1"/>
    <col min="24" max="24" width="13" style="34" customWidth="1"/>
    <col min="25" max="25" width="10.25" style="34" customWidth="1"/>
    <col min="26" max="26" width="13.625" style="34" customWidth="1"/>
    <col min="27" max="31" width="23.25" style="34"/>
    <col min="32" max="16384" width="23.25" style="1"/>
  </cols>
  <sheetData>
    <row r="1" spans="1:3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W1" s="91" t="s">
        <v>57</v>
      </c>
    </row>
    <row r="2" spans="1:3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X2" s="53" t="s">
        <v>59</v>
      </c>
      <c r="Y2" s="54">
        <v>0.25</v>
      </c>
      <c r="Z2" s="57" t="s">
        <v>32</v>
      </c>
    </row>
    <row r="3" spans="1:31" s="7" customFormat="1" ht="19.5" customHeight="1">
      <c r="A3" s="33"/>
      <c r="B3" s="25"/>
      <c r="C3" s="227" t="str">
        <f>"แบบประเมินคุณะลักษณะอันพึงประสงค์ของผู้เรียน  "&amp;บันทึกข้อความ!S8&amp;" ปีการศึกษา "&amp;บันทึกข้อความ!S9</f>
        <v>แบบประเมินคุณะลักษณะอันพึงประสงค์ของผู้เรียน  ชั้นมัธยมศึกษาปีที่ 3 ปีการศึกษา 2556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5"/>
      <c r="V3" s="33"/>
      <c r="W3" s="38"/>
      <c r="X3" s="53" t="s">
        <v>58</v>
      </c>
      <c r="Y3" s="55">
        <f>SUM(U57:U59)</f>
        <v>0</v>
      </c>
      <c r="Z3" s="57" t="s">
        <v>29</v>
      </c>
      <c r="AA3" s="33"/>
      <c r="AB3" s="33"/>
      <c r="AC3" s="33"/>
      <c r="AD3" s="33"/>
      <c r="AE3" s="33"/>
    </row>
    <row r="4" spans="1:31" s="7" customFormat="1" ht="19.5" customHeight="1">
      <c r="A4" s="33"/>
      <c r="B4" s="25"/>
      <c r="C4" s="25" t="s">
        <v>114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33"/>
      <c r="W4" s="52"/>
      <c r="X4" s="53" t="s">
        <v>30</v>
      </c>
      <c r="Y4" s="56" t="str">
        <f>IF(Y3=0,"-",Y3*100/U62)</f>
        <v>-</v>
      </c>
      <c r="Z4" s="57"/>
      <c r="AA4" s="33"/>
      <c r="AB4" s="33"/>
      <c r="AC4" s="33"/>
      <c r="AD4" s="33"/>
      <c r="AE4" s="33"/>
    </row>
    <row r="5" spans="1:31" s="21" customFormat="1" ht="21" customHeight="1">
      <c r="A5" s="33"/>
      <c r="D5" s="21" t="s">
        <v>123</v>
      </c>
      <c r="V5" s="33"/>
      <c r="W5" s="38"/>
      <c r="X5" s="53" t="s">
        <v>31</v>
      </c>
      <c r="Y5" s="56" t="str">
        <f>IF(Y4="-","-",Y4*Y2/100)</f>
        <v>-</v>
      </c>
      <c r="Z5" s="57" t="s">
        <v>32</v>
      </c>
      <c r="AA5" s="33"/>
      <c r="AB5" s="33"/>
      <c r="AC5" s="33"/>
      <c r="AD5" s="33"/>
      <c r="AE5" s="33"/>
    </row>
    <row r="6" spans="1:31" s="7" customFormat="1" ht="84.75" customHeight="1">
      <c r="A6" s="33"/>
      <c r="B6" s="234" t="s">
        <v>0</v>
      </c>
      <c r="C6" s="235" t="str">
        <f>นักเรียน!B5</f>
        <v>เลขประจำตัว</v>
      </c>
      <c r="D6" s="234" t="s">
        <v>1</v>
      </c>
      <c r="E6" s="231" t="s">
        <v>124</v>
      </c>
      <c r="F6" s="232"/>
      <c r="G6" s="232"/>
      <c r="H6" s="232"/>
      <c r="I6" s="233"/>
      <c r="J6" s="231" t="s">
        <v>125</v>
      </c>
      <c r="K6" s="232"/>
      <c r="L6" s="232"/>
      <c r="M6" s="232"/>
      <c r="N6" s="233"/>
      <c r="O6" s="231"/>
      <c r="P6" s="232"/>
      <c r="Q6" s="232"/>
      <c r="R6" s="232"/>
      <c r="S6" s="232"/>
      <c r="T6" s="240" t="s">
        <v>28</v>
      </c>
      <c r="U6" s="240" t="s">
        <v>27</v>
      </c>
      <c r="V6" s="33"/>
      <c r="W6" s="48" t="s">
        <v>8</v>
      </c>
      <c r="X6" s="49" t="s">
        <v>9</v>
      </c>
      <c r="Y6" s="33"/>
      <c r="Z6" s="33"/>
      <c r="AA6" s="33"/>
      <c r="AB6" s="33"/>
      <c r="AC6" s="33"/>
      <c r="AD6" s="33"/>
      <c r="AE6" s="33"/>
    </row>
    <row r="7" spans="1:31" ht="18" customHeight="1">
      <c r="B7" s="234"/>
      <c r="C7" s="235"/>
      <c r="D7" s="234"/>
      <c r="E7" s="41">
        <v>5</v>
      </c>
      <c r="F7" s="42">
        <v>4</v>
      </c>
      <c r="G7" s="42">
        <v>3</v>
      </c>
      <c r="H7" s="42">
        <v>2</v>
      </c>
      <c r="I7" s="43">
        <v>1</v>
      </c>
      <c r="J7" s="41">
        <v>5</v>
      </c>
      <c r="K7" s="42">
        <v>4</v>
      </c>
      <c r="L7" s="42">
        <v>3</v>
      </c>
      <c r="M7" s="42">
        <v>2</v>
      </c>
      <c r="N7" s="43">
        <v>1</v>
      </c>
      <c r="O7" s="41"/>
      <c r="P7" s="42"/>
      <c r="Q7" s="42"/>
      <c r="R7" s="42"/>
      <c r="S7" s="51"/>
      <c r="T7" s="240"/>
      <c r="U7" s="240"/>
      <c r="W7" s="64">
        <v>10</v>
      </c>
      <c r="X7" s="65">
        <v>100</v>
      </c>
    </row>
    <row r="8" spans="1:31" s="4" customFormat="1" ht="13.5" customHeight="1">
      <c r="A8" s="35"/>
      <c r="B8" s="3">
        <v>1</v>
      </c>
      <c r="C8" s="27" t="str">
        <f>IF(นักเรียน!B6="","",นักเรียน!B6)</f>
        <v/>
      </c>
      <c r="D8" s="28" t="str">
        <f>IF(นักเรียน!C6="","",นักเรียน!C6)</f>
        <v>สามเณร</v>
      </c>
      <c r="E8" s="45"/>
      <c r="F8" s="46"/>
      <c r="G8" s="46"/>
      <c r="H8" s="46"/>
      <c r="I8" s="47"/>
      <c r="J8" s="45"/>
      <c r="K8" s="46"/>
      <c r="L8" s="46"/>
      <c r="M8" s="46"/>
      <c r="N8" s="47"/>
      <c r="O8" s="61"/>
      <c r="P8" s="62"/>
      <c r="Q8" s="62"/>
      <c r="R8" s="62"/>
      <c r="S8" s="63"/>
      <c r="T8" s="44" t="str">
        <f t="shared" ref="T8:T52" si="0">IF(X8=0,"",VLOOKUP(X8,gradeatt,4,TRUE))</f>
        <v/>
      </c>
      <c r="U8" s="44" t="str">
        <f t="shared" ref="U8:U52" si="1">IF(X8=0,"",VLOOKUP(X8,gradeatt,5,TRUE))</f>
        <v/>
      </c>
      <c r="V8" s="35"/>
      <c r="W8" s="40">
        <f>SUM(E8:S8)</f>
        <v>0</v>
      </c>
      <c r="X8" s="66">
        <f>W8*100/$W$7</f>
        <v>0</v>
      </c>
      <c r="Y8" s="35"/>
      <c r="Z8" s="35"/>
      <c r="AA8" s="35"/>
      <c r="AB8" s="35"/>
      <c r="AC8" s="35"/>
      <c r="AD8" s="35"/>
      <c r="AE8" s="35"/>
    </row>
    <row r="9" spans="1:31" s="4" customFormat="1" ht="13.5" customHeight="1">
      <c r="A9" s="35"/>
      <c r="B9" s="3">
        <v>2</v>
      </c>
      <c r="C9" s="27" t="str">
        <f>IF(นักเรียน!B7="","",นักเรียน!B7)</f>
        <v/>
      </c>
      <c r="D9" s="28" t="str">
        <f>IF(นักเรียน!C7="","",นักเรียน!C7)</f>
        <v>สามเณร</v>
      </c>
      <c r="E9" s="45"/>
      <c r="F9" s="46"/>
      <c r="G9" s="46"/>
      <c r="H9" s="46"/>
      <c r="I9" s="47"/>
      <c r="J9" s="45"/>
      <c r="K9" s="46"/>
      <c r="L9" s="46"/>
      <c r="M9" s="46"/>
      <c r="N9" s="47"/>
      <c r="O9" s="61"/>
      <c r="P9" s="62"/>
      <c r="Q9" s="62"/>
      <c r="R9" s="62"/>
      <c r="S9" s="63"/>
      <c r="T9" s="44" t="str">
        <f t="shared" si="0"/>
        <v/>
      </c>
      <c r="U9" s="44" t="str">
        <f t="shared" si="1"/>
        <v/>
      </c>
      <c r="V9" s="35"/>
      <c r="W9" s="40">
        <f t="shared" ref="W9:W52" si="2">SUM(E9:S9)</f>
        <v>0</v>
      </c>
      <c r="X9" s="66">
        <f t="shared" ref="X9:X52" si="3">W9*100/$W$7</f>
        <v>0</v>
      </c>
      <c r="Y9" s="35"/>
      <c r="Z9" s="35"/>
      <c r="AA9" s="35"/>
      <c r="AB9" s="35"/>
      <c r="AC9" s="35"/>
      <c r="AD9" s="35"/>
      <c r="AE9" s="35"/>
    </row>
    <row r="10" spans="1:31" s="4" customFormat="1" ht="13.5" customHeight="1">
      <c r="A10" s="35"/>
      <c r="B10" s="3">
        <v>3</v>
      </c>
      <c r="C10" s="27" t="str">
        <f>IF(นักเรียน!B8="","",นักเรียน!B8)</f>
        <v/>
      </c>
      <c r="D10" s="28" t="str">
        <f>IF(นักเรียน!C8="","",นักเรียน!C8)</f>
        <v>สามเณร</v>
      </c>
      <c r="E10" s="45"/>
      <c r="F10" s="46"/>
      <c r="G10" s="46"/>
      <c r="H10" s="46"/>
      <c r="I10" s="47"/>
      <c r="J10" s="45"/>
      <c r="K10" s="46"/>
      <c r="L10" s="46"/>
      <c r="M10" s="46"/>
      <c r="N10" s="47"/>
      <c r="O10" s="61"/>
      <c r="P10" s="62"/>
      <c r="Q10" s="62"/>
      <c r="R10" s="62"/>
      <c r="S10" s="63"/>
      <c r="T10" s="44" t="str">
        <f t="shared" si="0"/>
        <v/>
      </c>
      <c r="U10" s="44" t="str">
        <f t="shared" si="1"/>
        <v/>
      </c>
      <c r="V10" s="35"/>
      <c r="W10" s="40">
        <f t="shared" si="2"/>
        <v>0</v>
      </c>
      <c r="X10" s="66">
        <f t="shared" si="3"/>
        <v>0</v>
      </c>
      <c r="Y10" s="35"/>
      <c r="Z10" s="35"/>
      <c r="AA10" s="35"/>
      <c r="AB10" s="35"/>
      <c r="AC10" s="35"/>
      <c r="AD10" s="35"/>
      <c r="AE10" s="35"/>
    </row>
    <row r="11" spans="1:31" s="4" customFormat="1" ht="13.5" customHeight="1">
      <c r="A11" s="35"/>
      <c r="B11" s="3">
        <v>4</v>
      </c>
      <c r="C11" s="27" t="str">
        <f>IF(นักเรียน!B9="","",นักเรียน!B9)</f>
        <v/>
      </c>
      <c r="D11" s="28" t="str">
        <f>IF(นักเรียน!C9="","",นักเรียน!C9)</f>
        <v>สามเณร</v>
      </c>
      <c r="E11" s="45"/>
      <c r="F11" s="46"/>
      <c r="G11" s="46"/>
      <c r="H11" s="46"/>
      <c r="I11" s="47"/>
      <c r="J11" s="45"/>
      <c r="K11" s="46"/>
      <c r="L11" s="46"/>
      <c r="M11" s="46"/>
      <c r="N11" s="47"/>
      <c r="O11" s="61"/>
      <c r="P11" s="62"/>
      <c r="Q11" s="62"/>
      <c r="R11" s="62"/>
      <c r="S11" s="63"/>
      <c r="T11" s="44" t="str">
        <f t="shared" si="0"/>
        <v/>
      </c>
      <c r="U11" s="44" t="str">
        <f t="shared" si="1"/>
        <v/>
      </c>
      <c r="V11" s="35"/>
      <c r="W11" s="40">
        <f t="shared" si="2"/>
        <v>0</v>
      </c>
      <c r="X11" s="66">
        <f t="shared" si="3"/>
        <v>0</v>
      </c>
      <c r="Y11" s="35"/>
      <c r="Z11" s="35"/>
      <c r="AA11" s="35"/>
      <c r="AB11" s="35"/>
      <c r="AC11" s="35"/>
      <c r="AD11" s="35"/>
      <c r="AE11" s="35"/>
    </row>
    <row r="12" spans="1:31" s="4" customFormat="1" ht="13.5" customHeight="1">
      <c r="A12" s="35"/>
      <c r="B12" s="3">
        <v>5</v>
      </c>
      <c r="C12" s="27" t="str">
        <f>IF(นักเรียน!B10="","",นักเรียน!B10)</f>
        <v/>
      </c>
      <c r="D12" s="28" t="str">
        <f>IF(นักเรียน!C10="","",นักเรียน!C10)</f>
        <v>สามเณร</v>
      </c>
      <c r="E12" s="45"/>
      <c r="F12" s="46"/>
      <c r="G12" s="46"/>
      <c r="H12" s="46"/>
      <c r="I12" s="47"/>
      <c r="J12" s="45"/>
      <c r="K12" s="46"/>
      <c r="L12" s="46"/>
      <c r="M12" s="46"/>
      <c r="N12" s="47"/>
      <c r="O12" s="61"/>
      <c r="P12" s="62"/>
      <c r="Q12" s="62"/>
      <c r="R12" s="62"/>
      <c r="S12" s="63"/>
      <c r="T12" s="44" t="str">
        <f t="shared" si="0"/>
        <v/>
      </c>
      <c r="U12" s="44" t="str">
        <f t="shared" si="1"/>
        <v/>
      </c>
      <c r="V12" s="35"/>
      <c r="W12" s="40">
        <f t="shared" si="2"/>
        <v>0</v>
      </c>
      <c r="X12" s="66">
        <f t="shared" si="3"/>
        <v>0</v>
      </c>
      <c r="Y12" s="35"/>
      <c r="Z12" s="35"/>
      <c r="AA12" s="35"/>
      <c r="AB12" s="35"/>
      <c r="AC12" s="35"/>
      <c r="AD12" s="35"/>
      <c r="AE12" s="35"/>
    </row>
    <row r="13" spans="1:31" s="4" customFormat="1" ht="13.5" customHeight="1">
      <c r="A13" s="35"/>
      <c r="B13" s="3">
        <v>6</v>
      </c>
      <c r="C13" s="27" t="str">
        <f>IF(นักเรียน!B11="","",นักเรียน!B11)</f>
        <v/>
      </c>
      <c r="D13" s="28" t="str">
        <f>IF(นักเรียน!C11="","",นักเรียน!C11)</f>
        <v>สามเณร</v>
      </c>
      <c r="E13" s="45"/>
      <c r="F13" s="46"/>
      <c r="G13" s="46"/>
      <c r="H13" s="46"/>
      <c r="I13" s="47"/>
      <c r="J13" s="45"/>
      <c r="K13" s="46"/>
      <c r="L13" s="46"/>
      <c r="M13" s="46"/>
      <c r="N13" s="47"/>
      <c r="O13" s="61"/>
      <c r="P13" s="62"/>
      <c r="Q13" s="62"/>
      <c r="R13" s="62"/>
      <c r="S13" s="63"/>
      <c r="T13" s="44" t="str">
        <f t="shared" si="0"/>
        <v/>
      </c>
      <c r="U13" s="44" t="str">
        <f t="shared" si="1"/>
        <v/>
      </c>
      <c r="V13" s="35"/>
      <c r="W13" s="40">
        <f t="shared" si="2"/>
        <v>0</v>
      </c>
      <c r="X13" s="66">
        <f t="shared" si="3"/>
        <v>0</v>
      </c>
      <c r="Y13" s="35"/>
      <c r="Z13" s="35"/>
      <c r="AA13" s="35"/>
      <c r="AB13" s="35"/>
      <c r="AC13" s="35"/>
      <c r="AD13" s="35"/>
      <c r="AE13" s="35"/>
    </row>
    <row r="14" spans="1:31" s="4" customFormat="1" ht="13.5" customHeight="1">
      <c r="A14" s="35"/>
      <c r="B14" s="3">
        <v>7</v>
      </c>
      <c r="C14" s="27" t="str">
        <f>IF(นักเรียน!B12="","",นักเรียน!B12)</f>
        <v/>
      </c>
      <c r="D14" s="28" t="str">
        <f>IF(นักเรียน!C12="","",นักเรียน!C12)</f>
        <v>สามเณร</v>
      </c>
      <c r="E14" s="45"/>
      <c r="F14" s="46"/>
      <c r="G14" s="46"/>
      <c r="H14" s="46"/>
      <c r="I14" s="47"/>
      <c r="J14" s="45"/>
      <c r="K14" s="46"/>
      <c r="L14" s="46"/>
      <c r="M14" s="46"/>
      <c r="N14" s="47"/>
      <c r="O14" s="61"/>
      <c r="P14" s="62"/>
      <c r="Q14" s="62"/>
      <c r="R14" s="62"/>
      <c r="S14" s="63"/>
      <c r="T14" s="44" t="str">
        <f t="shared" si="0"/>
        <v/>
      </c>
      <c r="U14" s="44" t="str">
        <f t="shared" si="1"/>
        <v/>
      </c>
      <c r="V14" s="35"/>
      <c r="W14" s="40">
        <f t="shared" si="2"/>
        <v>0</v>
      </c>
      <c r="X14" s="66">
        <f t="shared" si="3"/>
        <v>0</v>
      </c>
      <c r="Y14" s="35"/>
      <c r="Z14" s="35"/>
      <c r="AA14" s="35"/>
      <c r="AB14" s="35"/>
      <c r="AC14" s="35"/>
      <c r="AD14" s="35"/>
      <c r="AE14" s="35"/>
    </row>
    <row r="15" spans="1:31" s="4" customFormat="1" ht="13.5" customHeight="1">
      <c r="A15" s="35"/>
      <c r="B15" s="3">
        <v>8</v>
      </c>
      <c r="C15" s="27" t="str">
        <f>IF(นักเรียน!B13="","",นักเรียน!B13)</f>
        <v/>
      </c>
      <c r="D15" s="28" t="str">
        <f>IF(นักเรียน!C13="","",นักเรียน!C13)</f>
        <v>สามเณร</v>
      </c>
      <c r="E15" s="45"/>
      <c r="F15" s="46"/>
      <c r="G15" s="46"/>
      <c r="H15" s="46"/>
      <c r="I15" s="47"/>
      <c r="J15" s="45"/>
      <c r="K15" s="46"/>
      <c r="L15" s="46"/>
      <c r="M15" s="46"/>
      <c r="N15" s="47"/>
      <c r="O15" s="61"/>
      <c r="P15" s="62"/>
      <c r="Q15" s="62"/>
      <c r="R15" s="62"/>
      <c r="S15" s="63"/>
      <c r="T15" s="44" t="str">
        <f t="shared" si="0"/>
        <v/>
      </c>
      <c r="U15" s="44" t="str">
        <f t="shared" si="1"/>
        <v/>
      </c>
      <c r="V15" s="35"/>
      <c r="W15" s="40">
        <f t="shared" si="2"/>
        <v>0</v>
      </c>
      <c r="X15" s="66">
        <f t="shared" si="3"/>
        <v>0</v>
      </c>
      <c r="Y15" s="35"/>
      <c r="Z15" s="35"/>
      <c r="AA15" s="35"/>
      <c r="AB15" s="35"/>
      <c r="AC15" s="35"/>
      <c r="AD15" s="35"/>
      <c r="AE15" s="35"/>
    </row>
    <row r="16" spans="1:31" s="4" customFormat="1" ht="13.5" customHeight="1">
      <c r="A16" s="35"/>
      <c r="B16" s="3">
        <v>9</v>
      </c>
      <c r="C16" s="27" t="str">
        <f>IF(นักเรียน!B14="","",นักเรียน!B14)</f>
        <v/>
      </c>
      <c r="D16" s="28" t="str">
        <f>IF(นักเรียน!C14="","",นักเรียน!C14)</f>
        <v>สามเณร</v>
      </c>
      <c r="E16" s="45"/>
      <c r="F16" s="46"/>
      <c r="G16" s="46"/>
      <c r="H16" s="46"/>
      <c r="I16" s="47"/>
      <c r="J16" s="45"/>
      <c r="K16" s="46"/>
      <c r="L16" s="46"/>
      <c r="M16" s="46"/>
      <c r="N16" s="47"/>
      <c r="O16" s="61"/>
      <c r="P16" s="62"/>
      <c r="Q16" s="62"/>
      <c r="R16" s="62"/>
      <c r="S16" s="63"/>
      <c r="T16" s="44" t="str">
        <f t="shared" si="0"/>
        <v/>
      </c>
      <c r="U16" s="44" t="str">
        <f t="shared" si="1"/>
        <v/>
      </c>
      <c r="V16" s="35"/>
      <c r="W16" s="40">
        <f t="shared" si="2"/>
        <v>0</v>
      </c>
      <c r="X16" s="66">
        <f t="shared" si="3"/>
        <v>0</v>
      </c>
      <c r="Y16" s="35"/>
      <c r="Z16" s="35"/>
      <c r="AA16" s="35"/>
      <c r="AB16" s="35"/>
      <c r="AC16" s="35"/>
      <c r="AD16" s="35"/>
      <c r="AE16" s="35"/>
    </row>
    <row r="17" spans="1:31" s="4" customFormat="1" ht="13.5" customHeight="1">
      <c r="A17" s="35"/>
      <c r="B17" s="3">
        <v>10</v>
      </c>
      <c r="C17" s="27" t="str">
        <f>IF(นักเรียน!B15="","",นักเรียน!B15)</f>
        <v/>
      </c>
      <c r="D17" s="28" t="str">
        <f>IF(นักเรียน!C15="","",นักเรียน!C15)</f>
        <v>สามเณร</v>
      </c>
      <c r="E17" s="45"/>
      <c r="F17" s="46"/>
      <c r="G17" s="46"/>
      <c r="H17" s="46"/>
      <c r="I17" s="47"/>
      <c r="J17" s="45"/>
      <c r="K17" s="46"/>
      <c r="L17" s="46"/>
      <c r="M17" s="46"/>
      <c r="N17" s="47"/>
      <c r="O17" s="61"/>
      <c r="P17" s="62"/>
      <c r="Q17" s="62"/>
      <c r="R17" s="62"/>
      <c r="S17" s="63"/>
      <c r="T17" s="44" t="str">
        <f t="shared" si="0"/>
        <v/>
      </c>
      <c r="U17" s="44" t="str">
        <f t="shared" si="1"/>
        <v/>
      </c>
      <c r="V17" s="35"/>
      <c r="W17" s="40">
        <f t="shared" si="2"/>
        <v>0</v>
      </c>
      <c r="X17" s="66">
        <f t="shared" si="3"/>
        <v>0</v>
      </c>
      <c r="Y17" s="35"/>
      <c r="Z17" s="35"/>
      <c r="AA17" s="35"/>
      <c r="AB17" s="35"/>
      <c r="AC17" s="35"/>
      <c r="AD17" s="35"/>
      <c r="AE17" s="35"/>
    </row>
    <row r="18" spans="1:31" s="4" customFormat="1" ht="13.5" customHeight="1">
      <c r="A18" s="35"/>
      <c r="B18" s="3">
        <v>11</v>
      </c>
      <c r="C18" s="27" t="str">
        <f>IF(นักเรียน!B16="","",นักเรียน!B16)</f>
        <v/>
      </c>
      <c r="D18" s="28" t="str">
        <f>IF(นักเรียน!C16="","",นักเรียน!C16)</f>
        <v/>
      </c>
      <c r="E18" s="45"/>
      <c r="F18" s="46"/>
      <c r="G18" s="46"/>
      <c r="H18" s="46"/>
      <c r="I18" s="47"/>
      <c r="J18" s="45"/>
      <c r="K18" s="46"/>
      <c r="L18" s="46"/>
      <c r="M18" s="46"/>
      <c r="N18" s="47"/>
      <c r="O18" s="61"/>
      <c r="P18" s="62"/>
      <c r="Q18" s="62"/>
      <c r="R18" s="62"/>
      <c r="S18" s="63"/>
      <c r="T18" s="44" t="str">
        <f t="shared" si="0"/>
        <v/>
      </c>
      <c r="U18" s="44" t="str">
        <f t="shared" si="1"/>
        <v/>
      </c>
      <c r="V18" s="35"/>
      <c r="W18" s="40">
        <f t="shared" si="2"/>
        <v>0</v>
      </c>
      <c r="X18" s="66">
        <f t="shared" si="3"/>
        <v>0</v>
      </c>
      <c r="Y18" s="35"/>
      <c r="Z18" s="35"/>
      <c r="AA18" s="35"/>
      <c r="AB18" s="35"/>
      <c r="AC18" s="35"/>
      <c r="AD18" s="35"/>
      <c r="AE18" s="35"/>
    </row>
    <row r="19" spans="1:31" s="4" customFormat="1" ht="13.5" customHeight="1">
      <c r="A19" s="35"/>
      <c r="B19" s="3">
        <v>12</v>
      </c>
      <c r="C19" s="27" t="str">
        <f>IF(นักเรียน!B17="","",นักเรียน!B17)</f>
        <v/>
      </c>
      <c r="D19" s="28" t="str">
        <f>IF(นักเรียน!C17="","",นักเรียน!C17)</f>
        <v/>
      </c>
      <c r="E19" s="45"/>
      <c r="F19" s="46"/>
      <c r="G19" s="46"/>
      <c r="H19" s="46"/>
      <c r="I19" s="47"/>
      <c r="J19" s="45"/>
      <c r="K19" s="46"/>
      <c r="L19" s="46"/>
      <c r="M19" s="46"/>
      <c r="N19" s="47"/>
      <c r="O19" s="61"/>
      <c r="P19" s="62"/>
      <c r="Q19" s="62"/>
      <c r="R19" s="62"/>
      <c r="S19" s="63"/>
      <c r="T19" s="44" t="str">
        <f t="shared" si="0"/>
        <v/>
      </c>
      <c r="U19" s="44" t="str">
        <f t="shared" si="1"/>
        <v/>
      </c>
      <c r="V19" s="35"/>
      <c r="W19" s="40">
        <f t="shared" si="2"/>
        <v>0</v>
      </c>
      <c r="X19" s="66">
        <f t="shared" si="3"/>
        <v>0</v>
      </c>
      <c r="Y19" s="35"/>
      <c r="Z19" s="35"/>
      <c r="AA19" s="35"/>
      <c r="AB19" s="35"/>
      <c r="AC19" s="35"/>
      <c r="AD19" s="35"/>
      <c r="AE19" s="35"/>
    </row>
    <row r="20" spans="1:31" s="4" customFormat="1" ht="13.5" customHeight="1">
      <c r="A20" s="35"/>
      <c r="B20" s="3">
        <v>13</v>
      </c>
      <c r="C20" s="27" t="str">
        <f>IF(นักเรียน!B18="","",นักเรียน!B18)</f>
        <v/>
      </c>
      <c r="D20" s="28" t="str">
        <f>IF(นักเรียน!C18="","",นักเรียน!C18)</f>
        <v/>
      </c>
      <c r="E20" s="45"/>
      <c r="F20" s="46"/>
      <c r="G20" s="46"/>
      <c r="H20" s="46"/>
      <c r="I20" s="47"/>
      <c r="J20" s="45"/>
      <c r="K20" s="46"/>
      <c r="L20" s="46"/>
      <c r="M20" s="46"/>
      <c r="N20" s="47"/>
      <c r="O20" s="61"/>
      <c r="P20" s="62"/>
      <c r="Q20" s="62"/>
      <c r="R20" s="62"/>
      <c r="S20" s="63"/>
      <c r="T20" s="44" t="str">
        <f t="shared" si="0"/>
        <v/>
      </c>
      <c r="U20" s="44" t="str">
        <f t="shared" si="1"/>
        <v/>
      </c>
      <c r="V20" s="35"/>
      <c r="W20" s="40">
        <f t="shared" si="2"/>
        <v>0</v>
      </c>
      <c r="X20" s="66">
        <f t="shared" si="3"/>
        <v>0</v>
      </c>
      <c r="Y20" s="35"/>
      <c r="Z20" s="35"/>
      <c r="AA20" s="35"/>
      <c r="AB20" s="35"/>
      <c r="AC20" s="35"/>
      <c r="AD20" s="35"/>
      <c r="AE20" s="35"/>
    </row>
    <row r="21" spans="1:31" s="4" customFormat="1" ht="13.5" customHeight="1">
      <c r="A21" s="35"/>
      <c r="B21" s="3">
        <v>14</v>
      </c>
      <c r="C21" s="27" t="str">
        <f>IF(นักเรียน!B19="","",นักเรียน!B19)</f>
        <v/>
      </c>
      <c r="D21" s="28" t="str">
        <f>IF(นักเรียน!C19="","",นักเรียน!C19)</f>
        <v/>
      </c>
      <c r="E21" s="45"/>
      <c r="F21" s="46"/>
      <c r="G21" s="46"/>
      <c r="H21" s="46"/>
      <c r="I21" s="47"/>
      <c r="J21" s="45"/>
      <c r="K21" s="46"/>
      <c r="L21" s="46"/>
      <c r="M21" s="46"/>
      <c r="N21" s="47"/>
      <c r="O21" s="61"/>
      <c r="P21" s="62"/>
      <c r="Q21" s="62"/>
      <c r="R21" s="62"/>
      <c r="S21" s="63"/>
      <c r="T21" s="44" t="str">
        <f t="shared" si="0"/>
        <v/>
      </c>
      <c r="U21" s="44" t="str">
        <f t="shared" si="1"/>
        <v/>
      </c>
      <c r="V21" s="35"/>
      <c r="W21" s="40">
        <f t="shared" si="2"/>
        <v>0</v>
      </c>
      <c r="X21" s="66">
        <f t="shared" si="3"/>
        <v>0</v>
      </c>
      <c r="Y21" s="35"/>
      <c r="Z21" s="35"/>
      <c r="AA21" s="35"/>
      <c r="AB21" s="35"/>
      <c r="AC21" s="35"/>
      <c r="AD21" s="35"/>
      <c r="AE21" s="35"/>
    </row>
    <row r="22" spans="1:31" s="4" customFormat="1" ht="13.5" customHeight="1">
      <c r="A22" s="35"/>
      <c r="B22" s="3">
        <v>15</v>
      </c>
      <c r="C22" s="27" t="str">
        <f>IF(นักเรียน!B20="","",นักเรียน!B20)</f>
        <v/>
      </c>
      <c r="D22" s="28" t="str">
        <f>IF(นักเรียน!C20="","",นักเรียน!C20)</f>
        <v/>
      </c>
      <c r="E22" s="45"/>
      <c r="F22" s="46"/>
      <c r="G22" s="46"/>
      <c r="H22" s="46"/>
      <c r="I22" s="47"/>
      <c r="J22" s="45"/>
      <c r="K22" s="46"/>
      <c r="L22" s="46"/>
      <c r="M22" s="46"/>
      <c r="N22" s="47"/>
      <c r="O22" s="61"/>
      <c r="P22" s="62"/>
      <c r="Q22" s="62"/>
      <c r="R22" s="62"/>
      <c r="S22" s="63"/>
      <c r="T22" s="44" t="str">
        <f t="shared" si="0"/>
        <v/>
      </c>
      <c r="U22" s="44" t="str">
        <f t="shared" si="1"/>
        <v/>
      </c>
      <c r="V22" s="35"/>
      <c r="W22" s="40">
        <f t="shared" si="2"/>
        <v>0</v>
      </c>
      <c r="X22" s="66">
        <f t="shared" si="3"/>
        <v>0</v>
      </c>
      <c r="Y22" s="35"/>
      <c r="Z22" s="35"/>
      <c r="AA22" s="35"/>
      <c r="AB22" s="35"/>
      <c r="AC22" s="35"/>
      <c r="AD22" s="35"/>
      <c r="AE22" s="35"/>
    </row>
    <row r="23" spans="1:31" s="4" customFormat="1" ht="13.5" customHeight="1">
      <c r="A23" s="35"/>
      <c r="B23" s="3">
        <v>16</v>
      </c>
      <c r="C23" s="27" t="str">
        <f>IF(นักเรียน!B21="","",นักเรียน!B21)</f>
        <v/>
      </c>
      <c r="D23" s="28" t="str">
        <f>IF(นักเรียน!C21="","",นักเรียน!C21)</f>
        <v/>
      </c>
      <c r="E23" s="45"/>
      <c r="F23" s="46"/>
      <c r="G23" s="46"/>
      <c r="H23" s="46"/>
      <c r="I23" s="47"/>
      <c r="J23" s="45"/>
      <c r="K23" s="46"/>
      <c r="L23" s="46"/>
      <c r="M23" s="46"/>
      <c r="N23" s="47"/>
      <c r="O23" s="61"/>
      <c r="P23" s="62"/>
      <c r="Q23" s="62"/>
      <c r="R23" s="62"/>
      <c r="S23" s="63"/>
      <c r="T23" s="44" t="str">
        <f t="shared" si="0"/>
        <v/>
      </c>
      <c r="U23" s="44" t="str">
        <f t="shared" si="1"/>
        <v/>
      </c>
      <c r="V23" s="35"/>
      <c r="W23" s="40">
        <f t="shared" si="2"/>
        <v>0</v>
      </c>
      <c r="X23" s="66">
        <f t="shared" si="3"/>
        <v>0</v>
      </c>
      <c r="Y23" s="35"/>
      <c r="Z23" s="35"/>
      <c r="AA23" s="35"/>
      <c r="AB23" s="35"/>
      <c r="AC23" s="35"/>
      <c r="AD23" s="35"/>
      <c r="AE23" s="35"/>
    </row>
    <row r="24" spans="1:31" s="4" customFormat="1" ht="13.5" customHeight="1">
      <c r="A24" s="35"/>
      <c r="B24" s="3">
        <v>17</v>
      </c>
      <c r="C24" s="27" t="str">
        <f>IF(นักเรียน!B22="","",นักเรียน!B22)</f>
        <v/>
      </c>
      <c r="D24" s="28" t="str">
        <f>IF(นักเรียน!C22="","",นักเรียน!C22)</f>
        <v/>
      </c>
      <c r="E24" s="45"/>
      <c r="F24" s="46"/>
      <c r="G24" s="46"/>
      <c r="H24" s="46"/>
      <c r="I24" s="47"/>
      <c r="J24" s="45"/>
      <c r="K24" s="46"/>
      <c r="L24" s="46"/>
      <c r="M24" s="46"/>
      <c r="N24" s="47"/>
      <c r="O24" s="61"/>
      <c r="P24" s="62"/>
      <c r="Q24" s="62"/>
      <c r="R24" s="62"/>
      <c r="S24" s="63"/>
      <c r="T24" s="44" t="str">
        <f t="shared" si="0"/>
        <v/>
      </c>
      <c r="U24" s="44" t="str">
        <f t="shared" si="1"/>
        <v/>
      </c>
      <c r="V24" s="35"/>
      <c r="W24" s="40">
        <f t="shared" si="2"/>
        <v>0</v>
      </c>
      <c r="X24" s="66">
        <f t="shared" si="3"/>
        <v>0</v>
      </c>
      <c r="Y24" s="35"/>
      <c r="Z24" s="35"/>
      <c r="AA24" s="35"/>
      <c r="AB24" s="35"/>
      <c r="AC24" s="35"/>
      <c r="AD24" s="35"/>
      <c r="AE24" s="35"/>
    </row>
    <row r="25" spans="1:31" s="4" customFormat="1" ht="13.5" customHeight="1">
      <c r="A25" s="35"/>
      <c r="B25" s="3">
        <v>18</v>
      </c>
      <c r="C25" s="27" t="str">
        <f>IF(นักเรียน!B23="","",นักเรียน!B23)</f>
        <v/>
      </c>
      <c r="D25" s="28" t="str">
        <f>IF(นักเรียน!C23="","",นักเรียน!C23)</f>
        <v/>
      </c>
      <c r="E25" s="45"/>
      <c r="F25" s="46"/>
      <c r="G25" s="46"/>
      <c r="H25" s="46"/>
      <c r="I25" s="47"/>
      <c r="J25" s="45"/>
      <c r="K25" s="46"/>
      <c r="L25" s="46"/>
      <c r="M25" s="46"/>
      <c r="N25" s="47"/>
      <c r="O25" s="61"/>
      <c r="P25" s="62"/>
      <c r="Q25" s="62"/>
      <c r="R25" s="62"/>
      <c r="S25" s="63"/>
      <c r="T25" s="44" t="str">
        <f t="shared" si="0"/>
        <v/>
      </c>
      <c r="U25" s="44" t="str">
        <f t="shared" si="1"/>
        <v/>
      </c>
      <c r="V25" s="35"/>
      <c r="W25" s="40">
        <f t="shared" si="2"/>
        <v>0</v>
      </c>
      <c r="X25" s="66">
        <f t="shared" si="3"/>
        <v>0</v>
      </c>
      <c r="Y25" s="35"/>
      <c r="Z25" s="35"/>
      <c r="AA25" s="35"/>
      <c r="AB25" s="35"/>
      <c r="AC25" s="35"/>
      <c r="AD25" s="35"/>
      <c r="AE25" s="35"/>
    </row>
    <row r="26" spans="1:31" s="4" customFormat="1" ht="13.5" customHeight="1">
      <c r="A26" s="35"/>
      <c r="B26" s="3">
        <v>19</v>
      </c>
      <c r="C26" s="27" t="str">
        <f>IF(นักเรียน!B24="","",นักเรียน!B24)</f>
        <v/>
      </c>
      <c r="D26" s="28" t="str">
        <f>IF(นักเรียน!C24="","",นักเรียน!C24)</f>
        <v/>
      </c>
      <c r="E26" s="45"/>
      <c r="F26" s="46"/>
      <c r="G26" s="46"/>
      <c r="H26" s="46"/>
      <c r="I26" s="47"/>
      <c r="J26" s="45"/>
      <c r="K26" s="46"/>
      <c r="L26" s="46"/>
      <c r="M26" s="46"/>
      <c r="N26" s="47"/>
      <c r="O26" s="61"/>
      <c r="P26" s="62"/>
      <c r="Q26" s="62"/>
      <c r="R26" s="62"/>
      <c r="S26" s="63"/>
      <c r="T26" s="44" t="str">
        <f t="shared" si="0"/>
        <v/>
      </c>
      <c r="U26" s="44" t="str">
        <f t="shared" si="1"/>
        <v/>
      </c>
      <c r="V26" s="35"/>
      <c r="W26" s="40">
        <f t="shared" si="2"/>
        <v>0</v>
      </c>
      <c r="X26" s="66">
        <f t="shared" si="3"/>
        <v>0</v>
      </c>
      <c r="Y26" s="35"/>
      <c r="Z26" s="35"/>
      <c r="AA26" s="35"/>
      <c r="AB26" s="35"/>
      <c r="AC26" s="35"/>
      <c r="AD26" s="35"/>
      <c r="AE26" s="35"/>
    </row>
    <row r="27" spans="1:31" s="4" customFormat="1" ht="13.5" customHeight="1">
      <c r="A27" s="35"/>
      <c r="B27" s="3">
        <v>20</v>
      </c>
      <c r="C27" s="27" t="str">
        <f>IF(นักเรียน!B25="","",นักเรียน!B25)</f>
        <v/>
      </c>
      <c r="D27" s="28" t="str">
        <f>IF(นักเรียน!C25="","",นักเรียน!C25)</f>
        <v/>
      </c>
      <c r="E27" s="45"/>
      <c r="F27" s="46"/>
      <c r="G27" s="46"/>
      <c r="H27" s="46"/>
      <c r="I27" s="47"/>
      <c r="J27" s="45"/>
      <c r="K27" s="46"/>
      <c r="L27" s="46"/>
      <c r="M27" s="46"/>
      <c r="N27" s="47"/>
      <c r="O27" s="61"/>
      <c r="P27" s="62"/>
      <c r="Q27" s="62"/>
      <c r="R27" s="62"/>
      <c r="S27" s="63"/>
      <c r="T27" s="44" t="str">
        <f t="shared" si="0"/>
        <v/>
      </c>
      <c r="U27" s="44" t="str">
        <f t="shared" si="1"/>
        <v/>
      </c>
      <c r="V27" s="35"/>
      <c r="W27" s="40">
        <f t="shared" si="2"/>
        <v>0</v>
      </c>
      <c r="X27" s="66">
        <f t="shared" si="3"/>
        <v>0</v>
      </c>
      <c r="Y27" s="35"/>
      <c r="Z27" s="35"/>
      <c r="AA27" s="35"/>
      <c r="AB27" s="35"/>
      <c r="AC27" s="35"/>
      <c r="AD27" s="35"/>
      <c r="AE27" s="35"/>
    </row>
    <row r="28" spans="1:31" s="4" customFormat="1" ht="13.5" customHeight="1">
      <c r="A28" s="35"/>
      <c r="B28" s="3">
        <v>21</v>
      </c>
      <c r="C28" s="27" t="str">
        <f>IF(นักเรียน!B26="","",นักเรียน!B26)</f>
        <v/>
      </c>
      <c r="D28" s="28" t="str">
        <f>IF(นักเรียน!C26="","",นักเรียน!C26)</f>
        <v/>
      </c>
      <c r="E28" s="45"/>
      <c r="F28" s="46"/>
      <c r="G28" s="46"/>
      <c r="H28" s="46"/>
      <c r="I28" s="47"/>
      <c r="J28" s="45"/>
      <c r="K28" s="46"/>
      <c r="L28" s="46"/>
      <c r="M28" s="46"/>
      <c r="N28" s="47"/>
      <c r="O28" s="61"/>
      <c r="P28" s="62"/>
      <c r="Q28" s="62"/>
      <c r="R28" s="62"/>
      <c r="S28" s="63"/>
      <c r="T28" s="44" t="str">
        <f t="shared" si="0"/>
        <v/>
      </c>
      <c r="U28" s="44" t="str">
        <f t="shared" si="1"/>
        <v/>
      </c>
      <c r="V28" s="35"/>
      <c r="W28" s="40">
        <f t="shared" si="2"/>
        <v>0</v>
      </c>
      <c r="X28" s="66">
        <f t="shared" si="3"/>
        <v>0</v>
      </c>
      <c r="Y28" s="35"/>
      <c r="Z28" s="35"/>
      <c r="AA28" s="35"/>
      <c r="AB28" s="35"/>
      <c r="AC28" s="35"/>
      <c r="AD28" s="35"/>
      <c r="AE28" s="35"/>
    </row>
    <row r="29" spans="1:31" s="4" customFormat="1" ht="13.5" customHeight="1">
      <c r="A29" s="35"/>
      <c r="B29" s="3">
        <v>22</v>
      </c>
      <c r="C29" s="27" t="str">
        <f>IF(นักเรียน!B27="","",นักเรียน!B27)</f>
        <v/>
      </c>
      <c r="D29" s="28" t="str">
        <f>IF(นักเรียน!C27="","",นักเรียน!C27)</f>
        <v/>
      </c>
      <c r="E29" s="45"/>
      <c r="F29" s="46"/>
      <c r="G29" s="46"/>
      <c r="H29" s="46"/>
      <c r="I29" s="47"/>
      <c r="J29" s="45"/>
      <c r="K29" s="46"/>
      <c r="L29" s="46"/>
      <c r="M29" s="46"/>
      <c r="N29" s="47"/>
      <c r="O29" s="61"/>
      <c r="P29" s="62"/>
      <c r="Q29" s="62"/>
      <c r="R29" s="62"/>
      <c r="S29" s="63"/>
      <c r="T29" s="44" t="str">
        <f t="shared" si="0"/>
        <v/>
      </c>
      <c r="U29" s="44" t="str">
        <f t="shared" si="1"/>
        <v/>
      </c>
      <c r="V29" s="35"/>
      <c r="W29" s="40">
        <f t="shared" si="2"/>
        <v>0</v>
      </c>
      <c r="X29" s="66">
        <f t="shared" si="3"/>
        <v>0</v>
      </c>
      <c r="Y29" s="35"/>
      <c r="Z29" s="35"/>
      <c r="AA29" s="35"/>
      <c r="AB29" s="35"/>
      <c r="AC29" s="35"/>
      <c r="AD29" s="35"/>
      <c r="AE29" s="35"/>
    </row>
    <row r="30" spans="1:31" s="4" customFormat="1" ht="13.5" customHeight="1">
      <c r="A30" s="35"/>
      <c r="B30" s="3">
        <v>23</v>
      </c>
      <c r="C30" s="27" t="str">
        <f>IF(นักเรียน!B28="","",นักเรียน!B28)</f>
        <v/>
      </c>
      <c r="D30" s="28" t="str">
        <f>IF(นักเรียน!C28="","",นักเรียน!C28)</f>
        <v/>
      </c>
      <c r="E30" s="45"/>
      <c r="F30" s="46"/>
      <c r="G30" s="46"/>
      <c r="H30" s="46"/>
      <c r="I30" s="47"/>
      <c r="J30" s="45"/>
      <c r="K30" s="46"/>
      <c r="L30" s="46"/>
      <c r="M30" s="46"/>
      <c r="N30" s="47"/>
      <c r="O30" s="61"/>
      <c r="P30" s="62"/>
      <c r="Q30" s="62"/>
      <c r="R30" s="62"/>
      <c r="S30" s="63"/>
      <c r="T30" s="44" t="str">
        <f t="shared" si="0"/>
        <v/>
      </c>
      <c r="U30" s="44" t="str">
        <f t="shared" si="1"/>
        <v/>
      </c>
      <c r="V30" s="35"/>
      <c r="W30" s="40">
        <f t="shared" si="2"/>
        <v>0</v>
      </c>
      <c r="X30" s="66">
        <f t="shared" si="3"/>
        <v>0</v>
      </c>
      <c r="Y30" s="35"/>
      <c r="Z30" s="35"/>
      <c r="AA30" s="35"/>
      <c r="AB30" s="35"/>
      <c r="AC30" s="35"/>
      <c r="AD30" s="35"/>
      <c r="AE30" s="35"/>
    </row>
    <row r="31" spans="1:31" s="4" customFormat="1" ht="13.5" customHeight="1">
      <c r="A31" s="35"/>
      <c r="B31" s="3">
        <v>24</v>
      </c>
      <c r="C31" s="27" t="str">
        <f>IF(นักเรียน!B29="","",นักเรียน!B29)</f>
        <v/>
      </c>
      <c r="D31" s="28" t="str">
        <f>IF(นักเรียน!C29="","",นักเรียน!C29)</f>
        <v/>
      </c>
      <c r="E31" s="45"/>
      <c r="F31" s="46"/>
      <c r="G31" s="46"/>
      <c r="H31" s="46"/>
      <c r="I31" s="47"/>
      <c r="J31" s="45"/>
      <c r="K31" s="46"/>
      <c r="L31" s="46"/>
      <c r="M31" s="46"/>
      <c r="N31" s="47"/>
      <c r="O31" s="61"/>
      <c r="P31" s="62"/>
      <c r="Q31" s="62"/>
      <c r="R31" s="62"/>
      <c r="S31" s="63"/>
      <c r="T31" s="44" t="str">
        <f t="shared" si="0"/>
        <v/>
      </c>
      <c r="U31" s="44" t="str">
        <f t="shared" si="1"/>
        <v/>
      </c>
      <c r="V31" s="35"/>
      <c r="W31" s="40">
        <f t="shared" si="2"/>
        <v>0</v>
      </c>
      <c r="X31" s="66">
        <f t="shared" si="3"/>
        <v>0</v>
      </c>
      <c r="Y31" s="35"/>
      <c r="Z31" s="35"/>
      <c r="AA31" s="35"/>
      <c r="AB31" s="35"/>
      <c r="AC31" s="35"/>
      <c r="AD31" s="35"/>
      <c r="AE31" s="35"/>
    </row>
    <row r="32" spans="1:31" s="4" customFormat="1" ht="13.5" customHeight="1">
      <c r="A32" s="35"/>
      <c r="B32" s="3">
        <v>25</v>
      </c>
      <c r="C32" s="27" t="str">
        <f>IF(นักเรียน!B30="","",นักเรียน!B30)</f>
        <v/>
      </c>
      <c r="D32" s="28" t="str">
        <f>IF(นักเรียน!C30="","",นักเรียน!C30)</f>
        <v/>
      </c>
      <c r="E32" s="45"/>
      <c r="F32" s="46"/>
      <c r="G32" s="46"/>
      <c r="H32" s="46"/>
      <c r="I32" s="47"/>
      <c r="J32" s="45"/>
      <c r="K32" s="46"/>
      <c r="L32" s="46"/>
      <c r="M32" s="46"/>
      <c r="N32" s="47"/>
      <c r="O32" s="61"/>
      <c r="P32" s="62"/>
      <c r="Q32" s="62"/>
      <c r="R32" s="62"/>
      <c r="S32" s="63"/>
      <c r="T32" s="44" t="str">
        <f t="shared" si="0"/>
        <v/>
      </c>
      <c r="U32" s="44" t="str">
        <f t="shared" si="1"/>
        <v/>
      </c>
      <c r="V32" s="35"/>
      <c r="W32" s="40">
        <f t="shared" si="2"/>
        <v>0</v>
      </c>
      <c r="X32" s="66">
        <f t="shared" si="3"/>
        <v>0</v>
      </c>
      <c r="Y32" s="35"/>
      <c r="Z32" s="35"/>
      <c r="AA32" s="35"/>
      <c r="AB32" s="35"/>
      <c r="AC32" s="35"/>
      <c r="AD32" s="35"/>
      <c r="AE32" s="35"/>
    </row>
    <row r="33" spans="1:31" s="4" customFormat="1" ht="13.5" customHeight="1">
      <c r="A33" s="35"/>
      <c r="B33" s="3">
        <v>26</v>
      </c>
      <c r="C33" s="27" t="str">
        <f>IF(นักเรียน!B31="","",นักเรียน!B31)</f>
        <v/>
      </c>
      <c r="D33" s="28" t="str">
        <f>IF(นักเรียน!C31="","",นักเรียน!C31)</f>
        <v/>
      </c>
      <c r="E33" s="45"/>
      <c r="F33" s="46"/>
      <c r="G33" s="46"/>
      <c r="H33" s="46"/>
      <c r="I33" s="47"/>
      <c r="J33" s="45"/>
      <c r="K33" s="46"/>
      <c r="L33" s="46"/>
      <c r="M33" s="46"/>
      <c r="N33" s="47"/>
      <c r="O33" s="61"/>
      <c r="P33" s="62"/>
      <c r="Q33" s="62"/>
      <c r="R33" s="62"/>
      <c r="S33" s="63"/>
      <c r="T33" s="44" t="str">
        <f t="shared" si="0"/>
        <v/>
      </c>
      <c r="U33" s="44" t="str">
        <f t="shared" si="1"/>
        <v/>
      </c>
      <c r="V33" s="35"/>
      <c r="W33" s="40">
        <f t="shared" si="2"/>
        <v>0</v>
      </c>
      <c r="X33" s="66">
        <f t="shared" si="3"/>
        <v>0</v>
      </c>
      <c r="Y33" s="35"/>
      <c r="Z33" s="35"/>
      <c r="AA33" s="35"/>
      <c r="AB33" s="35"/>
      <c r="AC33" s="35"/>
      <c r="AD33" s="35"/>
      <c r="AE33" s="35"/>
    </row>
    <row r="34" spans="1:31" s="4" customFormat="1" ht="13.5" customHeight="1">
      <c r="A34" s="35"/>
      <c r="B34" s="3">
        <v>27</v>
      </c>
      <c r="C34" s="27" t="str">
        <f>IF(นักเรียน!B32="","",นักเรียน!B32)</f>
        <v/>
      </c>
      <c r="D34" s="28" t="str">
        <f>IF(นักเรียน!C32="","",นักเรียน!C32)</f>
        <v/>
      </c>
      <c r="E34" s="45"/>
      <c r="F34" s="46"/>
      <c r="G34" s="46"/>
      <c r="H34" s="46"/>
      <c r="I34" s="47"/>
      <c r="J34" s="45"/>
      <c r="K34" s="46"/>
      <c r="L34" s="46"/>
      <c r="M34" s="46"/>
      <c r="N34" s="47"/>
      <c r="O34" s="61"/>
      <c r="P34" s="62"/>
      <c r="Q34" s="62"/>
      <c r="R34" s="62"/>
      <c r="S34" s="63"/>
      <c r="T34" s="44" t="str">
        <f t="shared" si="0"/>
        <v/>
      </c>
      <c r="U34" s="44" t="str">
        <f t="shared" si="1"/>
        <v/>
      </c>
      <c r="V34" s="35"/>
      <c r="W34" s="40">
        <f t="shared" si="2"/>
        <v>0</v>
      </c>
      <c r="X34" s="66">
        <f t="shared" si="3"/>
        <v>0</v>
      </c>
      <c r="Y34" s="35"/>
      <c r="Z34" s="35"/>
      <c r="AA34" s="35"/>
      <c r="AB34" s="35"/>
      <c r="AC34" s="35"/>
      <c r="AD34" s="35"/>
      <c r="AE34" s="35"/>
    </row>
    <row r="35" spans="1:31" s="4" customFormat="1" ht="13.5" customHeight="1">
      <c r="A35" s="35"/>
      <c r="B35" s="3">
        <v>28</v>
      </c>
      <c r="C35" s="27" t="str">
        <f>IF(นักเรียน!B33="","",นักเรียน!B33)</f>
        <v/>
      </c>
      <c r="D35" s="28" t="str">
        <f>IF(นักเรียน!C33="","",นักเรียน!C33)</f>
        <v/>
      </c>
      <c r="E35" s="45"/>
      <c r="F35" s="46"/>
      <c r="G35" s="46"/>
      <c r="H35" s="46"/>
      <c r="I35" s="47"/>
      <c r="J35" s="45"/>
      <c r="K35" s="46"/>
      <c r="L35" s="46"/>
      <c r="M35" s="46"/>
      <c r="N35" s="47"/>
      <c r="O35" s="61"/>
      <c r="P35" s="62"/>
      <c r="Q35" s="62"/>
      <c r="R35" s="62"/>
      <c r="S35" s="63"/>
      <c r="T35" s="44" t="str">
        <f t="shared" si="0"/>
        <v/>
      </c>
      <c r="U35" s="44" t="str">
        <f t="shared" si="1"/>
        <v/>
      </c>
      <c r="V35" s="35"/>
      <c r="W35" s="40">
        <f t="shared" si="2"/>
        <v>0</v>
      </c>
      <c r="X35" s="66">
        <f t="shared" si="3"/>
        <v>0</v>
      </c>
      <c r="Y35" s="35"/>
      <c r="Z35" s="35"/>
      <c r="AA35" s="35"/>
      <c r="AB35" s="35"/>
      <c r="AC35" s="35"/>
      <c r="AD35" s="35"/>
      <c r="AE35" s="35"/>
    </row>
    <row r="36" spans="1:31" s="4" customFormat="1" ht="13.5" customHeight="1">
      <c r="A36" s="35"/>
      <c r="B36" s="3">
        <v>29</v>
      </c>
      <c r="C36" s="27" t="str">
        <f>IF(นักเรียน!B34="","",นักเรียน!B34)</f>
        <v/>
      </c>
      <c r="D36" s="28" t="str">
        <f>IF(นักเรียน!C34="","",นักเรียน!C34)</f>
        <v/>
      </c>
      <c r="E36" s="45"/>
      <c r="F36" s="46"/>
      <c r="G36" s="46"/>
      <c r="H36" s="46"/>
      <c r="I36" s="47"/>
      <c r="J36" s="45"/>
      <c r="K36" s="46"/>
      <c r="L36" s="46"/>
      <c r="M36" s="46"/>
      <c r="N36" s="47"/>
      <c r="O36" s="61"/>
      <c r="P36" s="62"/>
      <c r="Q36" s="62"/>
      <c r="R36" s="62"/>
      <c r="S36" s="63"/>
      <c r="T36" s="44" t="str">
        <f t="shared" si="0"/>
        <v/>
      </c>
      <c r="U36" s="44" t="str">
        <f t="shared" si="1"/>
        <v/>
      </c>
      <c r="V36" s="35"/>
      <c r="W36" s="40">
        <f t="shared" si="2"/>
        <v>0</v>
      </c>
      <c r="X36" s="66">
        <f t="shared" si="3"/>
        <v>0</v>
      </c>
      <c r="Y36" s="35"/>
      <c r="Z36" s="35"/>
      <c r="AA36" s="35"/>
      <c r="AB36" s="35"/>
      <c r="AC36" s="35"/>
      <c r="AD36" s="35"/>
      <c r="AE36" s="35"/>
    </row>
    <row r="37" spans="1:31" s="4" customFormat="1" ht="13.5" customHeight="1">
      <c r="A37" s="35"/>
      <c r="B37" s="3">
        <v>30</v>
      </c>
      <c r="C37" s="27" t="str">
        <f>IF(นักเรียน!B35="","",นักเรียน!B35)</f>
        <v/>
      </c>
      <c r="D37" s="28" t="str">
        <f>IF(นักเรียน!C35="","",นักเรียน!C35)</f>
        <v/>
      </c>
      <c r="E37" s="45"/>
      <c r="F37" s="46"/>
      <c r="G37" s="46"/>
      <c r="H37" s="46"/>
      <c r="I37" s="47"/>
      <c r="J37" s="45"/>
      <c r="K37" s="46"/>
      <c r="L37" s="46"/>
      <c r="M37" s="46"/>
      <c r="N37" s="47"/>
      <c r="O37" s="61"/>
      <c r="P37" s="62"/>
      <c r="Q37" s="62"/>
      <c r="R37" s="62"/>
      <c r="S37" s="63"/>
      <c r="T37" s="44" t="str">
        <f t="shared" si="0"/>
        <v/>
      </c>
      <c r="U37" s="44" t="str">
        <f t="shared" si="1"/>
        <v/>
      </c>
      <c r="V37" s="35"/>
      <c r="W37" s="40">
        <f t="shared" si="2"/>
        <v>0</v>
      </c>
      <c r="X37" s="66">
        <f t="shared" si="3"/>
        <v>0</v>
      </c>
      <c r="Y37" s="35"/>
      <c r="Z37" s="35"/>
      <c r="AA37" s="35"/>
      <c r="AB37" s="35"/>
      <c r="AC37" s="35"/>
      <c r="AD37" s="35"/>
      <c r="AE37" s="35"/>
    </row>
    <row r="38" spans="1:31" s="4" customFormat="1" ht="13.5" customHeight="1">
      <c r="A38" s="35"/>
      <c r="B38" s="3">
        <v>31</v>
      </c>
      <c r="C38" s="27" t="str">
        <f>IF(นักเรียน!B36="","",นักเรียน!B36)</f>
        <v/>
      </c>
      <c r="D38" s="28" t="str">
        <f>IF(นักเรียน!C36="","",นักเรียน!C36)</f>
        <v/>
      </c>
      <c r="E38" s="45"/>
      <c r="F38" s="46"/>
      <c r="G38" s="46"/>
      <c r="H38" s="46"/>
      <c r="I38" s="47"/>
      <c r="J38" s="45"/>
      <c r="K38" s="46"/>
      <c r="L38" s="46"/>
      <c r="M38" s="46"/>
      <c r="N38" s="47"/>
      <c r="O38" s="61"/>
      <c r="P38" s="62"/>
      <c r="Q38" s="62"/>
      <c r="R38" s="62"/>
      <c r="S38" s="63"/>
      <c r="T38" s="44" t="str">
        <f t="shared" si="0"/>
        <v/>
      </c>
      <c r="U38" s="44" t="str">
        <f t="shared" si="1"/>
        <v/>
      </c>
      <c r="V38" s="35"/>
      <c r="W38" s="40">
        <f t="shared" si="2"/>
        <v>0</v>
      </c>
      <c r="X38" s="66">
        <f t="shared" si="3"/>
        <v>0</v>
      </c>
      <c r="Y38" s="35"/>
      <c r="Z38" s="35"/>
      <c r="AA38" s="35"/>
      <c r="AB38" s="35"/>
      <c r="AC38" s="35"/>
      <c r="AD38" s="35"/>
      <c r="AE38" s="35"/>
    </row>
    <row r="39" spans="1:31" s="4" customFormat="1" ht="13.5" customHeight="1">
      <c r="A39" s="35"/>
      <c r="B39" s="3">
        <v>32</v>
      </c>
      <c r="C39" s="27" t="str">
        <f>IF(นักเรียน!B37="","",นักเรียน!B37)</f>
        <v/>
      </c>
      <c r="D39" s="28" t="str">
        <f>IF(นักเรียน!C37="","",นักเรียน!C37)</f>
        <v/>
      </c>
      <c r="E39" s="45"/>
      <c r="F39" s="46"/>
      <c r="G39" s="46"/>
      <c r="H39" s="46"/>
      <c r="I39" s="47"/>
      <c r="J39" s="45"/>
      <c r="K39" s="46"/>
      <c r="L39" s="46"/>
      <c r="M39" s="46"/>
      <c r="N39" s="47"/>
      <c r="O39" s="61"/>
      <c r="P39" s="62"/>
      <c r="Q39" s="62"/>
      <c r="R39" s="62"/>
      <c r="S39" s="63"/>
      <c r="T39" s="44" t="str">
        <f t="shared" si="0"/>
        <v/>
      </c>
      <c r="U39" s="44" t="str">
        <f t="shared" si="1"/>
        <v/>
      </c>
      <c r="V39" s="35"/>
      <c r="W39" s="40">
        <f t="shared" si="2"/>
        <v>0</v>
      </c>
      <c r="X39" s="66">
        <f t="shared" si="3"/>
        <v>0</v>
      </c>
      <c r="Y39" s="35"/>
      <c r="Z39" s="35"/>
      <c r="AA39" s="35"/>
      <c r="AB39" s="35"/>
      <c r="AC39" s="35"/>
      <c r="AD39" s="35"/>
      <c r="AE39" s="35"/>
    </row>
    <row r="40" spans="1:31" s="4" customFormat="1" ht="13.5" customHeight="1">
      <c r="A40" s="35"/>
      <c r="B40" s="3">
        <v>33</v>
      </c>
      <c r="C40" s="27" t="str">
        <f>IF(นักเรียน!B38="","",นักเรียน!B38)</f>
        <v/>
      </c>
      <c r="D40" s="28" t="str">
        <f>IF(นักเรียน!C38="","",นักเรียน!C38)</f>
        <v/>
      </c>
      <c r="E40" s="45"/>
      <c r="F40" s="46"/>
      <c r="G40" s="46"/>
      <c r="H40" s="46"/>
      <c r="I40" s="47"/>
      <c r="J40" s="45"/>
      <c r="K40" s="46"/>
      <c r="L40" s="46"/>
      <c r="M40" s="46"/>
      <c r="N40" s="47"/>
      <c r="O40" s="61"/>
      <c r="P40" s="62"/>
      <c r="Q40" s="62"/>
      <c r="R40" s="62"/>
      <c r="S40" s="63"/>
      <c r="T40" s="44" t="str">
        <f t="shared" si="0"/>
        <v/>
      </c>
      <c r="U40" s="44" t="str">
        <f t="shared" si="1"/>
        <v/>
      </c>
      <c r="V40" s="35"/>
      <c r="W40" s="40">
        <f t="shared" si="2"/>
        <v>0</v>
      </c>
      <c r="X40" s="66">
        <f t="shared" si="3"/>
        <v>0</v>
      </c>
      <c r="Y40" s="35"/>
      <c r="Z40" s="35"/>
      <c r="AA40" s="35"/>
      <c r="AB40" s="35"/>
      <c r="AC40" s="35"/>
      <c r="AD40" s="35"/>
      <c r="AE40" s="35"/>
    </row>
    <row r="41" spans="1:31" s="4" customFormat="1" ht="13.5" customHeight="1">
      <c r="A41" s="35"/>
      <c r="B41" s="3">
        <v>34</v>
      </c>
      <c r="C41" s="27" t="str">
        <f>IF(นักเรียน!B39="","",นักเรียน!B39)</f>
        <v/>
      </c>
      <c r="D41" s="28" t="str">
        <f>IF(นักเรียน!C39="","",นักเรียน!C39)</f>
        <v/>
      </c>
      <c r="E41" s="45"/>
      <c r="F41" s="46"/>
      <c r="G41" s="46"/>
      <c r="H41" s="46"/>
      <c r="I41" s="47"/>
      <c r="J41" s="45"/>
      <c r="K41" s="46"/>
      <c r="L41" s="46"/>
      <c r="M41" s="46"/>
      <c r="N41" s="47"/>
      <c r="O41" s="61"/>
      <c r="P41" s="62"/>
      <c r="Q41" s="62"/>
      <c r="R41" s="62"/>
      <c r="S41" s="63"/>
      <c r="T41" s="44" t="str">
        <f t="shared" si="0"/>
        <v/>
      </c>
      <c r="U41" s="44" t="str">
        <f t="shared" si="1"/>
        <v/>
      </c>
      <c r="V41" s="35"/>
      <c r="W41" s="40">
        <f t="shared" si="2"/>
        <v>0</v>
      </c>
      <c r="X41" s="66">
        <f t="shared" si="3"/>
        <v>0</v>
      </c>
      <c r="Y41" s="35"/>
      <c r="Z41" s="35"/>
      <c r="AA41" s="35"/>
      <c r="AB41" s="35"/>
      <c r="AC41" s="35"/>
      <c r="AD41" s="35"/>
      <c r="AE41" s="35"/>
    </row>
    <row r="42" spans="1:31" s="4" customFormat="1" ht="13.5" customHeight="1">
      <c r="A42" s="35"/>
      <c r="B42" s="3">
        <v>35</v>
      </c>
      <c r="C42" s="27" t="str">
        <f>IF(นักเรียน!B40="","",นักเรียน!B40)</f>
        <v/>
      </c>
      <c r="D42" s="28" t="str">
        <f>IF(นักเรียน!C40="","",นักเรียน!C40)</f>
        <v/>
      </c>
      <c r="E42" s="45"/>
      <c r="F42" s="46"/>
      <c r="G42" s="46"/>
      <c r="H42" s="46"/>
      <c r="I42" s="47"/>
      <c r="J42" s="45"/>
      <c r="K42" s="46"/>
      <c r="L42" s="46"/>
      <c r="M42" s="46"/>
      <c r="N42" s="47"/>
      <c r="O42" s="61"/>
      <c r="P42" s="62"/>
      <c r="Q42" s="62"/>
      <c r="R42" s="62"/>
      <c r="S42" s="63"/>
      <c r="T42" s="44" t="str">
        <f t="shared" si="0"/>
        <v/>
      </c>
      <c r="U42" s="44" t="str">
        <f t="shared" si="1"/>
        <v/>
      </c>
      <c r="V42" s="35"/>
      <c r="W42" s="40">
        <f t="shared" si="2"/>
        <v>0</v>
      </c>
      <c r="X42" s="66">
        <f t="shared" si="3"/>
        <v>0</v>
      </c>
      <c r="Y42" s="35"/>
      <c r="Z42" s="35"/>
      <c r="AA42" s="35"/>
      <c r="AB42" s="35"/>
      <c r="AC42" s="35"/>
      <c r="AD42" s="35"/>
      <c r="AE42" s="35"/>
    </row>
    <row r="43" spans="1:31" s="4" customFormat="1" ht="13.5" customHeight="1">
      <c r="A43" s="35"/>
      <c r="B43" s="3">
        <v>36</v>
      </c>
      <c r="C43" s="27" t="str">
        <f>IF(นักเรียน!B41="","",นักเรียน!B41)</f>
        <v/>
      </c>
      <c r="D43" s="28" t="str">
        <f>IF(นักเรียน!C41="","",นักเรียน!C41)</f>
        <v/>
      </c>
      <c r="E43" s="45"/>
      <c r="F43" s="46"/>
      <c r="G43" s="46"/>
      <c r="H43" s="46"/>
      <c r="I43" s="47"/>
      <c r="J43" s="45"/>
      <c r="K43" s="46"/>
      <c r="L43" s="46"/>
      <c r="M43" s="46"/>
      <c r="N43" s="47"/>
      <c r="O43" s="61"/>
      <c r="P43" s="62"/>
      <c r="Q43" s="62"/>
      <c r="R43" s="62"/>
      <c r="S43" s="63"/>
      <c r="T43" s="44" t="str">
        <f t="shared" si="0"/>
        <v/>
      </c>
      <c r="U43" s="44" t="str">
        <f t="shared" si="1"/>
        <v/>
      </c>
      <c r="V43" s="35"/>
      <c r="W43" s="40">
        <f t="shared" si="2"/>
        <v>0</v>
      </c>
      <c r="X43" s="66">
        <f t="shared" si="3"/>
        <v>0</v>
      </c>
      <c r="Y43" s="35"/>
      <c r="Z43" s="35"/>
      <c r="AA43" s="35"/>
      <c r="AB43" s="35"/>
      <c r="AC43" s="35"/>
      <c r="AD43" s="35"/>
      <c r="AE43" s="35"/>
    </row>
    <row r="44" spans="1:31" s="4" customFormat="1" ht="13.5" customHeight="1">
      <c r="A44" s="35"/>
      <c r="B44" s="3">
        <v>37</v>
      </c>
      <c r="C44" s="27" t="str">
        <f>IF(นักเรียน!B42="","",นักเรียน!B42)</f>
        <v/>
      </c>
      <c r="D44" s="28" t="str">
        <f>IF(นักเรียน!C42="","",นักเรียน!C42)</f>
        <v/>
      </c>
      <c r="E44" s="45"/>
      <c r="F44" s="46"/>
      <c r="G44" s="46"/>
      <c r="H44" s="46"/>
      <c r="I44" s="47"/>
      <c r="J44" s="45"/>
      <c r="K44" s="46"/>
      <c r="L44" s="46"/>
      <c r="M44" s="46"/>
      <c r="N44" s="47"/>
      <c r="O44" s="61"/>
      <c r="P44" s="62"/>
      <c r="Q44" s="62"/>
      <c r="R44" s="62"/>
      <c r="S44" s="63"/>
      <c r="T44" s="44" t="str">
        <f t="shared" si="0"/>
        <v/>
      </c>
      <c r="U44" s="44" t="str">
        <f t="shared" si="1"/>
        <v/>
      </c>
      <c r="V44" s="35"/>
      <c r="W44" s="40">
        <f t="shared" si="2"/>
        <v>0</v>
      </c>
      <c r="X44" s="66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3.5" customHeight="1">
      <c r="A45" s="36"/>
      <c r="B45" s="3">
        <v>38</v>
      </c>
      <c r="C45" s="27" t="str">
        <f>IF(นักเรียน!B43="","",นักเรียน!B43)</f>
        <v/>
      </c>
      <c r="D45" s="28" t="str">
        <f>IF(นักเรียน!C43="","",นักเรียน!C43)</f>
        <v/>
      </c>
      <c r="E45" s="45"/>
      <c r="F45" s="46"/>
      <c r="G45" s="46"/>
      <c r="H45" s="46"/>
      <c r="I45" s="47"/>
      <c r="J45" s="45"/>
      <c r="K45" s="46"/>
      <c r="L45" s="46"/>
      <c r="M45" s="46"/>
      <c r="N45" s="47"/>
      <c r="O45" s="61"/>
      <c r="P45" s="62"/>
      <c r="Q45" s="62"/>
      <c r="R45" s="62"/>
      <c r="S45" s="63"/>
      <c r="T45" s="44" t="str">
        <f t="shared" si="0"/>
        <v/>
      </c>
      <c r="U45" s="44" t="str">
        <f t="shared" si="1"/>
        <v/>
      </c>
      <c r="V45" s="36"/>
      <c r="W45" s="40">
        <f t="shared" si="2"/>
        <v>0</v>
      </c>
      <c r="X45" s="66">
        <f t="shared" si="3"/>
        <v>0</v>
      </c>
      <c r="Y45" s="36"/>
      <c r="Z45" s="36"/>
      <c r="AA45" s="36"/>
      <c r="AB45" s="36"/>
      <c r="AC45" s="36"/>
      <c r="AD45" s="36"/>
      <c r="AE45" s="36"/>
    </row>
    <row r="46" spans="1:31" s="5" customFormat="1" ht="13.5" customHeight="1">
      <c r="A46" s="36"/>
      <c r="B46" s="3">
        <v>39</v>
      </c>
      <c r="C46" s="27" t="str">
        <f>IF(นักเรียน!B44="","",นักเรียน!B44)</f>
        <v/>
      </c>
      <c r="D46" s="28" t="str">
        <f>IF(นักเรียน!C44="","",นักเรียน!C44)</f>
        <v/>
      </c>
      <c r="E46" s="45"/>
      <c r="F46" s="46"/>
      <c r="G46" s="46"/>
      <c r="H46" s="46"/>
      <c r="I46" s="47"/>
      <c r="J46" s="45"/>
      <c r="K46" s="46"/>
      <c r="L46" s="46"/>
      <c r="M46" s="46"/>
      <c r="N46" s="47"/>
      <c r="O46" s="61"/>
      <c r="P46" s="62"/>
      <c r="Q46" s="62"/>
      <c r="R46" s="62"/>
      <c r="S46" s="63"/>
      <c r="T46" s="44" t="str">
        <f t="shared" si="0"/>
        <v/>
      </c>
      <c r="U46" s="44" t="str">
        <f t="shared" si="1"/>
        <v/>
      </c>
      <c r="V46" s="36"/>
      <c r="W46" s="40">
        <f t="shared" si="2"/>
        <v>0</v>
      </c>
      <c r="X46" s="66">
        <f t="shared" si="3"/>
        <v>0</v>
      </c>
      <c r="Y46" s="36"/>
      <c r="Z46" s="36"/>
      <c r="AA46" s="36"/>
      <c r="AB46" s="36"/>
      <c r="AC46" s="36"/>
      <c r="AD46" s="36"/>
      <c r="AE46" s="36"/>
    </row>
    <row r="47" spans="1:31" s="5" customFormat="1" ht="13.5" customHeight="1">
      <c r="A47" s="36"/>
      <c r="B47" s="3">
        <v>40</v>
      </c>
      <c r="C47" s="27" t="str">
        <f>IF(นักเรียน!B45="","",นักเรียน!B45)</f>
        <v/>
      </c>
      <c r="D47" s="28" t="str">
        <f>IF(นักเรียน!C45="","",นักเรียน!C45)</f>
        <v/>
      </c>
      <c r="E47" s="45"/>
      <c r="F47" s="46"/>
      <c r="G47" s="46"/>
      <c r="H47" s="46"/>
      <c r="I47" s="47"/>
      <c r="J47" s="45"/>
      <c r="K47" s="46"/>
      <c r="L47" s="46"/>
      <c r="M47" s="46"/>
      <c r="N47" s="47"/>
      <c r="O47" s="61"/>
      <c r="P47" s="62"/>
      <c r="Q47" s="62"/>
      <c r="R47" s="62"/>
      <c r="S47" s="63"/>
      <c r="T47" s="44" t="str">
        <f t="shared" si="0"/>
        <v/>
      </c>
      <c r="U47" s="44" t="str">
        <f t="shared" si="1"/>
        <v/>
      </c>
      <c r="V47" s="36"/>
      <c r="W47" s="40">
        <f t="shared" si="2"/>
        <v>0</v>
      </c>
      <c r="X47" s="66">
        <f t="shared" si="3"/>
        <v>0</v>
      </c>
      <c r="Y47" s="36"/>
      <c r="Z47" s="36"/>
      <c r="AA47" s="36"/>
      <c r="AB47" s="36"/>
      <c r="AC47" s="36"/>
      <c r="AD47" s="36"/>
      <c r="AE47" s="36"/>
    </row>
    <row r="48" spans="1:31" s="5" customFormat="1" ht="13.5" customHeight="1">
      <c r="A48" s="36"/>
      <c r="B48" s="3">
        <v>41</v>
      </c>
      <c r="C48" s="27" t="str">
        <f>IF(นักเรียน!B46="","",นักเรียน!B46)</f>
        <v/>
      </c>
      <c r="D48" s="28" t="str">
        <f>IF(นักเรียน!C46="","",นักเรียน!C46)</f>
        <v/>
      </c>
      <c r="E48" s="45"/>
      <c r="F48" s="46"/>
      <c r="G48" s="46"/>
      <c r="H48" s="46"/>
      <c r="I48" s="47"/>
      <c r="J48" s="45"/>
      <c r="K48" s="46"/>
      <c r="L48" s="46"/>
      <c r="M48" s="46"/>
      <c r="N48" s="47"/>
      <c r="O48" s="61"/>
      <c r="P48" s="62"/>
      <c r="Q48" s="62"/>
      <c r="R48" s="62"/>
      <c r="S48" s="63"/>
      <c r="T48" s="44" t="str">
        <f t="shared" si="0"/>
        <v/>
      </c>
      <c r="U48" s="44" t="str">
        <f t="shared" si="1"/>
        <v/>
      </c>
      <c r="V48" s="36"/>
      <c r="W48" s="40">
        <f t="shared" si="2"/>
        <v>0</v>
      </c>
      <c r="X48" s="66">
        <f t="shared" si="3"/>
        <v>0</v>
      </c>
      <c r="Y48" s="36"/>
      <c r="Z48" s="36"/>
      <c r="AA48" s="36"/>
      <c r="AB48" s="36"/>
      <c r="AC48" s="36"/>
      <c r="AD48" s="36"/>
      <c r="AE48" s="36"/>
    </row>
    <row r="49" spans="1:31" s="5" customFormat="1" ht="13.5" customHeight="1">
      <c r="A49" s="36"/>
      <c r="B49" s="3">
        <v>42</v>
      </c>
      <c r="C49" s="27" t="str">
        <f>IF(นักเรียน!B47="","",นักเรียน!B47)</f>
        <v/>
      </c>
      <c r="D49" s="28" t="str">
        <f>IF(นักเรียน!C47="","",นักเรียน!C47)</f>
        <v/>
      </c>
      <c r="E49" s="45"/>
      <c r="F49" s="46"/>
      <c r="G49" s="46"/>
      <c r="H49" s="46"/>
      <c r="I49" s="47"/>
      <c r="J49" s="45"/>
      <c r="K49" s="46"/>
      <c r="L49" s="46"/>
      <c r="M49" s="46"/>
      <c r="N49" s="47"/>
      <c r="O49" s="61"/>
      <c r="P49" s="62"/>
      <c r="Q49" s="62"/>
      <c r="R49" s="62"/>
      <c r="S49" s="63"/>
      <c r="T49" s="44" t="str">
        <f t="shared" si="0"/>
        <v/>
      </c>
      <c r="U49" s="44" t="str">
        <f t="shared" si="1"/>
        <v/>
      </c>
      <c r="V49" s="36"/>
      <c r="W49" s="40">
        <f t="shared" si="2"/>
        <v>0</v>
      </c>
      <c r="X49" s="66">
        <f t="shared" si="3"/>
        <v>0</v>
      </c>
      <c r="Y49" s="36"/>
      <c r="Z49" s="36"/>
      <c r="AA49" s="36"/>
      <c r="AB49" s="36"/>
      <c r="AC49" s="36"/>
      <c r="AD49" s="36"/>
      <c r="AE49" s="36"/>
    </row>
    <row r="50" spans="1:31" s="5" customFormat="1" ht="13.5" customHeight="1">
      <c r="A50" s="36"/>
      <c r="B50" s="3">
        <v>43</v>
      </c>
      <c r="C50" s="27" t="str">
        <f>IF(นักเรียน!B48="","",นักเรียน!B48)</f>
        <v/>
      </c>
      <c r="D50" s="28" t="str">
        <f>IF(นักเรียน!C48="","",นักเรียน!C48)</f>
        <v/>
      </c>
      <c r="E50" s="45"/>
      <c r="F50" s="46"/>
      <c r="G50" s="46"/>
      <c r="H50" s="46"/>
      <c r="I50" s="47"/>
      <c r="J50" s="45"/>
      <c r="K50" s="46"/>
      <c r="L50" s="46"/>
      <c r="M50" s="46"/>
      <c r="N50" s="47"/>
      <c r="O50" s="61"/>
      <c r="P50" s="62"/>
      <c r="Q50" s="62"/>
      <c r="R50" s="62"/>
      <c r="S50" s="63"/>
      <c r="T50" s="44" t="str">
        <f t="shared" si="0"/>
        <v/>
      </c>
      <c r="U50" s="44" t="str">
        <f t="shared" si="1"/>
        <v/>
      </c>
      <c r="V50" s="36"/>
      <c r="W50" s="40">
        <f t="shared" si="2"/>
        <v>0</v>
      </c>
      <c r="X50" s="66">
        <f t="shared" si="3"/>
        <v>0</v>
      </c>
      <c r="Y50" s="36"/>
      <c r="Z50" s="36"/>
      <c r="AA50" s="36"/>
      <c r="AB50" s="36"/>
      <c r="AC50" s="36"/>
      <c r="AD50" s="36"/>
      <c r="AE50" s="36"/>
    </row>
    <row r="51" spans="1:31" s="5" customFormat="1" ht="13.5" customHeight="1">
      <c r="A51" s="36"/>
      <c r="B51" s="3">
        <v>44</v>
      </c>
      <c r="C51" s="27" t="str">
        <f>IF(นักเรียน!B49="","",นักเรียน!B49)</f>
        <v/>
      </c>
      <c r="D51" s="28" t="str">
        <f>IF(นักเรียน!C49="","",นักเรียน!C49)</f>
        <v/>
      </c>
      <c r="E51" s="45"/>
      <c r="F51" s="46"/>
      <c r="G51" s="46"/>
      <c r="H51" s="46"/>
      <c r="I51" s="47"/>
      <c r="J51" s="45"/>
      <c r="K51" s="46"/>
      <c r="L51" s="46"/>
      <c r="M51" s="46"/>
      <c r="N51" s="47"/>
      <c r="O51" s="61"/>
      <c r="P51" s="62"/>
      <c r="Q51" s="62"/>
      <c r="R51" s="62"/>
      <c r="S51" s="63"/>
      <c r="T51" s="44" t="str">
        <f t="shared" si="0"/>
        <v/>
      </c>
      <c r="U51" s="44" t="str">
        <f t="shared" si="1"/>
        <v/>
      </c>
      <c r="V51" s="36"/>
      <c r="W51" s="40">
        <f t="shared" si="2"/>
        <v>0</v>
      </c>
      <c r="X51" s="66">
        <f t="shared" si="3"/>
        <v>0</v>
      </c>
      <c r="Y51" s="36"/>
      <c r="Z51" s="36"/>
      <c r="AA51" s="36"/>
      <c r="AB51" s="36"/>
      <c r="AC51" s="36"/>
      <c r="AD51" s="36"/>
      <c r="AE51" s="36"/>
    </row>
    <row r="52" spans="1:31" s="5" customFormat="1" ht="13.5" customHeight="1">
      <c r="A52" s="36"/>
      <c r="B52" s="3">
        <v>45</v>
      </c>
      <c r="C52" s="27" t="str">
        <f>IF(นักเรียน!B50="","",นักเรียน!B50)</f>
        <v/>
      </c>
      <c r="D52" s="28" t="str">
        <f>IF(นักเรียน!C50="","",นักเรียน!C50)</f>
        <v/>
      </c>
      <c r="E52" s="45"/>
      <c r="F52" s="46"/>
      <c r="G52" s="46"/>
      <c r="H52" s="46"/>
      <c r="I52" s="47"/>
      <c r="J52" s="45"/>
      <c r="K52" s="46"/>
      <c r="L52" s="46"/>
      <c r="M52" s="46"/>
      <c r="N52" s="47"/>
      <c r="O52" s="61"/>
      <c r="P52" s="62"/>
      <c r="Q52" s="62"/>
      <c r="R52" s="62"/>
      <c r="S52" s="63"/>
      <c r="T52" s="44" t="str">
        <f t="shared" si="0"/>
        <v/>
      </c>
      <c r="U52" s="44" t="str">
        <f t="shared" si="1"/>
        <v/>
      </c>
      <c r="V52" s="36"/>
      <c r="W52" s="40">
        <f t="shared" si="2"/>
        <v>0</v>
      </c>
      <c r="X52" s="66">
        <f t="shared" si="3"/>
        <v>0</v>
      </c>
      <c r="Y52" s="36"/>
      <c r="Z52" s="36"/>
      <c r="AA52" s="36"/>
      <c r="AB52" s="36"/>
      <c r="AC52" s="36"/>
      <c r="AD52" s="36"/>
      <c r="AE52" s="36"/>
    </row>
    <row r="53" spans="1:31" s="5" customFormat="1" ht="18.75" customHeight="1">
      <c r="A53" s="36"/>
      <c r="B53" s="230" t="s">
        <v>56</v>
      </c>
      <c r="C53" s="230"/>
      <c r="D53" s="230"/>
      <c r="E53" s="230"/>
      <c r="F53" s="230"/>
      <c r="G53" s="230"/>
      <c r="H53" s="230"/>
      <c r="I53" s="230"/>
      <c r="J53" s="229" t="str">
        <f>IF(Y3=0,"",Y3)</f>
        <v/>
      </c>
      <c r="K53" s="229"/>
      <c r="L53" s="229"/>
      <c r="M53" s="229"/>
      <c r="N53" s="229"/>
      <c r="O53" s="230" t="s">
        <v>61</v>
      </c>
      <c r="P53" s="230"/>
      <c r="Q53" s="230"/>
      <c r="R53" s="230"/>
      <c r="S53" s="230"/>
      <c r="T53" s="236" t="str">
        <f>IF(Y5="-","-",Y5)</f>
        <v>-</v>
      </c>
      <c r="U53" s="229"/>
      <c r="V53" s="36"/>
      <c r="W53" s="67"/>
      <c r="X53" s="68"/>
      <c r="Y53" s="36"/>
      <c r="Z53" s="36"/>
      <c r="AA53" s="36"/>
      <c r="AB53" s="36"/>
      <c r="AC53" s="36"/>
      <c r="AD53" s="36"/>
      <c r="AE53" s="36"/>
    </row>
    <row r="54" spans="1:31" s="5" customFormat="1" ht="18.75" customHeight="1">
      <c r="A54" s="36"/>
      <c r="B54" s="237" t="s">
        <v>60</v>
      </c>
      <c r="C54" s="237"/>
      <c r="D54" s="237"/>
      <c r="E54" s="237"/>
      <c r="F54" s="237"/>
      <c r="G54" s="237"/>
      <c r="H54" s="237"/>
      <c r="I54" s="237"/>
      <c r="J54" s="238" t="str">
        <f>IF(Y4="-","",Y4)</f>
        <v/>
      </c>
      <c r="K54" s="239"/>
      <c r="L54" s="239"/>
      <c r="M54" s="239"/>
      <c r="N54" s="239"/>
      <c r="O54" s="237" t="s">
        <v>2</v>
      </c>
      <c r="P54" s="237"/>
      <c r="Q54" s="237"/>
      <c r="R54" s="237"/>
      <c r="S54" s="237"/>
      <c r="T54" s="229" t="str">
        <f>IF(T53="-","-",IF(T53&gt;=0.225,5,IF(T53&gt;=0.1875,4,IF(T53&gt;=0.15,3,IF(T53&gt;=0.125,2,1)))))</f>
        <v>-</v>
      </c>
      <c r="U54" s="229"/>
      <c r="V54" s="36"/>
      <c r="W54" s="67"/>
      <c r="X54" s="68"/>
      <c r="Y54" s="36"/>
      <c r="Z54" s="36"/>
      <c r="AA54" s="36"/>
      <c r="AB54" s="36"/>
      <c r="AC54" s="36"/>
      <c r="AD54" s="36"/>
      <c r="AE54" s="36"/>
    </row>
    <row r="55" spans="1:31" s="5" customFormat="1" ht="18.75" customHeight="1">
      <c r="A55" s="36"/>
      <c r="B55" s="230" t="s">
        <v>62</v>
      </c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29" t="str">
        <f>IF(T54="-","-",IF(T54=5,"ดีเยี่ยม",IF(T54=4,"ดีมาก",IF(T54=3,"ดี",IF(T54=2,"พอใช้","ปรับปรุง")))))</f>
        <v>-</v>
      </c>
      <c r="U55" s="229"/>
      <c r="V55" s="36"/>
      <c r="W55" s="67"/>
      <c r="X55" s="68"/>
      <c r="Y55" s="36"/>
      <c r="Z55" s="36"/>
      <c r="AA55" s="36"/>
      <c r="AB55" s="36"/>
      <c r="AC55" s="36"/>
      <c r="AD55" s="36"/>
      <c r="AE55" s="36"/>
    </row>
    <row r="56" spans="1:31" s="5" customFormat="1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9"/>
      <c r="X56" s="36"/>
      <c r="Y56" s="36"/>
      <c r="Z56" s="36"/>
      <c r="AA56" s="36"/>
      <c r="AB56" s="36"/>
      <c r="AC56" s="36"/>
      <c r="AD56" s="36"/>
      <c r="AE56" s="36"/>
    </row>
    <row r="57" spans="1:31">
      <c r="B57" s="34"/>
      <c r="C57" s="34"/>
      <c r="D57" s="69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50" t="s">
        <v>175</v>
      </c>
      <c r="U57" s="58">
        <f>COUNTIF(T8:T52,5)</f>
        <v>0</v>
      </c>
      <c r="V57" s="34" t="s">
        <v>29</v>
      </c>
    </row>
    <row r="58" spans="1:31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50" t="s">
        <v>176</v>
      </c>
      <c r="U58" s="58">
        <f>COUNTIF(T8:T52,4)</f>
        <v>0</v>
      </c>
      <c r="V58" s="34" t="s">
        <v>29</v>
      </c>
    </row>
    <row r="59" spans="1:31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50" t="s">
        <v>177</v>
      </c>
      <c r="U59" s="58">
        <f>COUNTIF(T8:T52,3)</f>
        <v>0</v>
      </c>
      <c r="V59" s="34" t="s">
        <v>29</v>
      </c>
    </row>
    <row r="60" spans="1:31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50" t="s">
        <v>178</v>
      </c>
      <c r="U60" s="58">
        <f>COUNTIF(T8:T52,2)</f>
        <v>0</v>
      </c>
      <c r="V60" s="34" t="s">
        <v>29</v>
      </c>
    </row>
    <row r="61" spans="1:31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50" t="s">
        <v>179</v>
      </c>
      <c r="U61" s="58">
        <f>COUNTIF(T8:T52,1)</f>
        <v>0</v>
      </c>
      <c r="V61" s="34" t="s">
        <v>29</v>
      </c>
    </row>
    <row r="62" spans="1:31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50" t="s">
        <v>33</v>
      </c>
      <c r="U62" s="59">
        <f>SUM(U57:U61)</f>
        <v>0</v>
      </c>
      <c r="V62" s="34" t="s">
        <v>29</v>
      </c>
    </row>
    <row r="63" spans="1:31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1:31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2:21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2:21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2:21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2:21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2:21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2:21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2:21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2:21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spans="2:21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2:21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2:21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2:21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2:21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spans="2:21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spans="2:21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spans="2:21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spans="2:21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spans="2:21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spans="2:21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spans="2:21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2:21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2:21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</sheetData>
  <sheetProtection password="CF63" sheet="1" objects="1" scenarios="1" selectLockedCells="1"/>
  <mergeCells count="19">
    <mergeCell ref="C3:T3"/>
    <mergeCell ref="B6:B7"/>
    <mergeCell ref="C6:C7"/>
    <mergeCell ref="D6:D7"/>
    <mergeCell ref="E6:I6"/>
    <mergeCell ref="J6:N6"/>
    <mergeCell ref="O6:S6"/>
    <mergeCell ref="T6:T7"/>
    <mergeCell ref="B55:S55"/>
    <mergeCell ref="T55:U55"/>
    <mergeCell ref="U6:U7"/>
    <mergeCell ref="B53:I53"/>
    <mergeCell ref="J53:N53"/>
    <mergeCell ref="O53:S53"/>
    <mergeCell ref="T53:U53"/>
    <mergeCell ref="B54:I54"/>
    <mergeCell ref="J54:N54"/>
    <mergeCell ref="O54:S54"/>
    <mergeCell ref="T54:U54"/>
  </mergeCells>
  <dataValidations count="5"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8:S52 I8:I52 N8:N52">
      <formula1>scor1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8:R52 H8:H52 M8:M52">
      <formula1>scor2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8:Q52 G8:G52 L8:L52">
      <formula1>scor3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8:O52 E8:E52 J8:J52">
      <formula1>scor5</formula1>
    </dataValidation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8:P52 F8:F52 K8:K52">
      <formula1>scor4</formula1>
    </dataValidation>
  </dataValidations>
  <printOptions horizontalCentered="1"/>
  <pageMargins left="0.31496062992125984" right="0.11811023622047245" top="0.35433070866141736" bottom="0.15748031496062992" header="0.11811023622047245" footer="0.11811023622047245"/>
  <pageSetup paperSize="9" orientation="portrait" blackAndWhite="1" horizontalDpi="4294967293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6"/>
  <sheetViews>
    <sheetView showGridLines="0" showRowColHeaders="0" workbookViewId="0">
      <selection activeCell="R11" sqref="R11"/>
    </sheetView>
  </sheetViews>
  <sheetFormatPr defaultColWidth="23.25" defaultRowHeight="22.5"/>
  <cols>
    <col min="1" max="1" width="15" style="34" customWidth="1"/>
    <col min="2" max="2" width="4.125" style="1" customWidth="1"/>
    <col min="3" max="3" width="8.75" style="1" customWidth="1"/>
    <col min="4" max="4" width="21.875" style="1" customWidth="1"/>
    <col min="5" max="19" width="3.25" style="1" customWidth="1"/>
    <col min="20" max="20" width="5.75" style="1" customWidth="1"/>
    <col min="21" max="21" width="9.625" style="1" customWidth="1"/>
    <col min="22" max="22" width="10.625" style="34" customWidth="1"/>
    <col min="23" max="23" width="14.625" style="37" customWidth="1"/>
    <col min="24" max="24" width="13" style="34" customWidth="1"/>
    <col min="25" max="25" width="10.25" style="34" customWidth="1"/>
    <col min="26" max="26" width="13.625" style="34" customWidth="1"/>
    <col min="27" max="31" width="23.25" style="34"/>
    <col min="32" max="16384" width="23.25" style="1"/>
  </cols>
  <sheetData>
    <row r="1" spans="1:3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W1" s="91" t="s">
        <v>57</v>
      </c>
    </row>
    <row r="2" spans="1:3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X2" s="53" t="s">
        <v>59</v>
      </c>
      <c r="Y2" s="54">
        <v>0.25</v>
      </c>
      <c r="Z2" s="57" t="s">
        <v>32</v>
      </c>
    </row>
    <row r="3" spans="1:31" s="7" customFormat="1" ht="19.5" customHeight="1">
      <c r="A3" s="33"/>
      <c r="B3" s="25"/>
      <c r="C3" s="227" t="str">
        <f>"แบบประเมินคุณะลักษณะอันพึงประสงค์ของผู้เรียน  "&amp;บันทึกข้อความ!S8&amp;" ปีการศึกษา "&amp;บันทึกข้อความ!S9</f>
        <v>แบบประเมินคุณะลักษณะอันพึงประสงค์ของผู้เรียน  ชั้นมัธยมศึกษาปีที่ 3 ปีการศึกษา 2556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5"/>
      <c r="V3" s="33"/>
      <c r="W3" s="38"/>
      <c r="X3" s="53" t="s">
        <v>58</v>
      </c>
      <c r="Y3" s="55">
        <f>SUM(U57:U59)</f>
        <v>0</v>
      </c>
      <c r="Z3" s="57" t="s">
        <v>29</v>
      </c>
      <c r="AA3" s="33"/>
      <c r="AB3" s="33"/>
      <c r="AC3" s="33"/>
      <c r="AD3" s="33"/>
      <c r="AE3" s="33"/>
    </row>
    <row r="4" spans="1:31" s="7" customFormat="1" ht="19.5" customHeight="1">
      <c r="A4" s="33"/>
      <c r="B4" s="25"/>
      <c r="C4" s="25" t="s">
        <v>114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33"/>
      <c r="W4" s="52"/>
      <c r="X4" s="53" t="s">
        <v>30</v>
      </c>
      <c r="Y4" s="56" t="str">
        <f>IF(Y3=0,"-",Y3*100/U62)</f>
        <v>-</v>
      </c>
      <c r="Z4" s="57"/>
      <c r="AA4" s="33"/>
      <c r="AB4" s="33"/>
      <c r="AC4" s="33"/>
      <c r="AD4" s="33"/>
      <c r="AE4" s="33"/>
    </row>
    <row r="5" spans="1:31" s="21" customFormat="1" ht="19.5" customHeight="1">
      <c r="A5" s="33"/>
      <c r="D5" s="21" t="s">
        <v>119</v>
      </c>
      <c r="V5" s="33"/>
      <c r="W5" s="38"/>
      <c r="X5" s="53" t="s">
        <v>31</v>
      </c>
      <c r="Y5" s="56" t="str">
        <f>IF(Y4="-","-",Y4*Y2/100)</f>
        <v>-</v>
      </c>
      <c r="Z5" s="57" t="s">
        <v>32</v>
      </c>
      <c r="AA5" s="33"/>
      <c r="AB5" s="33"/>
      <c r="AC5" s="33"/>
      <c r="AD5" s="33"/>
      <c r="AE5" s="33"/>
    </row>
    <row r="6" spans="1:31" s="7" customFormat="1" ht="81.75" customHeight="1">
      <c r="A6" s="33"/>
      <c r="B6" s="234" t="s">
        <v>0</v>
      </c>
      <c r="C6" s="235" t="str">
        <f>นักเรียน!B5</f>
        <v>เลขประจำตัว</v>
      </c>
      <c r="D6" s="234" t="s">
        <v>1</v>
      </c>
      <c r="E6" s="231" t="s">
        <v>120</v>
      </c>
      <c r="F6" s="232"/>
      <c r="G6" s="232"/>
      <c r="H6" s="232"/>
      <c r="I6" s="233"/>
      <c r="J6" s="231" t="s">
        <v>121</v>
      </c>
      <c r="K6" s="232"/>
      <c r="L6" s="232"/>
      <c r="M6" s="232"/>
      <c r="N6" s="233"/>
      <c r="O6" s="231" t="s">
        <v>122</v>
      </c>
      <c r="P6" s="232"/>
      <c r="Q6" s="232"/>
      <c r="R6" s="232"/>
      <c r="S6" s="232"/>
      <c r="T6" s="240" t="s">
        <v>28</v>
      </c>
      <c r="U6" s="240" t="s">
        <v>27</v>
      </c>
      <c r="V6" s="33"/>
      <c r="W6" s="48" t="s">
        <v>8</v>
      </c>
      <c r="X6" s="49" t="s">
        <v>9</v>
      </c>
      <c r="Y6" s="33"/>
      <c r="Z6" s="33"/>
      <c r="AA6" s="33"/>
      <c r="AB6" s="33"/>
      <c r="AC6" s="33"/>
      <c r="AD6" s="33"/>
      <c r="AE6" s="33"/>
    </row>
    <row r="7" spans="1:31" ht="18" customHeight="1">
      <c r="B7" s="234"/>
      <c r="C7" s="235"/>
      <c r="D7" s="234"/>
      <c r="E7" s="41">
        <v>5</v>
      </c>
      <c r="F7" s="42">
        <v>4</v>
      </c>
      <c r="G7" s="42">
        <v>3</v>
      </c>
      <c r="H7" s="42">
        <v>2</v>
      </c>
      <c r="I7" s="43">
        <v>1</v>
      </c>
      <c r="J7" s="41">
        <v>5</v>
      </c>
      <c r="K7" s="42">
        <v>4</v>
      </c>
      <c r="L7" s="42">
        <v>3</v>
      </c>
      <c r="M7" s="42">
        <v>2</v>
      </c>
      <c r="N7" s="43">
        <v>1</v>
      </c>
      <c r="O7" s="41">
        <v>5</v>
      </c>
      <c r="P7" s="42">
        <v>4</v>
      </c>
      <c r="Q7" s="42">
        <v>3</v>
      </c>
      <c r="R7" s="42">
        <v>2</v>
      </c>
      <c r="S7" s="51">
        <v>1</v>
      </c>
      <c r="T7" s="240"/>
      <c r="U7" s="240"/>
      <c r="W7" s="64">
        <v>15</v>
      </c>
      <c r="X7" s="65">
        <v>100</v>
      </c>
    </row>
    <row r="8" spans="1:31" s="4" customFormat="1" ht="13.5" customHeight="1">
      <c r="A8" s="35"/>
      <c r="B8" s="3">
        <v>1</v>
      </c>
      <c r="C8" s="27" t="str">
        <f>IF(นักเรียน!B6="","",นักเรียน!B6)</f>
        <v/>
      </c>
      <c r="D8" s="28" t="str">
        <f>IF(นักเรียน!C6="","",นักเรียน!C6)</f>
        <v>สามเณร</v>
      </c>
      <c r="E8" s="45"/>
      <c r="F8" s="46"/>
      <c r="G8" s="46"/>
      <c r="H8" s="46"/>
      <c r="I8" s="47"/>
      <c r="J8" s="45"/>
      <c r="K8" s="46"/>
      <c r="L8" s="46"/>
      <c r="M8" s="46"/>
      <c r="N8" s="47"/>
      <c r="O8" s="45"/>
      <c r="P8" s="46"/>
      <c r="Q8" s="46"/>
      <c r="R8" s="46"/>
      <c r="S8" s="47"/>
      <c r="T8" s="44" t="str">
        <f t="shared" ref="T8:T52" si="0">IF(X8=0,"",VLOOKUP(X8,gradeatt,4,TRUE))</f>
        <v/>
      </c>
      <c r="U8" s="44" t="str">
        <f t="shared" ref="U8:U52" si="1">IF(X8=0,"",VLOOKUP(X8,gradeatt,5,TRUE))</f>
        <v/>
      </c>
      <c r="V8" s="35"/>
      <c r="W8" s="40">
        <f>SUM(E8:S8)</f>
        <v>0</v>
      </c>
      <c r="X8" s="66">
        <f>W8*100/$W$7</f>
        <v>0</v>
      </c>
      <c r="Y8" s="35"/>
      <c r="Z8" s="35"/>
      <c r="AA8" s="35"/>
      <c r="AB8" s="35"/>
      <c r="AC8" s="35"/>
      <c r="AD8" s="35"/>
      <c r="AE8" s="35"/>
    </row>
    <row r="9" spans="1:31" s="4" customFormat="1" ht="13.5" customHeight="1">
      <c r="A9" s="35"/>
      <c r="B9" s="3">
        <v>2</v>
      </c>
      <c r="C9" s="27" t="str">
        <f>IF(นักเรียน!B7="","",นักเรียน!B7)</f>
        <v/>
      </c>
      <c r="D9" s="28" t="str">
        <f>IF(นักเรียน!C7="","",นักเรียน!C7)</f>
        <v>สามเณร</v>
      </c>
      <c r="E9" s="45"/>
      <c r="F9" s="46"/>
      <c r="G9" s="46"/>
      <c r="H9" s="46"/>
      <c r="I9" s="47"/>
      <c r="J9" s="45"/>
      <c r="K9" s="46"/>
      <c r="L9" s="46"/>
      <c r="M9" s="46"/>
      <c r="N9" s="47"/>
      <c r="O9" s="45"/>
      <c r="P9" s="46"/>
      <c r="Q9" s="46"/>
      <c r="R9" s="46"/>
      <c r="S9" s="47"/>
      <c r="T9" s="44" t="str">
        <f t="shared" si="0"/>
        <v/>
      </c>
      <c r="U9" s="44" t="str">
        <f t="shared" si="1"/>
        <v/>
      </c>
      <c r="V9" s="35"/>
      <c r="W9" s="40">
        <f t="shared" ref="W9:W52" si="2">SUM(E9:S9)</f>
        <v>0</v>
      </c>
      <c r="X9" s="66">
        <f t="shared" ref="X9:X52" si="3">W9*100/$W$7</f>
        <v>0</v>
      </c>
      <c r="Y9" s="35"/>
      <c r="Z9" s="35"/>
      <c r="AA9" s="35"/>
      <c r="AB9" s="35"/>
      <c r="AC9" s="35"/>
      <c r="AD9" s="35"/>
      <c r="AE9" s="35"/>
    </row>
    <row r="10" spans="1:31" s="4" customFormat="1" ht="13.5" customHeight="1">
      <c r="A10" s="35"/>
      <c r="B10" s="3">
        <v>3</v>
      </c>
      <c r="C10" s="27" t="str">
        <f>IF(นักเรียน!B8="","",นักเรียน!B8)</f>
        <v/>
      </c>
      <c r="D10" s="28" t="str">
        <f>IF(นักเรียน!C8="","",นักเรียน!C8)</f>
        <v>สามเณร</v>
      </c>
      <c r="E10" s="45"/>
      <c r="F10" s="46"/>
      <c r="G10" s="46"/>
      <c r="H10" s="46"/>
      <c r="I10" s="47"/>
      <c r="J10" s="45"/>
      <c r="K10" s="46"/>
      <c r="L10" s="46"/>
      <c r="M10" s="46"/>
      <c r="N10" s="47"/>
      <c r="O10" s="45"/>
      <c r="P10" s="46"/>
      <c r="Q10" s="46"/>
      <c r="R10" s="46"/>
      <c r="S10" s="47"/>
      <c r="T10" s="44" t="str">
        <f t="shared" si="0"/>
        <v/>
      </c>
      <c r="U10" s="44" t="str">
        <f t="shared" si="1"/>
        <v/>
      </c>
      <c r="V10" s="35"/>
      <c r="W10" s="40">
        <f t="shared" si="2"/>
        <v>0</v>
      </c>
      <c r="X10" s="66">
        <f t="shared" si="3"/>
        <v>0</v>
      </c>
      <c r="Y10" s="35"/>
      <c r="Z10" s="35"/>
      <c r="AA10" s="35"/>
      <c r="AB10" s="35"/>
      <c r="AC10" s="35"/>
      <c r="AD10" s="35"/>
      <c r="AE10" s="35"/>
    </row>
    <row r="11" spans="1:31" s="4" customFormat="1" ht="13.5" customHeight="1">
      <c r="A11" s="35"/>
      <c r="B11" s="3">
        <v>4</v>
      </c>
      <c r="C11" s="27" t="str">
        <f>IF(นักเรียน!B9="","",นักเรียน!B9)</f>
        <v/>
      </c>
      <c r="D11" s="28" t="str">
        <f>IF(นักเรียน!C9="","",นักเรียน!C9)</f>
        <v>สามเณร</v>
      </c>
      <c r="E11" s="45"/>
      <c r="F11" s="46"/>
      <c r="G11" s="46"/>
      <c r="H11" s="46"/>
      <c r="I11" s="47"/>
      <c r="J11" s="45"/>
      <c r="K11" s="46"/>
      <c r="L11" s="46"/>
      <c r="M11" s="46"/>
      <c r="N11" s="47"/>
      <c r="O11" s="45"/>
      <c r="P11" s="46"/>
      <c r="Q11" s="46"/>
      <c r="R11" s="46"/>
      <c r="S11" s="47"/>
      <c r="T11" s="44" t="str">
        <f t="shared" si="0"/>
        <v/>
      </c>
      <c r="U11" s="44" t="str">
        <f t="shared" si="1"/>
        <v/>
      </c>
      <c r="V11" s="35"/>
      <c r="W11" s="40">
        <f t="shared" si="2"/>
        <v>0</v>
      </c>
      <c r="X11" s="66">
        <f t="shared" si="3"/>
        <v>0</v>
      </c>
      <c r="Y11" s="35"/>
      <c r="Z11" s="35"/>
      <c r="AA11" s="35"/>
      <c r="AB11" s="35"/>
      <c r="AC11" s="35"/>
      <c r="AD11" s="35"/>
      <c r="AE11" s="35"/>
    </row>
    <row r="12" spans="1:31" s="4" customFormat="1" ht="13.5" customHeight="1">
      <c r="A12" s="35"/>
      <c r="B12" s="3">
        <v>5</v>
      </c>
      <c r="C12" s="27" t="str">
        <f>IF(นักเรียน!B10="","",นักเรียน!B10)</f>
        <v/>
      </c>
      <c r="D12" s="28" t="str">
        <f>IF(นักเรียน!C10="","",นักเรียน!C10)</f>
        <v>สามเณร</v>
      </c>
      <c r="E12" s="45"/>
      <c r="F12" s="46"/>
      <c r="G12" s="46"/>
      <c r="H12" s="46"/>
      <c r="I12" s="47"/>
      <c r="J12" s="45"/>
      <c r="K12" s="46"/>
      <c r="L12" s="46"/>
      <c r="M12" s="46"/>
      <c r="N12" s="47"/>
      <c r="O12" s="45"/>
      <c r="P12" s="46"/>
      <c r="Q12" s="46"/>
      <c r="R12" s="46"/>
      <c r="S12" s="47"/>
      <c r="T12" s="44" t="str">
        <f t="shared" si="0"/>
        <v/>
      </c>
      <c r="U12" s="44" t="str">
        <f t="shared" si="1"/>
        <v/>
      </c>
      <c r="V12" s="35"/>
      <c r="W12" s="40">
        <f t="shared" si="2"/>
        <v>0</v>
      </c>
      <c r="X12" s="66">
        <f t="shared" si="3"/>
        <v>0</v>
      </c>
      <c r="Y12" s="35"/>
      <c r="Z12" s="35"/>
      <c r="AA12" s="35"/>
      <c r="AB12" s="35"/>
      <c r="AC12" s="35"/>
      <c r="AD12" s="35"/>
      <c r="AE12" s="35"/>
    </row>
    <row r="13" spans="1:31" s="4" customFormat="1" ht="13.5" customHeight="1">
      <c r="A13" s="35"/>
      <c r="B13" s="3">
        <v>6</v>
      </c>
      <c r="C13" s="27" t="str">
        <f>IF(นักเรียน!B11="","",นักเรียน!B11)</f>
        <v/>
      </c>
      <c r="D13" s="28" t="str">
        <f>IF(นักเรียน!C11="","",นักเรียน!C11)</f>
        <v>สามเณร</v>
      </c>
      <c r="E13" s="45"/>
      <c r="F13" s="46"/>
      <c r="G13" s="46"/>
      <c r="H13" s="46"/>
      <c r="I13" s="47"/>
      <c r="J13" s="45"/>
      <c r="K13" s="46"/>
      <c r="L13" s="46"/>
      <c r="M13" s="46"/>
      <c r="N13" s="47"/>
      <c r="O13" s="45"/>
      <c r="P13" s="46"/>
      <c r="Q13" s="46"/>
      <c r="R13" s="46"/>
      <c r="S13" s="47"/>
      <c r="T13" s="44" t="str">
        <f t="shared" si="0"/>
        <v/>
      </c>
      <c r="U13" s="44" t="str">
        <f t="shared" si="1"/>
        <v/>
      </c>
      <c r="V13" s="35"/>
      <c r="W13" s="40">
        <f t="shared" si="2"/>
        <v>0</v>
      </c>
      <c r="X13" s="66">
        <f t="shared" si="3"/>
        <v>0</v>
      </c>
      <c r="Y13" s="35"/>
      <c r="Z13" s="35"/>
      <c r="AA13" s="35"/>
      <c r="AB13" s="35"/>
      <c r="AC13" s="35"/>
      <c r="AD13" s="35"/>
      <c r="AE13" s="35"/>
    </row>
    <row r="14" spans="1:31" s="4" customFormat="1" ht="13.5" customHeight="1">
      <c r="A14" s="35"/>
      <c r="B14" s="3">
        <v>7</v>
      </c>
      <c r="C14" s="27" t="str">
        <f>IF(นักเรียน!B12="","",นักเรียน!B12)</f>
        <v/>
      </c>
      <c r="D14" s="28" t="str">
        <f>IF(นักเรียน!C12="","",นักเรียน!C12)</f>
        <v>สามเณร</v>
      </c>
      <c r="E14" s="45"/>
      <c r="F14" s="46"/>
      <c r="G14" s="46"/>
      <c r="H14" s="46"/>
      <c r="I14" s="47"/>
      <c r="J14" s="45"/>
      <c r="K14" s="46"/>
      <c r="L14" s="46"/>
      <c r="M14" s="46"/>
      <c r="N14" s="47"/>
      <c r="O14" s="45"/>
      <c r="P14" s="46"/>
      <c r="Q14" s="46"/>
      <c r="R14" s="46"/>
      <c r="S14" s="47"/>
      <c r="T14" s="44" t="str">
        <f t="shared" si="0"/>
        <v/>
      </c>
      <c r="U14" s="44" t="str">
        <f t="shared" si="1"/>
        <v/>
      </c>
      <c r="V14" s="35"/>
      <c r="W14" s="40">
        <f t="shared" si="2"/>
        <v>0</v>
      </c>
      <c r="X14" s="66">
        <f t="shared" si="3"/>
        <v>0</v>
      </c>
      <c r="Y14" s="35"/>
      <c r="Z14" s="35"/>
      <c r="AA14" s="35"/>
      <c r="AB14" s="35"/>
      <c r="AC14" s="35"/>
      <c r="AD14" s="35"/>
      <c r="AE14" s="35"/>
    </row>
    <row r="15" spans="1:31" s="4" customFormat="1" ht="13.5" customHeight="1">
      <c r="A15" s="35"/>
      <c r="B15" s="3">
        <v>8</v>
      </c>
      <c r="C15" s="27" t="str">
        <f>IF(นักเรียน!B13="","",นักเรียน!B13)</f>
        <v/>
      </c>
      <c r="D15" s="28" t="str">
        <f>IF(นักเรียน!C13="","",นักเรียน!C13)</f>
        <v>สามเณร</v>
      </c>
      <c r="E15" s="45"/>
      <c r="F15" s="46"/>
      <c r="G15" s="46"/>
      <c r="H15" s="46"/>
      <c r="I15" s="47"/>
      <c r="J15" s="45"/>
      <c r="K15" s="46"/>
      <c r="L15" s="46"/>
      <c r="M15" s="46"/>
      <c r="N15" s="47"/>
      <c r="O15" s="45"/>
      <c r="P15" s="46"/>
      <c r="Q15" s="46"/>
      <c r="R15" s="46"/>
      <c r="S15" s="47"/>
      <c r="T15" s="44" t="str">
        <f t="shared" si="0"/>
        <v/>
      </c>
      <c r="U15" s="44" t="str">
        <f t="shared" si="1"/>
        <v/>
      </c>
      <c r="V15" s="35"/>
      <c r="W15" s="40">
        <f t="shared" si="2"/>
        <v>0</v>
      </c>
      <c r="X15" s="66">
        <f t="shared" si="3"/>
        <v>0</v>
      </c>
      <c r="Y15" s="35"/>
      <c r="Z15" s="35"/>
      <c r="AA15" s="35"/>
      <c r="AB15" s="35"/>
      <c r="AC15" s="35"/>
      <c r="AD15" s="35"/>
      <c r="AE15" s="35"/>
    </row>
    <row r="16" spans="1:31" s="4" customFormat="1" ht="13.5" customHeight="1">
      <c r="A16" s="35"/>
      <c r="B16" s="3">
        <v>9</v>
      </c>
      <c r="C16" s="27" t="str">
        <f>IF(นักเรียน!B14="","",นักเรียน!B14)</f>
        <v/>
      </c>
      <c r="D16" s="28" t="str">
        <f>IF(นักเรียน!C14="","",นักเรียน!C14)</f>
        <v>สามเณร</v>
      </c>
      <c r="E16" s="45"/>
      <c r="F16" s="46"/>
      <c r="G16" s="46"/>
      <c r="H16" s="46"/>
      <c r="I16" s="47"/>
      <c r="J16" s="45"/>
      <c r="K16" s="46"/>
      <c r="L16" s="46"/>
      <c r="M16" s="46"/>
      <c r="N16" s="47"/>
      <c r="O16" s="45"/>
      <c r="P16" s="46"/>
      <c r="Q16" s="46"/>
      <c r="R16" s="46"/>
      <c r="S16" s="47"/>
      <c r="T16" s="44" t="str">
        <f t="shared" si="0"/>
        <v/>
      </c>
      <c r="U16" s="44" t="str">
        <f t="shared" si="1"/>
        <v/>
      </c>
      <c r="V16" s="35"/>
      <c r="W16" s="40">
        <f t="shared" si="2"/>
        <v>0</v>
      </c>
      <c r="X16" s="66">
        <f t="shared" si="3"/>
        <v>0</v>
      </c>
      <c r="Y16" s="35"/>
      <c r="Z16" s="35"/>
      <c r="AA16" s="35"/>
      <c r="AB16" s="35"/>
      <c r="AC16" s="35"/>
      <c r="AD16" s="35"/>
      <c r="AE16" s="35"/>
    </row>
    <row r="17" spans="1:31" s="4" customFormat="1" ht="13.5" customHeight="1">
      <c r="A17" s="35"/>
      <c r="B17" s="3">
        <v>10</v>
      </c>
      <c r="C17" s="27" t="str">
        <f>IF(นักเรียน!B15="","",นักเรียน!B15)</f>
        <v/>
      </c>
      <c r="D17" s="28" t="str">
        <f>IF(นักเรียน!C15="","",นักเรียน!C15)</f>
        <v>สามเณร</v>
      </c>
      <c r="E17" s="45"/>
      <c r="F17" s="46"/>
      <c r="G17" s="46"/>
      <c r="H17" s="46"/>
      <c r="I17" s="47"/>
      <c r="J17" s="45"/>
      <c r="K17" s="46"/>
      <c r="L17" s="46"/>
      <c r="M17" s="46"/>
      <c r="N17" s="47"/>
      <c r="O17" s="45"/>
      <c r="P17" s="46"/>
      <c r="Q17" s="46"/>
      <c r="R17" s="46"/>
      <c r="S17" s="47"/>
      <c r="T17" s="44" t="str">
        <f t="shared" si="0"/>
        <v/>
      </c>
      <c r="U17" s="44" t="str">
        <f t="shared" si="1"/>
        <v/>
      </c>
      <c r="V17" s="35"/>
      <c r="W17" s="40">
        <f t="shared" si="2"/>
        <v>0</v>
      </c>
      <c r="X17" s="66">
        <f t="shared" si="3"/>
        <v>0</v>
      </c>
      <c r="Y17" s="35"/>
      <c r="Z17" s="35"/>
      <c r="AA17" s="35"/>
      <c r="AB17" s="35"/>
      <c r="AC17" s="35"/>
      <c r="AD17" s="35"/>
      <c r="AE17" s="35"/>
    </row>
    <row r="18" spans="1:31" s="4" customFormat="1" ht="13.5" customHeight="1">
      <c r="A18" s="35"/>
      <c r="B18" s="3">
        <v>11</v>
      </c>
      <c r="C18" s="27" t="str">
        <f>IF(นักเรียน!B16="","",นักเรียน!B16)</f>
        <v/>
      </c>
      <c r="D18" s="28" t="str">
        <f>IF(นักเรียน!C16="","",นักเรียน!C16)</f>
        <v/>
      </c>
      <c r="E18" s="45"/>
      <c r="F18" s="46"/>
      <c r="G18" s="46"/>
      <c r="H18" s="46"/>
      <c r="I18" s="47"/>
      <c r="J18" s="45"/>
      <c r="K18" s="46"/>
      <c r="L18" s="46"/>
      <c r="M18" s="46"/>
      <c r="N18" s="47"/>
      <c r="O18" s="45"/>
      <c r="P18" s="46"/>
      <c r="Q18" s="46"/>
      <c r="R18" s="46"/>
      <c r="S18" s="47"/>
      <c r="T18" s="44" t="str">
        <f t="shared" si="0"/>
        <v/>
      </c>
      <c r="U18" s="44" t="str">
        <f t="shared" si="1"/>
        <v/>
      </c>
      <c r="V18" s="35"/>
      <c r="W18" s="40">
        <f t="shared" si="2"/>
        <v>0</v>
      </c>
      <c r="X18" s="66">
        <f t="shared" si="3"/>
        <v>0</v>
      </c>
      <c r="Y18" s="35"/>
      <c r="Z18" s="35"/>
      <c r="AA18" s="35"/>
      <c r="AB18" s="35"/>
      <c r="AC18" s="35"/>
      <c r="AD18" s="35"/>
      <c r="AE18" s="35"/>
    </row>
    <row r="19" spans="1:31" s="4" customFormat="1" ht="13.5" customHeight="1">
      <c r="A19" s="35"/>
      <c r="B19" s="3">
        <v>12</v>
      </c>
      <c r="C19" s="27" t="str">
        <f>IF(นักเรียน!B17="","",นักเรียน!B17)</f>
        <v/>
      </c>
      <c r="D19" s="28" t="str">
        <f>IF(นักเรียน!C17="","",นักเรียน!C17)</f>
        <v/>
      </c>
      <c r="E19" s="45"/>
      <c r="F19" s="46"/>
      <c r="G19" s="46"/>
      <c r="H19" s="46"/>
      <c r="I19" s="47"/>
      <c r="J19" s="45"/>
      <c r="K19" s="46"/>
      <c r="L19" s="46"/>
      <c r="M19" s="46"/>
      <c r="N19" s="47"/>
      <c r="O19" s="45"/>
      <c r="P19" s="46"/>
      <c r="Q19" s="46"/>
      <c r="R19" s="46"/>
      <c r="S19" s="47"/>
      <c r="T19" s="44" t="str">
        <f t="shared" si="0"/>
        <v/>
      </c>
      <c r="U19" s="44" t="str">
        <f t="shared" si="1"/>
        <v/>
      </c>
      <c r="V19" s="35"/>
      <c r="W19" s="40">
        <f t="shared" si="2"/>
        <v>0</v>
      </c>
      <c r="X19" s="66">
        <f t="shared" si="3"/>
        <v>0</v>
      </c>
      <c r="Y19" s="35"/>
      <c r="Z19" s="35"/>
      <c r="AA19" s="35"/>
      <c r="AB19" s="35"/>
      <c r="AC19" s="35"/>
      <c r="AD19" s="35"/>
      <c r="AE19" s="35"/>
    </row>
    <row r="20" spans="1:31" s="4" customFormat="1" ht="13.5" customHeight="1">
      <c r="A20" s="35"/>
      <c r="B20" s="3">
        <v>13</v>
      </c>
      <c r="C20" s="27" t="str">
        <f>IF(นักเรียน!B18="","",นักเรียน!B18)</f>
        <v/>
      </c>
      <c r="D20" s="28" t="str">
        <f>IF(นักเรียน!C18="","",นักเรียน!C18)</f>
        <v/>
      </c>
      <c r="E20" s="45"/>
      <c r="F20" s="46"/>
      <c r="G20" s="46"/>
      <c r="H20" s="46"/>
      <c r="I20" s="47"/>
      <c r="J20" s="45"/>
      <c r="K20" s="46"/>
      <c r="L20" s="46"/>
      <c r="M20" s="46"/>
      <c r="N20" s="47"/>
      <c r="O20" s="45"/>
      <c r="P20" s="46"/>
      <c r="Q20" s="46"/>
      <c r="R20" s="46"/>
      <c r="S20" s="47"/>
      <c r="T20" s="44" t="str">
        <f t="shared" si="0"/>
        <v/>
      </c>
      <c r="U20" s="44" t="str">
        <f t="shared" si="1"/>
        <v/>
      </c>
      <c r="V20" s="35"/>
      <c r="W20" s="40">
        <f t="shared" si="2"/>
        <v>0</v>
      </c>
      <c r="X20" s="66">
        <f t="shared" si="3"/>
        <v>0</v>
      </c>
      <c r="Y20" s="35"/>
      <c r="Z20" s="35"/>
      <c r="AA20" s="35"/>
      <c r="AB20" s="35"/>
      <c r="AC20" s="35"/>
      <c r="AD20" s="35"/>
      <c r="AE20" s="35"/>
    </row>
    <row r="21" spans="1:31" s="4" customFormat="1" ht="13.5" customHeight="1">
      <c r="A21" s="35"/>
      <c r="B21" s="3">
        <v>14</v>
      </c>
      <c r="C21" s="27" t="str">
        <f>IF(นักเรียน!B19="","",นักเรียน!B19)</f>
        <v/>
      </c>
      <c r="D21" s="28" t="str">
        <f>IF(นักเรียน!C19="","",นักเรียน!C19)</f>
        <v/>
      </c>
      <c r="E21" s="45"/>
      <c r="F21" s="46"/>
      <c r="G21" s="46"/>
      <c r="H21" s="46"/>
      <c r="I21" s="47"/>
      <c r="J21" s="45"/>
      <c r="K21" s="46"/>
      <c r="L21" s="46"/>
      <c r="M21" s="46"/>
      <c r="N21" s="47"/>
      <c r="O21" s="45"/>
      <c r="P21" s="46"/>
      <c r="Q21" s="46"/>
      <c r="R21" s="46"/>
      <c r="S21" s="47"/>
      <c r="T21" s="44" t="str">
        <f t="shared" si="0"/>
        <v/>
      </c>
      <c r="U21" s="44" t="str">
        <f t="shared" si="1"/>
        <v/>
      </c>
      <c r="V21" s="35"/>
      <c r="W21" s="40">
        <f t="shared" si="2"/>
        <v>0</v>
      </c>
      <c r="X21" s="66">
        <f t="shared" si="3"/>
        <v>0</v>
      </c>
      <c r="Y21" s="35"/>
      <c r="Z21" s="35"/>
      <c r="AA21" s="35"/>
      <c r="AB21" s="35"/>
      <c r="AC21" s="35"/>
      <c r="AD21" s="35"/>
      <c r="AE21" s="35"/>
    </row>
    <row r="22" spans="1:31" s="4" customFormat="1" ht="13.5" customHeight="1">
      <c r="A22" s="35"/>
      <c r="B22" s="3">
        <v>15</v>
      </c>
      <c r="C22" s="27" t="str">
        <f>IF(นักเรียน!B20="","",นักเรียน!B20)</f>
        <v/>
      </c>
      <c r="D22" s="28" t="str">
        <f>IF(นักเรียน!C20="","",นักเรียน!C20)</f>
        <v/>
      </c>
      <c r="E22" s="45"/>
      <c r="F22" s="46"/>
      <c r="G22" s="46"/>
      <c r="H22" s="46"/>
      <c r="I22" s="47"/>
      <c r="J22" s="45"/>
      <c r="K22" s="46"/>
      <c r="L22" s="46"/>
      <c r="M22" s="46"/>
      <c r="N22" s="47"/>
      <c r="O22" s="45"/>
      <c r="P22" s="46"/>
      <c r="Q22" s="46"/>
      <c r="R22" s="46"/>
      <c r="S22" s="47"/>
      <c r="T22" s="44" t="str">
        <f t="shared" si="0"/>
        <v/>
      </c>
      <c r="U22" s="44" t="str">
        <f t="shared" si="1"/>
        <v/>
      </c>
      <c r="V22" s="35"/>
      <c r="W22" s="40">
        <f t="shared" si="2"/>
        <v>0</v>
      </c>
      <c r="X22" s="66">
        <f t="shared" si="3"/>
        <v>0</v>
      </c>
      <c r="Y22" s="35"/>
      <c r="Z22" s="35"/>
      <c r="AA22" s="35"/>
      <c r="AB22" s="35"/>
      <c r="AC22" s="35"/>
      <c r="AD22" s="35"/>
      <c r="AE22" s="35"/>
    </row>
    <row r="23" spans="1:31" s="4" customFormat="1" ht="13.5" customHeight="1">
      <c r="A23" s="35"/>
      <c r="B23" s="3">
        <v>16</v>
      </c>
      <c r="C23" s="27" t="str">
        <f>IF(นักเรียน!B21="","",นักเรียน!B21)</f>
        <v/>
      </c>
      <c r="D23" s="28" t="str">
        <f>IF(นักเรียน!C21="","",นักเรียน!C21)</f>
        <v/>
      </c>
      <c r="E23" s="45"/>
      <c r="F23" s="46"/>
      <c r="G23" s="46"/>
      <c r="H23" s="46"/>
      <c r="I23" s="47"/>
      <c r="J23" s="45"/>
      <c r="K23" s="46"/>
      <c r="L23" s="46"/>
      <c r="M23" s="46"/>
      <c r="N23" s="47"/>
      <c r="O23" s="45"/>
      <c r="P23" s="46"/>
      <c r="Q23" s="46"/>
      <c r="R23" s="46"/>
      <c r="S23" s="47"/>
      <c r="T23" s="44" t="str">
        <f t="shared" si="0"/>
        <v/>
      </c>
      <c r="U23" s="44" t="str">
        <f t="shared" si="1"/>
        <v/>
      </c>
      <c r="V23" s="35"/>
      <c r="W23" s="40">
        <f t="shared" si="2"/>
        <v>0</v>
      </c>
      <c r="X23" s="66">
        <f t="shared" si="3"/>
        <v>0</v>
      </c>
      <c r="Y23" s="35"/>
      <c r="Z23" s="35"/>
      <c r="AA23" s="35"/>
      <c r="AB23" s="35"/>
      <c r="AC23" s="35"/>
      <c r="AD23" s="35"/>
      <c r="AE23" s="35"/>
    </row>
    <row r="24" spans="1:31" s="4" customFormat="1" ht="13.5" customHeight="1">
      <c r="A24" s="35"/>
      <c r="B24" s="3">
        <v>17</v>
      </c>
      <c r="C24" s="27" t="str">
        <f>IF(นักเรียน!B22="","",นักเรียน!B22)</f>
        <v/>
      </c>
      <c r="D24" s="28" t="str">
        <f>IF(นักเรียน!C22="","",นักเรียน!C22)</f>
        <v/>
      </c>
      <c r="E24" s="45"/>
      <c r="F24" s="46"/>
      <c r="G24" s="46"/>
      <c r="H24" s="46"/>
      <c r="I24" s="47"/>
      <c r="J24" s="45"/>
      <c r="K24" s="46"/>
      <c r="L24" s="46"/>
      <c r="M24" s="46"/>
      <c r="N24" s="47"/>
      <c r="O24" s="45"/>
      <c r="P24" s="46"/>
      <c r="Q24" s="46"/>
      <c r="R24" s="46"/>
      <c r="S24" s="47"/>
      <c r="T24" s="44" t="str">
        <f t="shared" si="0"/>
        <v/>
      </c>
      <c r="U24" s="44" t="str">
        <f t="shared" si="1"/>
        <v/>
      </c>
      <c r="V24" s="35"/>
      <c r="W24" s="40">
        <f t="shared" si="2"/>
        <v>0</v>
      </c>
      <c r="X24" s="66">
        <f t="shared" si="3"/>
        <v>0</v>
      </c>
      <c r="Y24" s="35"/>
      <c r="Z24" s="35"/>
      <c r="AA24" s="35"/>
      <c r="AB24" s="35"/>
      <c r="AC24" s="35"/>
      <c r="AD24" s="35"/>
      <c r="AE24" s="35"/>
    </row>
    <row r="25" spans="1:31" s="4" customFormat="1" ht="13.5" customHeight="1">
      <c r="A25" s="35"/>
      <c r="B25" s="3">
        <v>18</v>
      </c>
      <c r="C25" s="27" t="str">
        <f>IF(นักเรียน!B23="","",นักเรียน!B23)</f>
        <v/>
      </c>
      <c r="D25" s="28" t="str">
        <f>IF(นักเรียน!C23="","",นักเรียน!C23)</f>
        <v/>
      </c>
      <c r="E25" s="45"/>
      <c r="F25" s="46"/>
      <c r="G25" s="46"/>
      <c r="H25" s="46"/>
      <c r="I25" s="47"/>
      <c r="J25" s="45"/>
      <c r="K25" s="46"/>
      <c r="L25" s="46"/>
      <c r="M25" s="46"/>
      <c r="N25" s="47"/>
      <c r="O25" s="45"/>
      <c r="P25" s="46"/>
      <c r="Q25" s="46"/>
      <c r="R25" s="46"/>
      <c r="S25" s="47"/>
      <c r="T25" s="44" t="str">
        <f t="shared" si="0"/>
        <v/>
      </c>
      <c r="U25" s="44" t="str">
        <f t="shared" si="1"/>
        <v/>
      </c>
      <c r="V25" s="35"/>
      <c r="W25" s="40">
        <f t="shared" si="2"/>
        <v>0</v>
      </c>
      <c r="X25" s="66">
        <f t="shared" si="3"/>
        <v>0</v>
      </c>
      <c r="Y25" s="35"/>
      <c r="Z25" s="35"/>
      <c r="AA25" s="35"/>
      <c r="AB25" s="35"/>
      <c r="AC25" s="35"/>
      <c r="AD25" s="35"/>
      <c r="AE25" s="35"/>
    </row>
    <row r="26" spans="1:31" s="4" customFormat="1" ht="13.5" customHeight="1">
      <c r="A26" s="35"/>
      <c r="B26" s="3">
        <v>19</v>
      </c>
      <c r="C26" s="27" t="str">
        <f>IF(นักเรียน!B24="","",นักเรียน!B24)</f>
        <v/>
      </c>
      <c r="D26" s="28" t="str">
        <f>IF(นักเรียน!C24="","",นักเรียน!C24)</f>
        <v/>
      </c>
      <c r="E26" s="45"/>
      <c r="F26" s="46"/>
      <c r="G26" s="46"/>
      <c r="H26" s="46"/>
      <c r="I26" s="47"/>
      <c r="J26" s="45"/>
      <c r="K26" s="46"/>
      <c r="L26" s="46"/>
      <c r="M26" s="46"/>
      <c r="N26" s="47"/>
      <c r="O26" s="45"/>
      <c r="P26" s="46"/>
      <c r="Q26" s="46"/>
      <c r="R26" s="46"/>
      <c r="S26" s="47"/>
      <c r="T26" s="44" t="str">
        <f t="shared" si="0"/>
        <v/>
      </c>
      <c r="U26" s="44" t="str">
        <f t="shared" si="1"/>
        <v/>
      </c>
      <c r="V26" s="35"/>
      <c r="W26" s="40">
        <f t="shared" si="2"/>
        <v>0</v>
      </c>
      <c r="X26" s="66">
        <f t="shared" si="3"/>
        <v>0</v>
      </c>
      <c r="Y26" s="35"/>
      <c r="Z26" s="35"/>
      <c r="AA26" s="35"/>
      <c r="AB26" s="35"/>
      <c r="AC26" s="35"/>
      <c r="AD26" s="35"/>
      <c r="AE26" s="35"/>
    </row>
    <row r="27" spans="1:31" s="4" customFormat="1" ht="13.5" customHeight="1">
      <c r="A27" s="35"/>
      <c r="B27" s="3">
        <v>20</v>
      </c>
      <c r="C27" s="27" t="str">
        <f>IF(นักเรียน!B25="","",นักเรียน!B25)</f>
        <v/>
      </c>
      <c r="D27" s="28" t="str">
        <f>IF(นักเรียน!C25="","",นักเรียน!C25)</f>
        <v/>
      </c>
      <c r="E27" s="45"/>
      <c r="F27" s="46"/>
      <c r="G27" s="46"/>
      <c r="H27" s="46"/>
      <c r="I27" s="47"/>
      <c r="J27" s="45"/>
      <c r="K27" s="46"/>
      <c r="L27" s="46"/>
      <c r="M27" s="46"/>
      <c r="N27" s="47"/>
      <c r="O27" s="45"/>
      <c r="P27" s="46"/>
      <c r="Q27" s="46"/>
      <c r="R27" s="46"/>
      <c r="S27" s="47"/>
      <c r="T27" s="44" t="str">
        <f t="shared" si="0"/>
        <v/>
      </c>
      <c r="U27" s="44" t="str">
        <f t="shared" si="1"/>
        <v/>
      </c>
      <c r="V27" s="35"/>
      <c r="W27" s="40">
        <f t="shared" si="2"/>
        <v>0</v>
      </c>
      <c r="X27" s="66">
        <f t="shared" si="3"/>
        <v>0</v>
      </c>
      <c r="Y27" s="35"/>
      <c r="Z27" s="35"/>
      <c r="AA27" s="35"/>
      <c r="AB27" s="35"/>
      <c r="AC27" s="35"/>
      <c r="AD27" s="35"/>
      <c r="AE27" s="35"/>
    </row>
    <row r="28" spans="1:31" s="4" customFormat="1" ht="13.5" customHeight="1">
      <c r="A28" s="35"/>
      <c r="B28" s="3">
        <v>21</v>
      </c>
      <c r="C28" s="27" t="str">
        <f>IF(นักเรียน!B26="","",นักเรียน!B26)</f>
        <v/>
      </c>
      <c r="D28" s="28" t="str">
        <f>IF(นักเรียน!C26="","",นักเรียน!C26)</f>
        <v/>
      </c>
      <c r="E28" s="45"/>
      <c r="F28" s="46"/>
      <c r="G28" s="46"/>
      <c r="H28" s="46"/>
      <c r="I28" s="47"/>
      <c r="J28" s="45"/>
      <c r="K28" s="46"/>
      <c r="L28" s="46"/>
      <c r="M28" s="46"/>
      <c r="N28" s="47"/>
      <c r="O28" s="45"/>
      <c r="P28" s="46"/>
      <c r="Q28" s="46"/>
      <c r="R28" s="46"/>
      <c r="S28" s="47"/>
      <c r="T28" s="44" t="str">
        <f t="shared" si="0"/>
        <v/>
      </c>
      <c r="U28" s="44" t="str">
        <f t="shared" si="1"/>
        <v/>
      </c>
      <c r="V28" s="35"/>
      <c r="W28" s="40">
        <f t="shared" si="2"/>
        <v>0</v>
      </c>
      <c r="X28" s="66">
        <f t="shared" si="3"/>
        <v>0</v>
      </c>
      <c r="Y28" s="35"/>
      <c r="Z28" s="35"/>
      <c r="AA28" s="35"/>
      <c r="AB28" s="35"/>
      <c r="AC28" s="35"/>
      <c r="AD28" s="35"/>
      <c r="AE28" s="35"/>
    </row>
    <row r="29" spans="1:31" s="4" customFormat="1" ht="13.5" customHeight="1">
      <c r="A29" s="35"/>
      <c r="B29" s="3">
        <v>22</v>
      </c>
      <c r="C29" s="27" t="str">
        <f>IF(นักเรียน!B27="","",นักเรียน!B27)</f>
        <v/>
      </c>
      <c r="D29" s="28" t="str">
        <f>IF(นักเรียน!C27="","",นักเรียน!C27)</f>
        <v/>
      </c>
      <c r="E29" s="45"/>
      <c r="F29" s="46"/>
      <c r="G29" s="46"/>
      <c r="H29" s="46"/>
      <c r="I29" s="47"/>
      <c r="J29" s="45"/>
      <c r="K29" s="46"/>
      <c r="L29" s="46"/>
      <c r="M29" s="46"/>
      <c r="N29" s="47"/>
      <c r="O29" s="45"/>
      <c r="P29" s="46"/>
      <c r="Q29" s="46"/>
      <c r="R29" s="46"/>
      <c r="S29" s="47"/>
      <c r="T29" s="44" t="str">
        <f t="shared" si="0"/>
        <v/>
      </c>
      <c r="U29" s="44" t="str">
        <f t="shared" si="1"/>
        <v/>
      </c>
      <c r="V29" s="35"/>
      <c r="W29" s="40">
        <f t="shared" si="2"/>
        <v>0</v>
      </c>
      <c r="X29" s="66">
        <f t="shared" si="3"/>
        <v>0</v>
      </c>
      <c r="Y29" s="35"/>
      <c r="Z29" s="35"/>
      <c r="AA29" s="35"/>
      <c r="AB29" s="35"/>
      <c r="AC29" s="35"/>
      <c r="AD29" s="35"/>
      <c r="AE29" s="35"/>
    </row>
    <row r="30" spans="1:31" s="4" customFormat="1" ht="13.5" customHeight="1">
      <c r="A30" s="35"/>
      <c r="B30" s="3">
        <v>23</v>
      </c>
      <c r="C30" s="27" t="str">
        <f>IF(นักเรียน!B28="","",นักเรียน!B28)</f>
        <v/>
      </c>
      <c r="D30" s="28" t="str">
        <f>IF(นักเรียน!C28="","",นักเรียน!C28)</f>
        <v/>
      </c>
      <c r="E30" s="45"/>
      <c r="F30" s="46"/>
      <c r="G30" s="46"/>
      <c r="H30" s="46"/>
      <c r="I30" s="47"/>
      <c r="J30" s="45"/>
      <c r="K30" s="46"/>
      <c r="L30" s="46"/>
      <c r="M30" s="46"/>
      <c r="N30" s="47"/>
      <c r="O30" s="45"/>
      <c r="P30" s="46"/>
      <c r="Q30" s="46"/>
      <c r="R30" s="46"/>
      <c r="S30" s="47"/>
      <c r="T30" s="44" t="str">
        <f t="shared" si="0"/>
        <v/>
      </c>
      <c r="U30" s="44" t="str">
        <f t="shared" si="1"/>
        <v/>
      </c>
      <c r="V30" s="35"/>
      <c r="W30" s="40">
        <f t="shared" si="2"/>
        <v>0</v>
      </c>
      <c r="X30" s="66">
        <f t="shared" si="3"/>
        <v>0</v>
      </c>
      <c r="Y30" s="35"/>
      <c r="Z30" s="35"/>
      <c r="AA30" s="35"/>
      <c r="AB30" s="35"/>
      <c r="AC30" s="35"/>
      <c r="AD30" s="35"/>
      <c r="AE30" s="35"/>
    </row>
    <row r="31" spans="1:31" s="4" customFormat="1" ht="13.5" customHeight="1">
      <c r="A31" s="35"/>
      <c r="B31" s="3">
        <v>24</v>
      </c>
      <c r="C31" s="27" t="str">
        <f>IF(นักเรียน!B29="","",นักเรียน!B29)</f>
        <v/>
      </c>
      <c r="D31" s="28" t="str">
        <f>IF(นักเรียน!C29="","",นักเรียน!C29)</f>
        <v/>
      </c>
      <c r="E31" s="45"/>
      <c r="F31" s="46"/>
      <c r="G31" s="46"/>
      <c r="H31" s="46"/>
      <c r="I31" s="47"/>
      <c r="J31" s="45"/>
      <c r="K31" s="46"/>
      <c r="L31" s="46"/>
      <c r="M31" s="46"/>
      <c r="N31" s="47"/>
      <c r="O31" s="45"/>
      <c r="P31" s="46"/>
      <c r="Q31" s="46"/>
      <c r="R31" s="46"/>
      <c r="S31" s="47"/>
      <c r="T31" s="44" t="str">
        <f t="shared" si="0"/>
        <v/>
      </c>
      <c r="U31" s="44" t="str">
        <f t="shared" si="1"/>
        <v/>
      </c>
      <c r="V31" s="35"/>
      <c r="W31" s="40">
        <f t="shared" si="2"/>
        <v>0</v>
      </c>
      <c r="X31" s="66">
        <f t="shared" si="3"/>
        <v>0</v>
      </c>
      <c r="Y31" s="35"/>
      <c r="Z31" s="35"/>
      <c r="AA31" s="35"/>
      <c r="AB31" s="35"/>
      <c r="AC31" s="35"/>
      <c r="AD31" s="35"/>
      <c r="AE31" s="35"/>
    </row>
    <row r="32" spans="1:31" s="4" customFormat="1" ht="13.5" customHeight="1">
      <c r="A32" s="35"/>
      <c r="B32" s="3">
        <v>25</v>
      </c>
      <c r="C32" s="27" t="str">
        <f>IF(นักเรียน!B30="","",นักเรียน!B30)</f>
        <v/>
      </c>
      <c r="D32" s="28" t="str">
        <f>IF(นักเรียน!C30="","",นักเรียน!C30)</f>
        <v/>
      </c>
      <c r="E32" s="45"/>
      <c r="F32" s="46"/>
      <c r="G32" s="46"/>
      <c r="H32" s="46"/>
      <c r="I32" s="47"/>
      <c r="J32" s="45"/>
      <c r="K32" s="46"/>
      <c r="L32" s="46"/>
      <c r="M32" s="46"/>
      <c r="N32" s="47"/>
      <c r="O32" s="45"/>
      <c r="P32" s="46"/>
      <c r="Q32" s="46"/>
      <c r="R32" s="46"/>
      <c r="S32" s="47"/>
      <c r="T32" s="44" t="str">
        <f t="shared" si="0"/>
        <v/>
      </c>
      <c r="U32" s="44" t="str">
        <f t="shared" si="1"/>
        <v/>
      </c>
      <c r="V32" s="35"/>
      <c r="W32" s="40">
        <f t="shared" si="2"/>
        <v>0</v>
      </c>
      <c r="X32" s="66">
        <f t="shared" si="3"/>
        <v>0</v>
      </c>
      <c r="Y32" s="35"/>
      <c r="Z32" s="35"/>
      <c r="AA32" s="35"/>
      <c r="AB32" s="35"/>
      <c r="AC32" s="35"/>
      <c r="AD32" s="35"/>
      <c r="AE32" s="35"/>
    </row>
    <row r="33" spans="1:31" s="4" customFormat="1" ht="13.5" customHeight="1">
      <c r="A33" s="35"/>
      <c r="B33" s="3">
        <v>26</v>
      </c>
      <c r="C33" s="27" t="str">
        <f>IF(นักเรียน!B31="","",นักเรียน!B31)</f>
        <v/>
      </c>
      <c r="D33" s="28" t="str">
        <f>IF(นักเรียน!C31="","",นักเรียน!C31)</f>
        <v/>
      </c>
      <c r="E33" s="45"/>
      <c r="F33" s="46"/>
      <c r="G33" s="46"/>
      <c r="H33" s="46"/>
      <c r="I33" s="47"/>
      <c r="J33" s="45"/>
      <c r="K33" s="46"/>
      <c r="L33" s="46"/>
      <c r="M33" s="46"/>
      <c r="N33" s="47"/>
      <c r="O33" s="45"/>
      <c r="P33" s="46"/>
      <c r="Q33" s="46"/>
      <c r="R33" s="46"/>
      <c r="S33" s="47"/>
      <c r="T33" s="44" t="str">
        <f t="shared" si="0"/>
        <v/>
      </c>
      <c r="U33" s="44" t="str">
        <f t="shared" si="1"/>
        <v/>
      </c>
      <c r="V33" s="35"/>
      <c r="W33" s="40">
        <f t="shared" si="2"/>
        <v>0</v>
      </c>
      <c r="X33" s="66">
        <f t="shared" si="3"/>
        <v>0</v>
      </c>
      <c r="Y33" s="35"/>
      <c r="Z33" s="35"/>
      <c r="AA33" s="35"/>
      <c r="AB33" s="35"/>
      <c r="AC33" s="35"/>
      <c r="AD33" s="35"/>
      <c r="AE33" s="35"/>
    </row>
    <row r="34" spans="1:31" s="4" customFormat="1" ht="13.5" customHeight="1">
      <c r="A34" s="35"/>
      <c r="B34" s="3">
        <v>27</v>
      </c>
      <c r="C34" s="27" t="str">
        <f>IF(นักเรียน!B32="","",นักเรียน!B32)</f>
        <v/>
      </c>
      <c r="D34" s="28" t="str">
        <f>IF(นักเรียน!C32="","",นักเรียน!C32)</f>
        <v/>
      </c>
      <c r="E34" s="45"/>
      <c r="F34" s="46"/>
      <c r="G34" s="46"/>
      <c r="H34" s="46"/>
      <c r="I34" s="47"/>
      <c r="J34" s="45"/>
      <c r="K34" s="46"/>
      <c r="L34" s="46"/>
      <c r="M34" s="46"/>
      <c r="N34" s="47"/>
      <c r="O34" s="45"/>
      <c r="P34" s="46"/>
      <c r="Q34" s="46"/>
      <c r="R34" s="46"/>
      <c r="S34" s="47"/>
      <c r="T34" s="44" t="str">
        <f t="shared" si="0"/>
        <v/>
      </c>
      <c r="U34" s="44" t="str">
        <f t="shared" si="1"/>
        <v/>
      </c>
      <c r="V34" s="35"/>
      <c r="W34" s="40">
        <f t="shared" si="2"/>
        <v>0</v>
      </c>
      <c r="X34" s="66">
        <f t="shared" si="3"/>
        <v>0</v>
      </c>
      <c r="Y34" s="35"/>
      <c r="Z34" s="35"/>
      <c r="AA34" s="35"/>
      <c r="AB34" s="35"/>
      <c r="AC34" s="35"/>
      <c r="AD34" s="35"/>
      <c r="AE34" s="35"/>
    </row>
    <row r="35" spans="1:31" s="4" customFormat="1" ht="13.5" customHeight="1">
      <c r="A35" s="35"/>
      <c r="B35" s="3">
        <v>28</v>
      </c>
      <c r="C35" s="27" t="str">
        <f>IF(นักเรียน!B33="","",นักเรียน!B33)</f>
        <v/>
      </c>
      <c r="D35" s="28" t="str">
        <f>IF(นักเรียน!C33="","",นักเรียน!C33)</f>
        <v/>
      </c>
      <c r="E35" s="45"/>
      <c r="F35" s="46"/>
      <c r="G35" s="46"/>
      <c r="H35" s="46"/>
      <c r="I35" s="47"/>
      <c r="J35" s="45"/>
      <c r="K35" s="46"/>
      <c r="L35" s="46"/>
      <c r="M35" s="46"/>
      <c r="N35" s="47"/>
      <c r="O35" s="45"/>
      <c r="P35" s="46"/>
      <c r="Q35" s="46"/>
      <c r="R35" s="46"/>
      <c r="S35" s="47"/>
      <c r="T35" s="44" t="str">
        <f t="shared" si="0"/>
        <v/>
      </c>
      <c r="U35" s="44" t="str">
        <f t="shared" si="1"/>
        <v/>
      </c>
      <c r="V35" s="35"/>
      <c r="W35" s="40">
        <f t="shared" si="2"/>
        <v>0</v>
      </c>
      <c r="X35" s="66">
        <f t="shared" si="3"/>
        <v>0</v>
      </c>
      <c r="Y35" s="35"/>
      <c r="Z35" s="35"/>
      <c r="AA35" s="35"/>
      <c r="AB35" s="35"/>
      <c r="AC35" s="35"/>
      <c r="AD35" s="35"/>
      <c r="AE35" s="35"/>
    </row>
    <row r="36" spans="1:31" s="4" customFormat="1" ht="13.5" customHeight="1">
      <c r="A36" s="35"/>
      <c r="B36" s="3">
        <v>29</v>
      </c>
      <c r="C36" s="27" t="str">
        <f>IF(นักเรียน!B34="","",นักเรียน!B34)</f>
        <v/>
      </c>
      <c r="D36" s="28" t="str">
        <f>IF(นักเรียน!C34="","",นักเรียน!C34)</f>
        <v/>
      </c>
      <c r="E36" s="45"/>
      <c r="F36" s="46"/>
      <c r="G36" s="46"/>
      <c r="H36" s="46"/>
      <c r="I36" s="47"/>
      <c r="J36" s="45"/>
      <c r="K36" s="46"/>
      <c r="L36" s="46"/>
      <c r="M36" s="46"/>
      <c r="N36" s="47"/>
      <c r="O36" s="45"/>
      <c r="P36" s="46"/>
      <c r="Q36" s="46"/>
      <c r="R36" s="46"/>
      <c r="S36" s="47"/>
      <c r="T36" s="44" t="str">
        <f t="shared" si="0"/>
        <v/>
      </c>
      <c r="U36" s="44" t="str">
        <f t="shared" si="1"/>
        <v/>
      </c>
      <c r="V36" s="35"/>
      <c r="W36" s="40">
        <f t="shared" si="2"/>
        <v>0</v>
      </c>
      <c r="X36" s="66">
        <f t="shared" si="3"/>
        <v>0</v>
      </c>
      <c r="Y36" s="35"/>
      <c r="Z36" s="35"/>
      <c r="AA36" s="35"/>
      <c r="AB36" s="35"/>
      <c r="AC36" s="35"/>
      <c r="AD36" s="35"/>
      <c r="AE36" s="35"/>
    </row>
    <row r="37" spans="1:31" s="4" customFormat="1" ht="13.5" customHeight="1">
      <c r="A37" s="35"/>
      <c r="B37" s="3">
        <v>30</v>
      </c>
      <c r="C37" s="27" t="str">
        <f>IF(นักเรียน!B35="","",นักเรียน!B35)</f>
        <v/>
      </c>
      <c r="D37" s="28" t="str">
        <f>IF(นักเรียน!C35="","",นักเรียน!C35)</f>
        <v/>
      </c>
      <c r="E37" s="45"/>
      <c r="F37" s="46"/>
      <c r="G37" s="46"/>
      <c r="H37" s="46"/>
      <c r="I37" s="47"/>
      <c r="J37" s="45"/>
      <c r="K37" s="46"/>
      <c r="L37" s="46"/>
      <c r="M37" s="46"/>
      <c r="N37" s="47"/>
      <c r="O37" s="45"/>
      <c r="P37" s="46"/>
      <c r="Q37" s="46"/>
      <c r="R37" s="46"/>
      <c r="S37" s="47"/>
      <c r="T37" s="44" t="str">
        <f t="shared" si="0"/>
        <v/>
      </c>
      <c r="U37" s="44" t="str">
        <f t="shared" si="1"/>
        <v/>
      </c>
      <c r="V37" s="35"/>
      <c r="W37" s="40">
        <f t="shared" si="2"/>
        <v>0</v>
      </c>
      <c r="X37" s="66">
        <f t="shared" si="3"/>
        <v>0</v>
      </c>
      <c r="Y37" s="35"/>
      <c r="Z37" s="35"/>
      <c r="AA37" s="35"/>
      <c r="AB37" s="35"/>
      <c r="AC37" s="35"/>
      <c r="AD37" s="35"/>
      <c r="AE37" s="35"/>
    </row>
    <row r="38" spans="1:31" s="4" customFormat="1" ht="13.5" customHeight="1">
      <c r="A38" s="35"/>
      <c r="B38" s="3">
        <v>31</v>
      </c>
      <c r="C38" s="27" t="str">
        <f>IF(นักเรียน!B36="","",นักเรียน!B36)</f>
        <v/>
      </c>
      <c r="D38" s="28" t="str">
        <f>IF(นักเรียน!C36="","",นักเรียน!C36)</f>
        <v/>
      </c>
      <c r="E38" s="45"/>
      <c r="F38" s="46"/>
      <c r="G38" s="46"/>
      <c r="H38" s="46"/>
      <c r="I38" s="47"/>
      <c r="J38" s="45"/>
      <c r="K38" s="46"/>
      <c r="L38" s="46"/>
      <c r="M38" s="46"/>
      <c r="N38" s="47"/>
      <c r="O38" s="45"/>
      <c r="P38" s="46"/>
      <c r="Q38" s="46"/>
      <c r="R38" s="46"/>
      <c r="S38" s="47"/>
      <c r="T38" s="44" t="str">
        <f t="shared" si="0"/>
        <v/>
      </c>
      <c r="U38" s="44" t="str">
        <f t="shared" si="1"/>
        <v/>
      </c>
      <c r="V38" s="35"/>
      <c r="W38" s="40">
        <f t="shared" si="2"/>
        <v>0</v>
      </c>
      <c r="X38" s="66">
        <f t="shared" si="3"/>
        <v>0</v>
      </c>
      <c r="Y38" s="35"/>
      <c r="Z38" s="35"/>
      <c r="AA38" s="35"/>
      <c r="AB38" s="35"/>
      <c r="AC38" s="35"/>
      <c r="AD38" s="35"/>
      <c r="AE38" s="35"/>
    </row>
    <row r="39" spans="1:31" s="4" customFormat="1" ht="13.5" customHeight="1">
      <c r="A39" s="35"/>
      <c r="B39" s="3">
        <v>32</v>
      </c>
      <c r="C39" s="27" t="str">
        <f>IF(นักเรียน!B37="","",นักเรียน!B37)</f>
        <v/>
      </c>
      <c r="D39" s="28" t="str">
        <f>IF(นักเรียน!C37="","",นักเรียน!C37)</f>
        <v/>
      </c>
      <c r="E39" s="45"/>
      <c r="F39" s="46"/>
      <c r="G39" s="46"/>
      <c r="H39" s="46"/>
      <c r="I39" s="47"/>
      <c r="J39" s="45"/>
      <c r="K39" s="46"/>
      <c r="L39" s="46"/>
      <c r="M39" s="46"/>
      <c r="N39" s="47"/>
      <c r="O39" s="45"/>
      <c r="P39" s="46"/>
      <c r="Q39" s="46"/>
      <c r="R39" s="46"/>
      <c r="S39" s="47"/>
      <c r="T39" s="44" t="str">
        <f t="shared" si="0"/>
        <v/>
      </c>
      <c r="U39" s="44" t="str">
        <f t="shared" si="1"/>
        <v/>
      </c>
      <c r="V39" s="35"/>
      <c r="W39" s="40">
        <f t="shared" si="2"/>
        <v>0</v>
      </c>
      <c r="X39" s="66">
        <f t="shared" si="3"/>
        <v>0</v>
      </c>
      <c r="Y39" s="35"/>
      <c r="Z39" s="35"/>
      <c r="AA39" s="35"/>
      <c r="AB39" s="35"/>
      <c r="AC39" s="35"/>
      <c r="AD39" s="35"/>
      <c r="AE39" s="35"/>
    </row>
    <row r="40" spans="1:31" s="4" customFormat="1" ht="13.5" customHeight="1">
      <c r="A40" s="35"/>
      <c r="B40" s="3">
        <v>33</v>
      </c>
      <c r="C40" s="27" t="str">
        <f>IF(นักเรียน!B38="","",นักเรียน!B38)</f>
        <v/>
      </c>
      <c r="D40" s="28" t="str">
        <f>IF(นักเรียน!C38="","",นักเรียน!C38)</f>
        <v/>
      </c>
      <c r="E40" s="45"/>
      <c r="F40" s="46"/>
      <c r="G40" s="46"/>
      <c r="H40" s="46"/>
      <c r="I40" s="47"/>
      <c r="J40" s="45"/>
      <c r="K40" s="46"/>
      <c r="L40" s="46"/>
      <c r="M40" s="46"/>
      <c r="N40" s="47"/>
      <c r="O40" s="45"/>
      <c r="P40" s="46"/>
      <c r="Q40" s="46"/>
      <c r="R40" s="46"/>
      <c r="S40" s="47"/>
      <c r="T40" s="44" t="str">
        <f t="shared" si="0"/>
        <v/>
      </c>
      <c r="U40" s="44" t="str">
        <f t="shared" si="1"/>
        <v/>
      </c>
      <c r="V40" s="35"/>
      <c r="W40" s="40">
        <f t="shared" si="2"/>
        <v>0</v>
      </c>
      <c r="X40" s="66">
        <f t="shared" si="3"/>
        <v>0</v>
      </c>
      <c r="Y40" s="35"/>
      <c r="Z40" s="35"/>
      <c r="AA40" s="35"/>
      <c r="AB40" s="35"/>
      <c r="AC40" s="35"/>
      <c r="AD40" s="35"/>
      <c r="AE40" s="35"/>
    </row>
    <row r="41" spans="1:31" s="4" customFormat="1" ht="13.5" customHeight="1">
      <c r="A41" s="35"/>
      <c r="B41" s="3">
        <v>34</v>
      </c>
      <c r="C41" s="27" t="str">
        <f>IF(นักเรียน!B39="","",นักเรียน!B39)</f>
        <v/>
      </c>
      <c r="D41" s="28" t="str">
        <f>IF(นักเรียน!C39="","",นักเรียน!C39)</f>
        <v/>
      </c>
      <c r="E41" s="45"/>
      <c r="F41" s="46"/>
      <c r="G41" s="46"/>
      <c r="H41" s="46"/>
      <c r="I41" s="47"/>
      <c r="J41" s="45"/>
      <c r="K41" s="46"/>
      <c r="L41" s="46"/>
      <c r="M41" s="46"/>
      <c r="N41" s="47"/>
      <c r="O41" s="45"/>
      <c r="P41" s="46"/>
      <c r="Q41" s="46"/>
      <c r="R41" s="46"/>
      <c r="S41" s="47"/>
      <c r="T41" s="44" t="str">
        <f t="shared" si="0"/>
        <v/>
      </c>
      <c r="U41" s="44" t="str">
        <f t="shared" si="1"/>
        <v/>
      </c>
      <c r="V41" s="35"/>
      <c r="W41" s="40">
        <f t="shared" si="2"/>
        <v>0</v>
      </c>
      <c r="X41" s="66">
        <f t="shared" si="3"/>
        <v>0</v>
      </c>
      <c r="Y41" s="35"/>
      <c r="Z41" s="35"/>
      <c r="AA41" s="35"/>
      <c r="AB41" s="35"/>
      <c r="AC41" s="35"/>
      <c r="AD41" s="35"/>
      <c r="AE41" s="35"/>
    </row>
    <row r="42" spans="1:31" s="4" customFormat="1" ht="13.5" customHeight="1">
      <c r="A42" s="35"/>
      <c r="B42" s="3">
        <v>35</v>
      </c>
      <c r="C42" s="27" t="str">
        <f>IF(นักเรียน!B40="","",นักเรียน!B40)</f>
        <v/>
      </c>
      <c r="D42" s="28" t="str">
        <f>IF(นักเรียน!C40="","",นักเรียน!C40)</f>
        <v/>
      </c>
      <c r="E42" s="45"/>
      <c r="F42" s="46"/>
      <c r="G42" s="46"/>
      <c r="H42" s="46"/>
      <c r="I42" s="47"/>
      <c r="J42" s="45"/>
      <c r="K42" s="46"/>
      <c r="L42" s="46"/>
      <c r="M42" s="46"/>
      <c r="N42" s="47"/>
      <c r="O42" s="45"/>
      <c r="P42" s="46"/>
      <c r="Q42" s="46"/>
      <c r="R42" s="46"/>
      <c r="S42" s="47"/>
      <c r="T42" s="44" t="str">
        <f t="shared" si="0"/>
        <v/>
      </c>
      <c r="U42" s="44" t="str">
        <f t="shared" si="1"/>
        <v/>
      </c>
      <c r="V42" s="35"/>
      <c r="W42" s="40">
        <f t="shared" si="2"/>
        <v>0</v>
      </c>
      <c r="X42" s="66">
        <f t="shared" si="3"/>
        <v>0</v>
      </c>
      <c r="Y42" s="35"/>
      <c r="Z42" s="35"/>
      <c r="AA42" s="35"/>
      <c r="AB42" s="35"/>
      <c r="AC42" s="35"/>
      <c r="AD42" s="35"/>
      <c r="AE42" s="35"/>
    </row>
    <row r="43" spans="1:31" s="4" customFormat="1" ht="13.5" customHeight="1">
      <c r="A43" s="35"/>
      <c r="B43" s="3">
        <v>36</v>
      </c>
      <c r="C43" s="27" t="str">
        <f>IF(นักเรียน!B41="","",นักเรียน!B41)</f>
        <v/>
      </c>
      <c r="D43" s="28" t="str">
        <f>IF(นักเรียน!C41="","",นักเรียน!C41)</f>
        <v/>
      </c>
      <c r="E43" s="45"/>
      <c r="F43" s="46"/>
      <c r="G43" s="46"/>
      <c r="H43" s="46"/>
      <c r="I43" s="47"/>
      <c r="J43" s="45"/>
      <c r="K43" s="46"/>
      <c r="L43" s="46"/>
      <c r="M43" s="46"/>
      <c r="N43" s="47"/>
      <c r="O43" s="45"/>
      <c r="P43" s="46"/>
      <c r="Q43" s="46"/>
      <c r="R43" s="46"/>
      <c r="S43" s="47"/>
      <c r="T43" s="44" t="str">
        <f t="shared" si="0"/>
        <v/>
      </c>
      <c r="U43" s="44" t="str">
        <f t="shared" si="1"/>
        <v/>
      </c>
      <c r="V43" s="35"/>
      <c r="W43" s="40">
        <f t="shared" si="2"/>
        <v>0</v>
      </c>
      <c r="X43" s="66">
        <f t="shared" si="3"/>
        <v>0</v>
      </c>
      <c r="Y43" s="35"/>
      <c r="Z43" s="35"/>
      <c r="AA43" s="35"/>
      <c r="AB43" s="35"/>
      <c r="AC43" s="35"/>
      <c r="AD43" s="35"/>
      <c r="AE43" s="35"/>
    </row>
    <row r="44" spans="1:31" s="4" customFormat="1" ht="13.5" customHeight="1">
      <c r="A44" s="35"/>
      <c r="B44" s="3">
        <v>37</v>
      </c>
      <c r="C44" s="27" t="str">
        <f>IF(นักเรียน!B42="","",นักเรียน!B42)</f>
        <v/>
      </c>
      <c r="D44" s="28" t="str">
        <f>IF(นักเรียน!C42="","",นักเรียน!C42)</f>
        <v/>
      </c>
      <c r="E44" s="45"/>
      <c r="F44" s="46"/>
      <c r="G44" s="46"/>
      <c r="H44" s="46"/>
      <c r="I44" s="47"/>
      <c r="J44" s="45"/>
      <c r="K44" s="46"/>
      <c r="L44" s="46"/>
      <c r="M44" s="46"/>
      <c r="N44" s="47"/>
      <c r="O44" s="45"/>
      <c r="P44" s="46"/>
      <c r="Q44" s="46"/>
      <c r="R44" s="46"/>
      <c r="S44" s="47"/>
      <c r="T44" s="44" t="str">
        <f t="shared" si="0"/>
        <v/>
      </c>
      <c r="U44" s="44" t="str">
        <f t="shared" si="1"/>
        <v/>
      </c>
      <c r="V44" s="35"/>
      <c r="W44" s="40">
        <f t="shared" si="2"/>
        <v>0</v>
      </c>
      <c r="X44" s="66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3.5" customHeight="1">
      <c r="A45" s="36"/>
      <c r="B45" s="3">
        <v>38</v>
      </c>
      <c r="C45" s="27" t="str">
        <f>IF(นักเรียน!B43="","",นักเรียน!B43)</f>
        <v/>
      </c>
      <c r="D45" s="28" t="str">
        <f>IF(นักเรียน!C43="","",นักเรียน!C43)</f>
        <v/>
      </c>
      <c r="E45" s="45"/>
      <c r="F45" s="46"/>
      <c r="G45" s="46"/>
      <c r="H45" s="46"/>
      <c r="I45" s="47"/>
      <c r="J45" s="45"/>
      <c r="K45" s="46"/>
      <c r="L45" s="46"/>
      <c r="M45" s="46"/>
      <c r="N45" s="47"/>
      <c r="O45" s="45"/>
      <c r="P45" s="46"/>
      <c r="Q45" s="46"/>
      <c r="R45" s="46"/>
      <c r="S45" s="47"/>
      <c r="T45" s="44" t="str">
        <f t="shared" si="0"/>
        <v/>
      </c>
      <c r="U45" s="44" t="str">
        <f t="shared" si="1"/>
        <v/>
      </c>
      <c r="V45" s="36"/>
      <c r="W45" s="40">
        <f t="shared" si="2"/>
        <v>0</v>
      </c>
      <c r="X45" s="66">
        <f t="shared" si="3"/>
        <v>0</v>
      </c>
      <c r="Y45" s="36"/>
      <c r="Z45" s="36"/>
      <c r="AA45" s="36"/>
      <c r="AB45" s="36"/>
      <c r="AC45" s="36"/>
      <c r="AD45" s="36"/>
      <c r="AE45" s="36"/>
    </row>
    <row r="46" spans="1:31" s="5" customFormat="1" ht="13.5" customHeight="1">
      <c r="A46" s="36"/>
      <c r="B46" s="3">
        <v>39</v>
      </c>
      <c r="C46" s="27" t="str">
        <f>IF(นักเรียน!B44="","",นักเรียน!B44)</f>
        <v/>
      </c>
      <c r="D46" s="28" t="str">
        <f>IF(นักเรียน!C44="","",นักเรียน!C44)</f>
        <v/>
      </c>
      <c r="E46" s="45"/>
      <c r="F46" s="46"/>
      <c r="G46" s="46"/>
      <c r="H46" s="46"/>
      <c r="I46" s="47"/>
      <c r="J46" s="45"/>
      <c r="K46" s="46"/>
      <c r="L46" s="46"/>
      <c r="M46" s="46"/>
      <c r="N46" s="47"/>
      <c r="O46" s="45"/>
      <c r="P46" s="46"/>
      <c r="Q46" s="46"/>
      <c r="R46" s="46"/>
      <c r="S46" s="47"/>
      <c r="T46" s="44" t="str">
        <f t="shared" si="0"/>
        <v/>
      </c>
      <c r="U46" s="44" t="str">
        <f t="shared" si="1"/>
        <v/>
      </c>
      <c r="V46" s="36"/>
      <c r="W46" s="40">
        <f t="shared" si="2"/>
        <v>0</v>
      </c>
      <c r="X46" s="66">
        <f t="shared" si="3"/>
        <v>0</v>
      </c>
      <c r="Y46" s="36"/>
      <c r="Z46" s="36"/>
      <c r="AA46" s="36"/>
      <c r="AB46" s="36"/>
      <c r="AC46" s="36"/>
      <c r="AD46" s="36"/>
      <c r="AE46" s="36"/>
    </row>
    <row r="47" spans="1:31" s="5" customFormat="1" ht="13.5" customHeight="1">
      <c r="A47" s="36"/>
      <c r="B47" s="3">
        <v>40</v>
      </c>
      <c r="C47" s="27" t="str">
        <f>IF(นักเรียน!B45="","",นักเรียน!B45)</f>
        <v/>
      </c>
      <c r="D47" s="28" t="str">
        <f>IF(นักเรียน!C45="","",นักเรียน!C45)</f>
        <v/>
      </c>
      <c r="E47" s="45"/>
      <c r="F47" s="46"/>
      <c r="G47" s="46"/>
      <c r="H47" s="46"/>
      <c r="I47" s="47"/>
      <c r="J47" s="45"/>
      <c r="K47" s="46"/>
      <c r="L47" s="46"/>
      <c r="M47" s="46"/>
      <c r="N47" s="47"/>
      <c r="O47" s="45"/>
      <c r="P47" s="46"/>
      <c r="Q47" s="46"/>
      <c r="R47" s="46"/>
      <c r="S47" s="47"/>
      <c r="T47" s="44" t="str">
        <f t="shared" si="0"/>
        <v/>
      </c>
      <c r="U47" s="44" t="str">
        <f t="shared" si="1"/>
        <v/>
      </c>
      <c r="V47" s="36"/>
      <c r="W47" s="40">
        <f t="shared" si="2"/>
        <v>0</v>
      </c>
      <c r="X47" s="66">
        <f t="shared" si="3"/>
        <v>0</v>
      </c>
      <c r="Y47" s="36"/>
      <c r="Z47" s="36"/>
      <c r="AA47" s="36"/>
      <c r="AB47" s="36"/>
      <c r="AC47" s="36"/>
      <c r="AD47" s="36"/>
      <c r="AE47" s="36"/>
    </row>
    <row r="48" spans="1:31" s="5" customFormat="1" ht="13.5" customHeight="1">
      <c r="A48" s="36"/>
      <c r="B48" s="3">
        <v>41</v>
      </c>
      <c r="C48" s="27" t="str">
        <f>IF(นักเรียน!B46="","",นักเรียน!B46)</f>
        <v/>
      </c>
      <c r="D48" s="28" t="str">
        <f>IF(นักเรียน!C46="","",นักเรียน!C46)</f>
        <v/>
      </c>
      <c r="E48" s="45"/>
      <c r="F48" s="46"/>
      <c r="G48" s="46"/>
      <c r="H48" s="46"/>
      <c r="I48" s="47"/>
      <c r="J48" s="45"/>
      <c r="K48" s="46"/>
      <c r="L48" s="46"/>
      <c r="M48" s="46"/>
      <c r="N48" s="47"/>
      <c r="O48" s="45"/>
      <c r="P48" s="46"/>
      <c r="Q48" s="46"/>
      <c r="R48" s="46"/>
      <c r="S48" s="47"/>
      <c r="T48" s="44" t="str">
        <f t="shared" si="0"/>
        <v/>
      </c>
      <c r="U48" s="44" t="str">
        <f t="shared" si="1"/>
        <v/>
      </c>
      <c r="V48" s="36"/>
      <c r="W48" s="40">
        <f t="shared" si="2"/>
        <v>0</v>
      </c>
      <c r="X48" s="66">
        <f t="shared" si="3"/>
        <v>0</v>
      </c>
      <c r="Y48" s="36"/>
      <c r="Z48" s="36"/>
      <c r="AA48" s="36"/>
      <c r="AB48" s="36"/>
      <c r="AC48" s="36"/>
      <c r="AD48" s="36"/>
      <c r="AE48" s="36"/>
    </row>
    <row r="49" spans="1:31" s="5" customFormat="1" ht="13.5" customHeight="1">
      <c r="A49" s="36"/>
      <c r="B49" s="3">
        <v>42</v>
      </c>
      <c r="C49" s="27" t="str">
        <f>IF(นักเรียน!B47="","",นักเรียน!B47)</f>
        <v/>
      </c>
      <c r="D49" s="28" t="str">
        <f>IF(นักเรียน!C47="","",นักเรียน!C47)</f>
        <v/>
      </c>
      <c r="E49" s="45"/>
      <c r="F49" s="46"/>
      <c r="G49" s="46"/>
      <c r="H49" s="46"/>
      <c r="I49" s="47"/>
      <c r="J49" s="45"/>
      <c r="K49" s="46"/>
      <c r="L49" s="46"/>
      <c r="M49" s="46"/>
      <c r="N49" s="47"/>
      <c r="O49" s="45"/>
      <c r="P49" s="46"/>
      <c r="Q49" s="46"/>
      <c r="R49" s="46"/>
      <c r="S49" s="47"/>
      <c r="T49" s="44" t="str">
        <f t="shared" si="0"/>
        <v/>
      </c>
      <c r="U49" s="44" t="str">
        <f t="shared" si="1"/>
        <v/>
      </c>
      <c r="V49" s="36"/>
      <c r="W49" s="40">
        <f t="shared" si="2"/>
        <v>0</v>
      </c>
      <c r="X49" s="66">
        <f t="shared" si="3"/>
        <v>0</v>
      </c>
      <c r="Y49" s="36"/>
      <c r="Z49" s="36"/>
      <c r="AA49" s="36"/>
      <c r="AB49" s="36"/>
      <c r="AC49" s="36"/>
      <c r="AD49" s="36"/>
      <c r="AE49" s="36"/>
    </row>
    <row r="50" spans="1:31" s="5" customFormat="1" ht="13.5" customHeight="1">
      <c r="A50" s="36"/>
      <c r="B50" s="3">
        <v>43</v>
      </c>
      <c r="C50" s="27" t="str">
        <f>IF(นักเรียน!B48="","",นักเรียน!B48)</f>
        <v/>
      </c>
      <c r="D50" s="28" t="str">
        <f>IF(นักเรียน!C48="","",นักเรียน!C48)</f>
        <v/>
      </c>
      <c r="E50" s="45"/>
      <c r="F50" s="46"/>
      <c r="G50" s="46"/>
      <c r="H50" s="46"/>
      <c r="I50" s="47"/>
      <c r="J50" s="45"/>
      <c r="K50" s="46"/>
      <c r="L50" s="46"/>
      <c r="M50" s="46"/>
      <c r="N50" s="47"/>
      <c r="O50" s="45"/>
      <c r="P50" s="46"/>
      <c r="Q50" s="46"/>
      <c r="R50" s="46"/>
      <c r="S50" s="47"/>
      <c r="T50" s="44" t="str">
        <f t="shared" si="0"/>
        <v/>
      </c>
      <c r="U50" s="44" t="str">
        <f t="shared" si="1"/>
        <v/>
      </c>
      <c r="V50" s="36"/>
      <c r="W50" s="40">
        <f t="shared" si="2"/>
        <v>0</v>
      </c>
      <c r="X50" s="66">
        <f t="shared" si="3"/>
        <v>0</v>
      </c>
      <c r="Y50" s="36"/>
      <c r="Z50" s="36"/>
      <c r="AA50" s="36"/>
      <c r="AB50" s="36"/>
      <c r="AC50" s="36"/>
      <c r="AD50" s="36"/>
      <c r="AE50" s="36"/>
    </row>
    <row r="51" spans="1:31" s="5" customFormat="1" ht="13.5" customHeight="1">
      <c r="A51" s="36"/>
      <c r="B51" s="3">
        <v>44</v>
      </c>
      <c r="C51" s="27" t="str">
        <f>IF(นักเรียน!B49="","",นักเรียน!B49)</f>
        <v/>
      </c>
      <c r="D51" s="28" t="str">
        <f>IF(นักเรียน!C49="","",นักเรียน!C49)</f>
        <v/>
      </c>
      <c r="E51" s="45"/>
      <c r="F51" s="46"/>
      <c r="G51" s="46"/>
      <c r="H51" s="46"/>
      <c r="I51" s="47"/>
      <c r="J51" s="45"/>
      <c r="K51" s="46"/>
      <c r="L51" s="46"/>
      <c r="M51" s="46"/>
      <c r="N51" s="47"/>
      <c r="O51" s="45"/>
      <c r="P51" s="46"/>
      <c r="Q51" s="46"/>
      <c r="R51" s="46"/>
      <c r="S51" s="47"/>
      <c r="T51" s="44" t="str">
        <f t="shared" si="0"/>
        <v/>
      </c>
      <c r="U51" s="44" t="str">
        <f t="shared" si="1"/>
        <v/>
      </c>
      <c r="V51" s="36"/>
      <c r="W51" s="40">
        <f t="shared" si="2"/>
        <v>0</v>
      </c>
      <c r="X51" s="66">
        <f t="shared" si="3"/>
        <v>0</v>
      </c>
      <c r="Y51" s="36"/>
      <c r="Z51" s="36"/>
      <c r="AA51" s="36"/>
      <c r="AB51" s="36"/>
      <c r="AC51" s="36"/>
      <c r="AD51" s="36"/>
      <c r="AE51" s="36"/>
    </row>
    <row r="52" spans="1:31" s="5" customFormat="1" ht="13.5" customHeight="1">
      <c r="A52" s="36"/>
      <c r="B52" s="3">
        <v>45</v>
      </c>
      <c r="C52" s="27" t="str">
        <f>IF(นักเรียน!B50="","",นักเรียน!B50)</f>
        <v/>
      </c>
      <c r="D52" s="28" t="str">
        <f>IF(นักเรียน!C50="","",นักเรียน!C50)</f>
        <v/>
      </c>
      <c r="E52" s="45"/>
      <c r="F52" s="46"/>
      <c r="G52" s="46"/>
      <c r="H52" s="46"/>
      <c r="I52" s="47"/>
      <c r="J52" s="45"/>
      <c r="K52" s="46"/>
      <c r="L52" s="46"/>
      <c r="M52" s="46"/>
      <c r="N52" s="47"/>
      <c r="O52" s="45"/>
      <c r="P52" s="46"/>
      <c r="Q52" s="46"/>
      <c r="R52" s="46"/>
      <c r="S52" s="47"/>
      <c r="T52" s="44" t="str">
        <f t="shared" si="0"/>
        <v/>
      </c>
      <c r="U52" s="44" t="str">
        <f t="shared" si="1"/>
        <v/>
      </c>
      <c r="V52" s="36"/>
      <c r="W52" s="40">
        <f t="shared" si="2"/>
        <v>0</v>
      </c>
      <c r="X52" s="66">
        <f t="shared" si="3"/>
        <v>0</v>
      </c>
      <c r="Y52" s="36"/>
      <c r="Z52" s="36"/>
      <c r="AA52" s="36"/>
      <c r="AB52" s="36"/>
      <c r="AC52" s="36"/>
      <c r="AD52" s="36"/>
      <c r="AE52" s="36"/>
    </row>
    <row r="53" spans="1:31" s="5" customFormat="1" ht="16.5" customHeight="1">
      <c r="A53" s="36"/>
      <c r="B53" s="230" t="s">
        <v>56</v>
      </c>
      <c r="C53" s="230"/>
      <c r="D53" s="230"/>
      <c r="E53" s="230"/>
      <c r="F53" s="230"/>
      <c r="G53" s="230"/>
      <c r="H53" s="230"/>
      <c r="I53" s="230"/>
      <c r="J53" s="229" t="str">
        <f>IF(Y3=0,"",Y3)</f>
        <v/>
      </c>
      <c r="K53" s="229"/>
      <c r="L53" s="229"/>
      <c r="M53" s="229"/>
      <c r="N53" s="229"/>
      <c r="O53" s="230" t="s">
        <v>61</v>
      </c>
      <c r="P53" s="230"/>
      <c r="Q53" s="230"/>
      <c r="R53" s="230"/>
      <c r="S53" s="230"/>
      <c r="T53" s="236" t="str">
        <f>IF(Y5="-","-",Y5)</f>
        <v>-</v>
      </c>
      <c r="U53" s="229"/>
      <c r="V53" s="36"/>
      <c r="W53" s="67"/>
      <c r="X53" s="68"/>
      <c r="Y53" s="36"/>
      <c r="Z53" s="36"/>
      <c r="AA53" s="36"/>
      <c r="AB53" s="36"/>
      <c r="AC53" s="36"/>
      <c r="AD53" s="36"/>
      <c r="AE53" s="36"/>
    </row>
    <row r="54" spans="1:31" s="5" customFormat="1" ht="17.25" customHeight="1">
      <c r="A54" s="36"/>
      <c r="B54" s="237" t="s">
        <v>60</v>
      </c>
      <c r="C54" s="237"/>
      <c r="D54" s="237"/>
      <c r="E54" s="237"/>
      <c r="F54" s="237"/>
      <c r="G54" s="237"/>
      <c r="H54" s="237"/>
      <c r="I54" s="237"/>
      <c r="J54" s="238" t="str">
        <f>IF(Y4="-","",Y4)</f>
        <v/>
      </c>
      <c r="K54" s="239"/>
      <c r="L54" s="239"/>
      <c r="M54" s="239"/>
      <c r="N54" s="239"/>
      <c r="O54" s="237" t="s">
        <v>2</v>
      </c>
      <c r="P54" s="237"/>
      <c r="Q54" s="237"/>
      <c r="R54" s="237"/>
      <c r="S54" s="237"/>
      <c r="T54" s="229" t="str">
        <f>IF(T53="-","-",IF(T53&gt;=0.225,5,IF(T53&gt;=0.1875,4,IF(T53&gt;=0.15,3,IF(T53&gt;=0.125,2,1)))))</f>
        <v>-</v>
      </c>
      <c r="U54" s="229"/>
      <c r="V54" s="36"/>
      <c r="W54" s="67"/>
      <c r="X54" s="68"/>
      <c r="Y54" s="36"/>
      <c r="Z54" s="36"/>
      <c r="AA54" s="36"/>
      <c r="AB54" s="36"/>
      <c r="AC54" s="36"/>
      <c r="AD54" s="36"/>
      <c r="AE54" s="36"/>
    </row>
    <row r="55" spans="1:31" s="5" customFormat="1" ht="17.25" customHeight="1">
      <c r="A55" s="36"/>
      <c r="B55" s="230" t="s">
        <v>62</v>
      </c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29" t="str">
        <f>IF(T54="-","-",IF(T54=5,"ดีเยี่ยม",IF(T54=4,"ดีมาก",IF(T54=3,"ดี",IF(T54=2,"พอใช้","ปรับปรุง")))))</f>
        <v>-</v>
      </c>
      <c r="U55" s="229"/>
      <c r="V55" s="36"/>
      <c r="W55" s="67"/>
      <c r="X55" s="68"/>
      <c r="Y55" s="36"/>
      <c r="Z55" s="36"/>
      <c r="AA55" s="36"/>
      <c r="AB55" s="36"/>
      <c r="AC55" s="36"/>
      <c r="AD55" s="36"/>
      <c r="AE55" s="36"/>
    </row>
    <row r="56" spans="1:31" s="5" customFormat="1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9"/>
      <c r="X56" s="36"/>
      <c r="Y56" s="36"/>
      <c r="Z56" s="36"/>
      <c r="AA56" s="36"/>
      <c r="AB56" s="36"/>
      <c r="AC56" s="36"/>
      <c r="AD56" s="36"/>
      <c r="AE56" s="36"/>
    </row>
    <row r="57" spans="1:31">
      <c r="B57" s="34"/>
      <c r="C57" s="34"/>
      <c r="D57" s="69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50" t="s">
        <v>175</v>
      </c>
      <c r="U57" s="58">
        <f>COUNTIF(T8:T52,5)</f>
        <v>0</v>
      </c>
      <c r="V57" s="34" t="s">
        <v>29</v>
      </c>
    </row>
    <row r="58" spans="1:31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50" t="s">
        <v>176</v>
      </c>
      <c r="U58" s="58">
        <f>COUNTIF(T8:T52,4)</f>
        <v>0</v>
      </c>
      <c r="V58" s="34" t="s">
        <v>29</v>
      </c>
    </row>
    <row r="59" spans="1:31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50" t="s">
        <v>177</v>
      </c>
      <c r="U59" s="58">
        <f>COUNTIF(T8:T52,3)</f>
        <v>0</v>
      </c>
      <c r="V59" s="34" t="s">
        <v>29</v>
      </c>
    </row>
    <row r="60" spans="1:31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50" t="s">
        <v>178</v>
      </c>
      <c r="U60" s="58">
        <f>COUNTIF(T8:T52,2)</f>
        <v>0</v>
      </c>
      <c r="V60" s="34" t="s">
        <v>29</v>
      </c>
    </row>
    <row r="61" spans="1:31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50" t="s">
        <v>179</v>
      </c>
      <c r="U61" s="58">
        <f>COUNTIF(T8:T52,1)</f>
        <v>0</v>
      </c>
      <c r="V61" s="34" t="s">
        <v>29</v>
      </c>
    </row>
    <row r="62" spans="1:31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50" t="s">
        <v>33</v>
      </c>
      <c r="U62" s="59">
        <f>SUM(U57:U61)</f>
        <v>0</v>
      </c>
      <c r="V62" s="34" t="s">
        <v>29</v>
      </c>
    </row>
    <row r="63" spans="1:31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1:31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2:21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2:21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2:21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2:21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2:21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2:21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2:21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2:21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spans="2:21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2:21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2:21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2:21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2:21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spans="2:21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spans="2:21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spans="2:21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spans="2:21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spans="2:21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spans="2:21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spans="2:21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2:21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2:21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</sheetData>
  <sheetProtection password="CF63" sheet="1" objects="1" scenarios="1" selectLockedCells="1"/>
  <mergeCells count="19">
    <mergeCell ref="C3:T3"/>
    <mergeCell ref="B6:B7"/>
    <mergeCell ref="C6:C7"/>
    <mergeCell ref="D6:D7"/>
    <mergeCell ref="E6:I6"/>
    <mergeCell ref="J6:N6"/>
    <mergeCell ref="O6:S6"/>
    <mergeCell ref="T6:T7"/>
    <mergeCell ref="B55:S55"/>
    <mergeCell ref="T55:U55"/>
    <mergeCell ref="U6:U7"/>
    <mergeCell ref="B53:I53"/>
    <mergeCell ref="J53:N53"/>
    <mergeCell ref="O53:S53"/>
    <mergeCell ref="T53:U53"/>
    <mergeCell ref="B54:I54"/>
    <mergeCell ref="J54:N54"/>
    <mergeCell ref="O54:S54"/>
    <mergeCell ref="T54:U54"/>
  </mergeCells>
  <dataValidations count="5"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8:P52 F8:F52 K8:K52">
      <formula1>scor4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8:O52 E8:E52 J8:J52">
      <formula1>scor5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8:Q52 G8:G52 L8:L52">
      <formula1>scor3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8:R52 H8:H52 M8:M52">
      <formula1>scor2</formula1>
    </dataValidation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8:S52 I8:I52 N8:N52">
      <formula1>scor1</formula1>
    </dataValidation>
  </dataValidations>
  <printOptions horizontalCentered="1"/>
  <pageMargins left="0.31496062992125984" right="0.11811023622047245" top="0.35433070866141736" bottom="0.15748031496062992" header="0.11811023622047245" footer="0.11811023622047245"/>
  <pageSetup paperSize="9" orientation="portrait" blackAndWhite="1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2"/>
  <sheetViews>
    <sheetView workbookViewId="0">
      <selection activeCell="A5" sqref="A5"/>
    </sheetView>
  </sheetViews>
  <sheetFormatPr defaultColWidth="9.125" defaultRowHeight="18.75"/>
  <cols>
    <col min="1" max="1" width="9" style="199" customWidth="1"/>
    <col min="2" max="2" width="13.625" style="183" customWidth="1"/>
    <col min="3" max="4" width="20.375" style="184" customWidth="1"/>
    <col min="5" max="5" width="17.625" style="184" customWidth="1"/>
    <col min="6" max="6" width="11.125" style="184" customWidth="1"/>
    <col min="7" max="7" width="12.25" style="184" customWidth="1"/>
    <col min="8" max="8" width="45.125" style="184" customWidth="1"/>
    <col min="9" max="9" width="10" style="183" customWidth="1"/>
    <col min="10" max="10" width="11.375" style="183" customWidth="1"/>
    <col min="11" max="11" width="12.75" style="183" customWidth="1"/>
    <col min="12" max="14" width="9.125" style="184"/>
    <col min="15" max="15" width="9.125" style="183"/>
    <col min="16" max="16" width="15" style="184" customWidth="1"/>
    <col min="17" max="16384" width="9.125" style="185"/>
  </cols>
  <sheetData>
    <row r="1" spans="1:16">
      <c r="A1" s="182" t="s">
        <v>229</v>
      </c>
      <c r="B1" s="183" t="s">
        <v>230</v>
      </c>
      <c r="C1" s="184" t="s">
        <v>231</v>
      </c>
      <c r="E1" s="184" t="s">
        <v>232</v>
      </c>
      <c r="F1" s="184" t="s">
        <v>233</v>
      </c>
      <c r="G1" s="184" t="s">
        <v>234</v>
      </c>
      <c r="H1" s="184" t="s">
        <v>235</v>
      </c>
      <c r="I1" s="183" t="s">
        <v>230</v>
      </c>
      <c r="J1" s="183" t="s">
        <v>236</v>
      </c>
      <c r="K1" s="183" t="s">
        <v>237</v>
      </c>
      <c r="L1" s="184" t="s">
        <v>238</v>
      </c>
      <c r="M1" s="184" t="s">
        <v>239</v>
      </c>
      <c r="N1" s="184" t="s">
        <v>240</v>
      </c>
      <c r="O1" s="183" t="s">
        <v>241</v>
      </c>
      <c r="P1" s="184" t="s">
        <v>242</v>
      </c>
    </row>
    <row r="2" spans="1:16">
      <c r="A2" s="186" t="s">
        <v>0</v>
      </c>
      <c r="B2" s="187" t="s">
        <v>243</v>
      </c>
      <c r="C2" s="188" t="s">
        <v>588</v>
      </c>
      <c r="D2" s="188" t="s">
        <v>589</v>
      </c>
      <c r="E2" s="188" t="s">
        <v>244</v>
      </c>
      <c r="F2" s="188" t="s">
        <v>245</v>
      </c>
      <c r="G2" s="188" t="s">
        <v>246</v>
      </c>
      <c r="H2" s="188" t="s">
        <v>247</v>
      </c>
      <c r="I2" s="226"/>
      <c r="J2" s="226"/>
      <c r="K2" s="226"/>
      <c r="L2" s="226" t="s">
        <v>248</v>
      </c>
      <c r="M2" s="226"/>
      <c r="N2" s="226"/>
      <c r="O2" s="189" t="s">
        <v>249</v>
      </c>
      <c r="P2" s="188" t="s">
        <v>250</v>
      </c>
    </row>
    <row r="3" spans="1:16">
      <c r="A3" s="190"/>
      <c r="B3" s="191" t="s">
        <v>251</v>
      </c>
      <c r="C3" s="192"/>
      <c r="D3" s="192"/>
      <c r="E3" s="192"/>
      <c r="F3" s="192"/>
      <c r="G3" s="192"/>
      <c r="H3" s="192"/>
      <c r="I3" s="191" t="s">
        <v>251</v>
      </c>
      <c r="J3" s="191" t="s">
        <v>252</v>
      </c>
      <c r="K3" s="193" t="s">
        <v>253</v>
      </c>
      <c r="L3" s="194" t="s">
        <v>254</v>
      </c>
      <c r="M3" s="194" t="s">
        <v>255</v>
      </c>
      <c r="N3" s="194" t="s">
        <v>256</v>
      </c>
      <c r="O3" s="191"/>
      <c r="P3" s="192"/>
    </row>
    <row r="4" spans="1:16">
      <c r="A4" s="195" t="s">
        <v>257</v>
      </c>
      <c r="B4" s="196" t="s">
        <v>258</v>
      </c>
      <c r="C4" s="196" t="s">
        <v>259</v>
      </c>
      <c r="D4" s="196" t="str">
        <f>$I$3&amp;C4</f>
        <v>โรงเรียนบ้านกระเบื้อง</v>
      </c>
      <c r="E4" s="196" t="s">
        <v>258</v>
      </c>
      <c r="F4" s="196" t="s">
        <v>257</v>
      </c>
      <c r="G4" s="196" t="s">
        <v>260</v>
      </c>
      <c r="H4" s="196" t="s">
        <v>261</v>
      </c>
      <c r="I4" s="197" t="s">
        <v>262</v>
      </c>
      <c r="J4" s="197" t="s">
        <v>263</v>
      </c>
      <c r="K4" s="197" t="s">
        <v>264</v>
      </c>
      <c r="L4" s="196">
        <v>23</v>
      </c>
      <c r="M4" s="196">
        <v>7</v>
      </c>
      <c r="N4" s="196" t="s">
        <v>265</v>
      </c>
      <c r="O4" s="197" t="s">
        <v>266</v>
      </c>
      <c r="P4" s="196" t="s">
        <v>259</v>
      </c>
    </row>
    <row r="5" spans="1:16">
      <c r="A5" s="195"/>
      <c r="B5" s="196" t="s">
        <v>267</v>
      </c>
      <c r="C5" s="196" t="s">
        <v>268</v>
      </c>
      <c r="D5" s="196" t="str">
        <f t="shared" ref="D5:D62" si="0">$I$3&amp;C5</f>
        <v>โรงเรียนบ้านตลาดประดู่</v>
      </c>
      <c r="E5" s="196" t="s">
        <v>258</v>
      </c>
      <c r="F5" s="196" t="s">
        <v>257</v>
      </c>
      <c r="G5" s="196" t="s">
        <v>260</v>
      </c>
      <c r="H5" s="196" t="s">
        <v>261</v>
      </c>
      <c r="I5" s="197" t="s">
        <v>269</v>
      </c>
      <c r="J5" s="197" t="s">
        <v>270</v>
      </c>
      <c r="K5" s="197" t="s">
        <v>271</v>
      </c>
      <c r="L5" s="196">
        <v>25</v>
      </c>
      <c r="M5" s="196">
        <v>7</v>
      </c>
      <c r="N5" s="196" t="s">
        <v>272</v>
      </c>
      <c r="O5" s="197" t="s">
        <v>273</v>
      </c>
      <c r="P5" s="196" t="s">
        <v>268</v>
      </c>
    </row>
    <row r="6" spans="1:16">
      <c r="A6" s="195"/>
      <c r="B6" s="196" t="s">
        <v>274</v>
      </c>
      <c r="C6" s="196" t="s">
        <v>275</v>
      </c>
      <c r="D6" s="196" t="str">
        <f t="shared" si="0"/>
        <v>โรงเรียนบ้านโนนตะแบก</v>
      </c>
      <c r="E6" s="196" t="s">
        <v>258</v>
      </c>
      <c r="F6" s="196" t="s">
        <v>257</v>
      </c>
      <c r="G6" s="196" t="s">
        <v>260</v>
      </c>
      <c r="H6" s="196" t="s">
        <v>261</v>
      </c>
      <c r="I6" s="197" t="s">
        <v>276</v>
      </c>
      <c r="J6" s="197" t="s">
        <v>277</v>
      </c>
      <c r="K6" s="197" t="s">
        <v>278</v>
      </c>
      <c r="L6" s="196">
        <v>19</v>
      </c>
      <c r="M6" s="196">
        <v>7</v>
      </c>
      <c r="N6" s="196" t="s">
        <v>279</v>
      </c>
      <c r="O6" s="197" t="s">
        <v>280</v>
      </c>
      <c r="P6" s="196" t="s">
        <v>275</v>
      </c>
    </row>
    <row r="7" spans="1:16">
      <c r="A7" s="195"/>
      <c r="B7" s="196" t="s">
        <v>281</v>
      </c>
      <c r="C7" s="196" t="s">
        <v>282</v>
      </c>
      <c r="D7" s="196" t="str">
        <f t="shared" si="0"/>
        <v>โรงเรียนบ้านโนนพุทรา</v>
      </c>
      <c r="E7" s="196" t="s">
        <v>258</v>
      </c>
      <c r="F7" s="196" t="s">
        <v>257</v>
      </c>
      <c r="G7" s="196" t="s">
        <v>260</v>
      </c>
      <c r="H7" s="196" t="s">
        <v>261</v>
      </c>
      <c r="I7" s="197" t="s">
        <v>283</v>
      </c>
      <c r="J7" s="197" t="s">
        <v>284</v>
      </c>
      <c r="K7" s="197" t="s">
        <v>285</v>
      </c>
      <c r="L7" s="196">
        <v>12</v>
      </c>
      <c r="M7" s="196">
        <v>7</v>
      </c>
      <c r="N7" s="196" t="s">
        <v>286</v>
      </c>
      <c r="O7" s="197" t="s">
        <v>287</v>
      </c>
      <c r="P7" s="196" t="s">
        <v>282</v>
      </c>
    </row>
    <row r="8" spans="1:16">
      <c r="A8" s="195"/>
      <c r="B8" s="196" t="s">
        <v>288</v>
      </c>
      <c r="C8" s="196" t="s">
        <v>289</v>
      </c>
      <c r="D8" s="196" t="str">
        <f t="shared" si="0"/>
        <v>โรงเรียนราษฎร์สโมสร</v>
      </c>
      <c r="E8" s="196" t="s">
        <v>258</v>
      </c>
      <c r="F8" s="196" t="s">
        <v>257</v>
      </c>
      <c r="G8" s="196" t="s">
        <v>260</v>
      </c>
      <c r="H8" s="196" t="s">
        <v>261</v>
      </c>
      <c r="I8" s="197" t="s">
        <v>290</v>
      </c>
      <c r="J8" s="197" t="s">
        <v>291</v>
      </c>
      <c r="K8" s="197" t="s">
        <v>292</v>
      </c>
      <c r="L8" s="196">
        <v>27</v>
      </c>
      <c r="M8" s="196">
        <v>7</v>
      </c>
      <c r="N8" s="196" t="s">
        <v>293</v>
      </c>
      <c r="O8" s="197" t="s">
        <v>294</v>
      </c>
      <c r="P8" s="196" t="s">
        <v>258</v>
      </c>
    </row>
    <row r="9" spans="1:16">
      <c r="A9" s="195"/>
      <c r="B9" s="196" t="s">
        <v>295</v>
      </c>
      <c r="C9" s="196" t="s">
        <v>296</v>
      </c>
      <c r="D9" s="196" t="str">
        <f t="shared" si="0"/>
        <v>โรงเรียนบ้านกระเบื้องใหญ่</v>
      </c>
      <c r="E9" s="196" t="s">
        <v>267</v>
      </c>
      <c r="F9" s="196" t="s">
        <v>257</v>
      </c>
      <c r="G9" s="196" t="s">
        <v>260</v>
      </c>
      <c r="H9" s="196" t="s">
        <v>261</v>
      </c>
      <c r="I9" s="197" t="s">
        <v>297</v>
      </c>
      <c r="J9" s="197" t="s">
        <v>298</v>
      </c>
      <c r="K9" s="197" t="s">
        <v>299</v>
      </c>
      <c r="L9" s="196">
        <v>1</v>
      </c>
      <c r="M9" s="196">
        <v>5</v>
      </c>
      <c r="N9" s="196" t="s">
        <v>300</v>
      </c>
      <c r="O9" s="197" t="s">
        <v>301</v>
      </c>
      <c r="P9" s="196" t="s">
        <v>302</v>
      </c>
    </row>
    <row r="10" spans="1:16">
      <c r="A10" s="195"/>
      <c r="B10" s="196" t="s">
        <v>303</v>
      </c>
      <c r="C10" s="196" t="s">
        <v>304</v>
      </c>
      <c r="D10" s="196" t="str">
        <f t="shared" si="0"/>
        <v>โรงเรียนบ้านเตยประชาบำรุง</v>
      </c>
      <c r="E10" s="196" t="s">
        <v>267</v>
      </c>
      <c r="F10" s="196" t="s">
        <v>257</v>
      </c>
      <c r="G10" s="196" t="s">
        <v>260</v>
      </c>
      <c r="H10" s="196" t="s">
        <v>261</v>
      </c>
      <c r="I10" s="197" t="s">
        <v>305</v>
      </c>
      <c r="J10" s="197" t="s">
        <v>306</v>
      </c>
      <c r="K10" s="197" t="s">
        <v>307</v>
      </c>
      <c r="L10" s="196">
        <v>1</v>
      </c>
      <c r="M10" s="196">
        <v>5</v>
      </c>
      <c r="N10" s="196" t="s">
        <v>308</v>
      </c>
      <c r="O10" s="197" t="s">
        <v>294</v>
      </c>
      <c r="P10" s="196" t="s">
        <v>309</v>
      </c>
    </row>
    <row r="11" spans="1:16">
      <c r="A11" s="195"/>
      <c r="B11" s="196" t="s">
        <v>310</v>
      </c>
      <c r="C11" s="196" t="s">
        <v>311</v>
      </c>
      <c r="D11" s="196" t="str">
        <f t="shared" si="0"/>
        <v>โรงเรียนบ้านชีวาน</v>
      </c>
      <c r="E11" s="196" t="s">
        <v>274</v>
      </c>
      <c r="F11" s="196" t="s">
        <v>257</v>
      </c>
      <c r="G11" s="196" t="s">
        <v>260</v>
      </c>
      <c r="H11" s="196" t="s">
        <v>261</v>
      </c>
      <c r="I11" s="197" t="s">
        <v>312</v>
      </c>
      <c r="J11" s="197" t="s">
        <v>313</v>
      </c>
      <c r="K11" s="197" t="s">
        <v>314</v>
      </c>
      <c r="L11" s="196">
        <v>0</v>
      </c>
      <c r="M11" s="196">
        <v>0</v>
      </c>
      <c r="N11" s="196"/>
      <c r="O11" s="197" t="s">
        <v>294</v>
      </c>
      <c r="P11" s="196" t="s">
        <v>311</v>
      </c>
    </row>
    <row r="12" spans="1:16">
      <c r="A12" s="195"/>
      <c r="B12" s="196" t="s">
        <v>315</v>
      </c>
      <c r="C12" s="196" t="s">
        <v>316</v>
      </c>
      <c r="D12" s="196" t="str">
        <f t="shared" si="0"/>
        <v>โรงเรียนบ้านซาด</v>
      </c>
      <c r="E12" s="196" t="s">
        <v>274</v>
      </c>
      <c r="F12" s="196" t="s">
        <v>257</v>
      </c>
      <c r="G12" s="196" t="s">
        <v>260</v>
      </c>
      <c r="H12" s="196" t="s">
        <v>261</v>
      </c>
      <c r="I12" s="197" t="s">
        <v>317</v>
      </c>
      <c r="J12" s="197" t="s">
        <v>318</v>
      </c>
      <c r="K12" s="197" t="s">
        <v>319</v>
      </c>
      <c r="L12" s="196">
        <v>21</v>
      </c>
      <c r="M12" s="196">
        <v>4</v>
      </c>
      <c r="N12" s="196" t="s">
        <v>320</v>
      </c>
      <c r="O12" s="197" t="s">
        <v>287</v>
      </c>
      <c r="P12" s="196" t="s">
        <v>316</v>
      </c>
    </row>
    <row r="13" spans="1:16">
      <c r="A13" s="195"/>
      <c r="B13" s="196" t="s">
        <v>321</v>
      </c>
      <c r="C13" s="196" t="s">
        <v>322</v>
      </c>
      <c r="D13" s="196" t="str">
        <f t="shared" si="0"/>
        <v>โรงเรียนบ้านดอนเขว้า</v>
      </c>
      <c r="E13" s="196" t="s">
        <v>274</v>
      </c>
      <c r="F13" s="196" t="s">
        <v>257</v>
      </c>
      <c r="G13" s="196" t="s">
        <v>260</v>
      </c>
      <c r="H13" s="196" t="s">
        <v>261</v>
      </c>
      <c r="I13" s="197" t="s">
        <v>323</v>
      </c>
      <c r="J13" s="197" t="s">
        <v>324</v>
      </c>
      <c r="K13" s="197" t="s">
        <v>325</v>
      </c>
      <c r="L13" s="196">
        <v>27</v>
      </c>
      <c r="M13" s="196">
        <v>6</v>
      </c>
      <c r="N13" s="196" t="s">
        <v>326</v>
      </c>
      <c r="O13" s="197" t="s">
        <v>327</v>
      </c>
      <c r="P13" s="196" t="s">
        <v>322</v>
      </c>
    </row>
    <row r="14" spans="1:16">
      <c r="A14" s="195"/>
      <c r="B14" s="196" t="s">
        <v>328</v>
      </c>
      <c r="C14" s="196" t="s">
        <v>329</v>
      </c>
      <c r="D14" s="196" t="str">
        <f t="shared" si="0"/>
        <v>โรงเรียนบ้านทับควาย</v>
      </c>
      <c r="E14" s="196" t="s">
        <v>274</v>
      </c>
      <c r="F14" s="196" t="s">
        <v>257</v>
      </c>
      <c r="G14" s="196" t="s">
        <v>260</v>
      </c>
      <c r="H14" s="196" t="s">
        <v>261</v>
      </c>
      <c r="I14" s="197" t="s">
        <v>330</v>
      </c>
      <c r="J14" s="197" t="s">
        <v>331</v>
      </c>
      <c r="K14" s="197" t="s">
        <v>332</v>
      </c>
      <c r="L14" s="196">
        <v>4</v>
      </c>
      <c r="M14" s="196">
        <v>7</v>
      </c>
      <c r="N14" s="196" t="s">
        <v>333</v>
      </c>
      <c r="O14" s="197" t="s">
        <v>280</v>
      </c>
      <c r="P14" s="196" t="s">
        <v>329</v>
      </c>
    </row>
    <row r="15" spans="1:16">
      <c r="A15" s="195"/>
      <c r="B15" s="196" t="s">
        <v>334</v>
      </c>
      <c r="C15" s="196" t="s">
        <v>335</v>
      </c>
      <c r="D15" s="196" t="str">
        <f t="shared" si="0"/>
        <v>โรงเรียนบ้านขามใต้</v>
      </c>
      <c r="E15" s="196" t="s">
        <v>281</v>
      </c>
      <c r="F15" s="196" t="s">
        <v>257</v>
      </c>
      <c r="G15" s="196" t="s">
        <v>260</v>
      </c>
      <c r="H15" s="196" t="s">
        <v>261</v>
      </c>
      <c r="I15" s="197" t="s">
        <v>336</v>
      </c>
      <c r="J15" s="197" t="s">
        <v>337</v>
      </c>
      <c r="K15" s="197" t="s">
        <v>338</v>
      </c>
      <c r="L15" s="196">
        <v>6</v>
      </c>
      <c r="M15" s="196">
        <v>6</v>
      </c>
      <c r="N15" s="196" t="s">
        <v>339</v>
      </c>
      <c r="O15" s="197" t="s">
        <v>287</v>
      </c>
      <c r="P15" s="196" t="s">
        <v>335</v>
      </c>
    </row>
    <row r="16" spans="1:16">
      <c r="A16" s="195"/>
      <c r="B16" s="197"/>
      <c r="C16" s="196" t="s">
        <v>340</v>
      </c>
      <c r="D16" s="196" t="str">
        <f t="shared" si="0"/>
        <v>โรงเรียนบ้านดงประชานุกูล</v>
      </c>
      <c r="E16" s="196" t="s">
        <v>281</v>
      </c>
      <c r="F16" s="196" t="s">
        <v>257</v>
      </c>
      <c r="G16" s="196" t="s">
        <v>260</v>
      </c>
      <c r="H16" s="196" t="s">
        <v>261</v>
      </c>
      <c r="I16" s="197" t="s">
        <v>341</v>
      </c>
      <c r="J16" s="197" t="s">
        <v>342</v>
      </c>
      <c r="K16" s="197" t="s">
        <v>343</v>
      </c>
      <c r="L16" s="196">
        <v>26</v>
      </c>
      <c r="M16" s="196">
        <v>7</v>
      </c>
      <c r="N16" s="196" t="s">
        <v>293</v>
      </c>
      <c r="O16" s="197" t="s">
        <v>294</v>
      </c>
      <c r="P16" s="196" t="s">
        <v>344</v>
      </c>
    </row>
    <row r="17" spans="1:16">
      <c r="A17" s="195"/>
      <c r="B17" s="197"/>
      <c r="C17" s="196" t="s">
        <v>345</v>
      </c>
      <c r="D17" s="196" t="str">
        <f t="shared" si="0"/>
        <v>โรงเรียนบ้านโนนโชงโลง</v>
      </c>
      <c r="E17" s="196" t="s">
        <v>281</v>
      </c>
      <c r="F17" s="196" t="s">
        <v>257</v>
      </c>
      <c r="G17" s="196" t="s">
        <v>260</v>
      </c>
      <c r="H17" s="196" t="s">
        <v>261</v>
      </c>
      <c r="I17" s="197" t="s">
        <v>346</v>
      </c>
      <c r="J17" s="197" t="s">
        <v>347</v>
      </c>
      <c r="K17" s="197" t="s">
        <v>348</v>
      </c>
      <c r="L17" s="196">
        <v>9</v>
      </c>
      <c r="M17" s="196">
        <v>6</v>
      </c>
      <c r="N17" s="196" t="s">
        <v>349</v>
      </c>
      <c r="O17" s="197" t="s">
        <v>327</v>
      </c>
      <c r="P17" s="196" t="s">
        <v>345</v>
      </c>
    </row>
    <row r="18" spans="1:16">
      <c r="A18" s="195"/>
      <c r="B18" s="197"/>
      <c r="C18" s="196" t="s">
        <v>350</v>
      </c>
      <c r="D18" s="196" t="str">
        <f t="shared" si="0"/>
        <v>โรงเรียนบ้านมะกอก</v>
      </c>
      <c r="E18" s="196" t="s">
        <v>281</v>
      </c>
      <c r="F18" s="196" t="s">
        <v>257</v>
      </c>
      <c r="G18" s="196" t="s">
        <v>260</v>
      </c>
      <c r="H18" s="196" t="s">
        <v>261</v>
      </c>
      <c r="I18" s="197" t="s">
        <v>351</v>
      </c>
      <c r="J18" s="197" t="s">
        <v>352</v>
      </c>
      <c r="K18" s="197" t="s">
        <v>353</v>
      </c>
      <c r="L18" s="196">
        <v>25</v>
      </c>
      <c r="M18" s="196">
        <v>7</v>
      </c>
      <c r="N18" s="196" t="s">
        <v>272</v>
      </c>
      <c r="O18" s="197" t="s">
        <v>354</v>
      </c>
      <c r="P18" s="196" t="s">
        <v>350</v>
      </c>
    </row>
    <row r="19" spans="1:16">
      <c r="A19" s="195"/>
      <c r="B19" s="197"/>
      <c r="C19" s="196" t="s">
        <v>355</v>
      </c>
      <c r="D19" s="196" t="str">
        <f t="shared" si="0"/>
        <v>โรงเรียนบ้านศาลา</v>
      </c>
      <c r="E19" s="196" t="s">
        <v>281</v>
      </c>
      <c r="F19" s="196" t="s">
        <v>257</v>
      </c>
      <c r="G19" s="196" t="s">
        <v>260</v>
      </c>
      <c r="H19" s="196" t="s">
        <v>261</v>
      </c>
      <c r="I19" s="197" t="s">
        <v>356</v>
      </c>
      <c r="J19" s="197" t="s">
        <v>357</v>
      </c>
      <c r="K19" s="197" t="s">
        <v>358</v>
      </c>
      <c r="L19" s="196">
        <v>25</v>
      </c>
      <c r="M19" s="196">
        <v>7</v>
      </c>
      <c r="N19" s="196" t="s">
        <v>272</v>
      </c>
      <c r="O19" s="197" t="s">
        <v>273</v>
      </c>
      <c r="P19" s="196" t="s">
        <v>355</v>
      </c>
    </row>
    <row r="20" spans="1:16">
      <c r="A20" s="195"/>
      <c r="B20" s="197"/>
      <c r="C20" s="196" t="s">
        <v>359</v>
      </c>
      <c r="D20" s="196" t="str">
        <f t="shared" si="0"/>
        <v>โรงเรียนบ้านกล้วย</v>
      </c>
      <c r="E20" s="196" t="s">
        <v>281</v>
      </c>
      <c r="F20" s="196" t="s">
        <v>257</v>
      </c>
      <c r="G20" s="196" t="s">
        <v>260</v>
      </c>
      <c r="H20" s="196" t="s">
        <v>261</v>
      </c>
      <c r="I20" s="197" t="s">
        <v>360</v>
      </c>
      <c r="J20" s="197" t="s">
        <v>361</v>
      </c>
      <c r="K20" s="197" t="s">
        <v>362</v>
      </c>
      <c r="L20" s="196">
        <v>0</v>
      </c>
      <c r="M20" s="196">
        <v>0</v>
      </c>
      <c r="N20" s="196"/>
      <c r="O20" s="197" t="s">
        <v>363</v>
      </c>
      <c r="P20" s="196" t="s">
        <v>359</v>
      </c>
    </row>
    <row r="21" spans="1:16">
      <c r="A21" s="195"/>
      <c r="B21" s="197"/>
      <c r="C21" s="196" t="s">
        <v>364</v>
      </c>
      <c r="D21" s="196" t="str">
        <f t="shared" si="0"/>
        <v>โรงเรียนจารย์ตำรา</v>
      </c>
      <c r="E21" s="196" t="s">
        <v>288</v>
      </c>
      <c r="F21" s="196" t="s">
        <v>257</v>
      </c>
      <c r="G21" s="196" t="s">
        <v>260</v>
      </c>
      <c r="H21" s="196" t="s">
        <v>261</v>
      </c>
      <c r="I21" s="197" t="s">
        <v>365</v>
      </c>
      <c r="J21" s="197" t="s">
        <v>366</v>
      </c>
      <c r="K21" s="197" t="s">
        <v>367</v>
      </c>
      <c r="L21" s="196">
        <v>3</v>
      </c>
      <c r="M21" s="196">
        <v>6</v>
      </c>
      <c r="N21" s="196" t="s">
        <v>272</v>
      </c>
      <c r="O21" s="197" t="s">
        <v>280</v>
      </c>
      <c r="P21" s="196" t="s">
        <v>368</v>
      </c>
    </row>
    <row r="22" spans="1:16">
      <c r="A22" s="195"/>
      <c r="B22" s="197"/>
      <c r="C22" s="196" t="s">
        <v>369</v>
      </c>
      <c r="D22" s="196" t="str">
        <f t="shared" si="0"/>
        <v>โรงเรียนบ้านถนน</v>
      </c>
      <c r="E22" s="196" t="s">
        <v>288</v>
      </c>
      <c r="F22" s="196" t="s">
        <v>257</v>
      </c>
      <c r="G22" s="196" t="s">
        <v>260</v>
      </c>
      <c r="H22" s="196" t="s">
        <v>261</v>
      </c>
      <c r="I22" s="197" t="s">
        <v>370</v>
      </c>
      <c r="J22" s="197" t="s">
        <v>371</v>
      </c>
      <c r="K22" s="197" t="s">
        <v>372</v>
      </c>
      <c r="L22" s="196">
        <v>25</v>
      </c>
      <c r="M22" s="196">
        <v>7</v>
      </c>
      <c r="N22" s="196" t="s">
        <v>272</v>
      </c>
      <c r="O22" s="197" t="s">
        <v>287</v>
      </c>
      <c r="P22" s="196" t="s">
        <v>373</v>
      </c>
    </row>
    <row r="23" spans="1:16">
      <c r="A23" s="195"/>
      <c r="B23" s="197"/>
      <c r="C23" s="196" t="s">
        <v>374</v>
      </c>
      <c r="D23" s="196" t="str">
        <f t="shared" si="0"/>
        <v>โรงเรียนบ้านท่าหลวง</v>
      </c>
      <c r="E23" s="196" t="s">
        <v>288</v>
      </c>
      <c r="F23" s="196" t="s">
        <v>257</v>
      </c>
      <c r="G23" s="196" t="s">
        <v>260</v>
      </c>
      <c r="H23" s="196" t="s">
        <v>261</v>
      </c>
      <c r="I23" s="197" t="s">
        <v>375</v>
      </c>
      <c r="J23" s="197" t="s">
        <v>376</v>
      </c>
      <c r="K23" s="197" t="s">
        <v>377</v>
      </c>
      <c r="L23" s="196">
        <v>0</v>
      </c>
      <c r="M23" s="196">
        <v>0</v>
      </c>
      <c r="N23" s="196"/>
      <c r="O23" s="197" t="s">
        <v>294</v>
      </c>
      <c r="P23" s="196" t="s">
        <v>374</v>
      </c>
    </row>
    <row r="24" spans="1:16">
      <c r="A24" s="195"/>
      <c r="B24" s="197"/>
      <c r="C24" s="196" t="s">
        <v>378</v>
      </c>
      <c r="D24" s="196" t="str">
        <f t="shared" si="0"/>
        <v>โรงเรียนบ้านโนนม่วง</v>
      </c>
      <c r="E24" s="196" t="s">
        <v>288</v>
      </c>
      <c r="F24" s="196" t="s">
        <v>257</v>
      </c>
      <c r="G24" s="196" t="s">
        <v>260</v>
      </c>
      <c r="H24" s="196" t="s">
        <v>261</v>
      </c>
      <c r="I24" s="197" t="s">
        <v>379</v>
      </c>
      <c r="J24" s="197" t="s">
        <v>380</v>
      </c>
      <c r="K24" s="197" t="s">
        <v>381</v>
      </c>
      <c r="L24" s="196">
        <v>1</v>
      </c>
      <c r="M24" s="196">
        <v>5</v>
      </c>
      <c r="N24" s="196" t="s">
        <v>326</v>
      </c>
      <c r="O24" s="197" t="s">
        <v>266</v>
      </c>
      <c r="P24" s="196" t="s">
        <v>378</v>
      </c>
    </row>
    <row r="25" spans="1:16">
      <c r="A25" s="195"/>
      <c r="B25" s="197"/>
      <c r="C25" s="196" t="s">
        <v>382</v>
      </c>
      <c r="D25" s="196" t="str">
        <f t="shared" si="0"/>
        <v>โรงเรียนบ้านหวายโนนโพธิ์</v>
      </c>
      <c r="E25" s="196" t="s">
        <v>295</v>
      </c>
      <c r="F25" s="196" t="s">
        <v>257</v>
      </c>
      <c r="G25" s="196" t="s">
        <v>260</v>
      </c>
      <c r="H25" s="196" t="s">
        <v>261</v>
      </c>
      <c r="I25" s="197" t="s">
        <v>383</v>
      </c>
      <c r="J25" s="197" t="s">
        <v>384</v>
      </c>
      <c r="K25" s="197" t="s">
        <v>385</v>
      </c>
      <c r="L25" s="196">
        <v>25</v>
      </c>
      <c r="M25" s="196">
        <v>7</v>
      </c>
      <c r="N25" s="196" t="s">
        <v>272</v>
      </c>
      <c r="O25" s="197" t="s">
        <v>363</v>
      </c>
      <c r="P25" s="196" t="s">
        <v>386</v>
      </c>
    </row>
    <row r="26" spans="1:16">
      <c r="A26" s="195"/>
      <c r="B26" s="197"/>
      <c r="C26" s="196" t="s">
        <v>387</v>
      </c>
      <c r="D26" s="196" t="str">
        <f t="shared" si="0"/>
        <v>โรงเรียนมะค่าสามัคคี</v>
      </c>
      <c r="E26" s="196" t="s">
        <v>295</v>
      </c>
      <c r="F26" s="196" t="s">
        <v>257</v>
      </c>
      <c r="G26" s="196" t="s">
        <v>260</v>
      </c>
      <c r="H26" s="196" t="s">
        <v>261</v>
      </c>
      <c r="I26" s="197" t="s">
        <v>388</v>
      </c>
      <c r="J26" s="197" t="s">
        <v>389</v>
      </c>
      <c r="K26" s="197" t="s">
        <v>390</v>
      </c>
      <c r="L26" s="196">
        <v>1</v>
      </c>
      <c r="M26" s="196">
        <v>5</v>
      </c>
      <c r="N26" s="196" t="s">
        <v>391</v>
      </c>
      <c r="O26" s="197" t="s">
        <v>392</v>
      </c>
      <c r="P26" s="196" t="s">
        <v>393</v>
      </c>
    </row>
    <row r="27" spans="1:16">
      <c r="A27" s="195"/>
      <c r="B27" s="197"/>
      <c r="C27" s="198" t="s">
        <v>394</v>
      </c>
      <c r="D27" s="196" t="str">
        <f t="shared" si="0"/>
        <v>โรงเรียนนิคมสร้างตนเองพิมาย ๑</v>
      </c>
      <c r="E27" s="196" t="s">
        <v>395</v>
      </c>
      <c r="F27" s="196" t="s">
        <v>257</v>
      </c>
      <c r="G27" s="196" t="s">
        <v>260</v>
      </c>
      <c r="H27" s="196" t="s">
        <v>261</v>
      </c>
      <c r="I27" s="197" t="s">
        <v>396</v>
      </c>
      <c r="J27" s="197" t="s">
        <v>397</v>
      </c>
      <c r="K27" s="197" t="s">
        <v>398</v>
      </c>
      <c r="L27" s="196">
        <v>23</v>
      </c>
      <c r="M27" s="196">
        <v>10</v>
      </c>
      <c r="N27" s="196" t="s">
        <v>326</v>
      </c>
      <c r="O27" s="197" t="s">
        <v>294</v>
      </c>
      <c r="P27" s="196" t="s">
        <v>399</v>
      </c>
    </row>
    <row r="28" spans="1:16">
      <c r="A28" s="195"/>
      <c r="B28" s="197"/>
      <c r="C28" s="198" t="s">
        <v>400</v>
      </c>
      <c r="D28" s="196" t="str">
        <f t="shared" si="0"/>
        <v>โรงเรียนนิคมสร้างตนเองพิมาย ๓</v>
      </c>
      <c r="E28" s="196" t="s">
        <v>395</v>
      </c>
      <c r="F28" s="196" t="s">
        <v>257</v>
      </c>
      <c r="G28" s="196" t="s">
        <v>260</v>
      </c>
      <c r="H28" s="196" t="s">
        <v>261</v>
      </c>
      <c r="I28" s="197" t="s">
        <v>401</v>
      </c>
      <c r="J28" s="197" t="s">
        <v>402</v>
      </c>
      <c r="K28" s="197" t="s">
        <v>403</v>
      </c>
      <c r="L28" s="196">
        <v>7</v>
      </c>
      <c r="M28" s="196">
        <v>9</v>
      </c>
      <c r="N28" s="196" t="s">
        <v>404</v>
      </c>
      <c r="O28" s="197" t="s">
        <v>266</v>
      </c>
      <c r="P28" s="196" t="s">
        <v>405</v>
      </c>
    </row>
    <row r="29" spans="1:16">
      <c r="A29" s="195"/>
      <c r="B29" s="197"/>
      <c r="C29" s="198" t="s">
        <v>406</v>
      </c>
      <c r="D29" s="196" t="str">
        <f t="shared" si="0"/>
        <v>โรงเรียนนิคมสร้างตนเองพิมาย ๖</v>
      </c>
      <c r="E29" s="196" t="s">
        <v>395</v>
      </c>
      <c r="F29" s="196" t="s">
        <v>257</v>
      </c>
      <c r="G29" s="196" t="s">
        <v>260</v>
      </c>
      <c r="H29" s="196" t="s">
        <v>261</v>
      </c>
      <c r="I29" s="197" t="s">
        <v>407</v>
      </c>
      <c r="J29" s="197" t="s">
        <v>408</v>
      </c>
      <c r="K29" s="197" t="s">
        <v>409</v>
      </c>
      <c r="L29" s="196">
        <v>3</v>
      </c>
      <c r="M29" s="196">
        <v>9</v>
      </c>
      <c r="N29" s="196" t="s">
        <v>410</v>
      </c>
      <c r="O29" s="197" t="s">
        <v>273</v>
      </c>
      <c r="P29" s="196" t="s">
        <v>411</v>
      </c>
    </row>
    <row r="30" spans="1:16">
      <c r="A30" s="195"/>
      <c r="B30" s="197"/>
      <c r="C30" s="196" t="s">
        <v>412</v>
      </c>
      <c r="D30" s="196" t="str">
        <f t="shared" si="0"/>
        <v>โรงเรียนบ้านโนนกระเบื้องหนองหัวช้างสามัคคี</v>
      </c>
      <c r="E30" s="196" t="s">
        <v>395</v>
      </c>
      <c r="F30" s="196" t="s">
        <v>257</v>
      </c>
      <c r="G30" s="196" t="s">
        <v>260</v>
      </c>
      <c r="H30" s="196" t="s">
        <v>261</v>
      </c>
      <c r="I30" s="197" t="s">
        <v>413</v>
      </c>
      <c r="J30" s="197" t="s">
        <v>414</v>
      </c>
      <c r="K30" s="197" t="s">
        <v>415</v>
      </c>
      <c r="L30" s="196">
        <v>25</v>
      </c>
      <c r="M30" s="196">
        <v>7</v>
      </c>
      <c r="N30" s="196" t="s">
        <v>272</v>
      </c>
      <c r="O30" s="197" t="s">
        <v>363</v>
      </c>
      <c r="P30" s="196" t="s">
        <v>416</v>
      </c>
    </row>
    <row r="31" spans="1:16">
      <c r="A31" s="195"/>
      <c r="B31" s="197"/>
      <c r="C31" s="196" t="s">
        <v>417</v>
      </c>
      <c r="D31" s="196" t="str">
        <f t="shared" si="0"/>
        <v>โรงเรียนบ้านโพธิ์งามหนองหญ้าขาววิทยา</v>
      </c>
      <c r="E31" s="196" t="s">
        <v>395</v>
      </c>
      <c r="F31" s="196" t="s">
        <v>257</v>
      </c>
      <c r="G31" s="196" t="s">
        <v>260</v>
      </c>
      <c r="H31" s="196" t="s">
        <v>261</v>
      </c>
      <c r="I31" s="197" t="s">
        <v>418</v>
      </c>
      <c r="J31" s="197" t="s">
        <v>419</v>
      </c>
      <c r="K31" s="197" t="s">
        <v>420</v>
      </c>
      <c r="L31" s="196">
        <v>15</v>
      </c>
      <c r="M31" s="196">
        <v>7</v>
      </c>
      <c r="N31" s="196" t="s">
        <v>279</v>
      </c>
      <c r="O31" s="197" t="s">
        <v>421</v>
      </c>
      <c r="P31" s="196" t="s">
        <v>422</v>
      </c>
    </row>
    <row r="32" spans="1:16">
      <c r="A32" s="195"/>
      <c r="B32" s="197"/>
      <c r="C32" s="196" t="s">
        <v>423</v>
      </c>
      <c r="D32" s="196" t="str">
        <f t="shared" si="0"/>
        <v>โรงเรียนบ้านสะแกงาม</v>
      </c>
      <c r="E32" s="196" t="s">
        <v>395</v>
      </c>
      <c r="F32" s="196" t="s">
        <v>257</v>
      </c>
      <c r="G32" s="196" t="s">
        <v>260</v>
      </c>
      <c r="H32" s="196" t="s">
        <v>261</v>
      </c>
      <c r="I32" s="197" t="s">
        <v>424</v>
      </c>
      <c r="J32" s="197" t="s">
        <v>425</v>
      </c>
      <c r="K32" s="197" t="s">
        <v>426</v>
      </c>
      <c r="L32" s="196">
        <v>17</v>
      </c>
      <c r="M32" s="196">
        <v>5</v>
      </c>
      <c r="N32" s="196" t="s">
        <v>427</v>
      </c>
      <c r="O32" s="197" t="s">
        <v>428</v>
      </c>
      <c r="P32" s="196" t="s">
        <v>423</v>
      </c>
    </row>
    <row r="33" spans="1:16">
      <c r="A33" s="195"/>
      <c r="B33" s="197"/>
      <c r="C33" s="196" t="s">
        <v>429</v>
      </c>
      <c r="D33" s="196" t="str">
        <f t="shared" si="0"/>
        <v>โรงเรียนบ้านใหม่ฉมวก</v>
      </c>
      <c r="E33" s="196" t="s">
        <v>395</v>
      </c>
      <c r="F33" s="196" t="s">
        <v>257</v>
      </c>
      <c r="G33" s="196" t="s">
        <v>260</v>
      </c>
      <c r="H33" s="196" t="s">
        <v>261</v>
      </c>
      <c r="I33" s="197" t="s">
        <v>430</v>
      </c>
      <c r="J33" s="197" t="s">
        <v>431</v>
      </c>
      <c r="K33" s="197" t="s">
        <v>432</v>
      </c>
      <c r="L33" s="196">
        <v>15</v>
      </c>
      <c r="M33" s="196">
        <v>6</v>
      </c>
      <c r="N33" s="196" t="s">
        <v>433</v>
      </c>
      <c r="O33" s="197" t="s">
        <v>434</v>
      </c>
      <c r="P33" s="196" t="s">
        <v>435</v>
      </c>
    </row>
    <row r="34" spans="1:16">
      <c r="A34" s="195"/>
      <c r="B34" s="197"/>
      <c r="C34" s="198" t="s">
        <v>436</v>
      </c>
      <c r="D34" s="196" t="str">
        <f t="shared" si="0"/>
        <v>โรงเรียนนิคมสร้างตนเองพิมาย ๒</v>
      </c>
      <c r="E34" s="196" t="s">
        <v>395</v>
      </c>
      <c r="F34" s="196" t="s">
        <v>257</v>
      </c>
      <c r="G34" s="196" t="s">
        <v>260</v>
      </c>
      <c r="H34" s="196" t="s">
        <v>261</v>
      </c>
      <c r="I34" s="197" t="s">
        <v>437</v>
      </c>
      <c r="J34" s="197" t="s">
        <v>438</v>
      </c>
      <c r="K34" s="197" t="s">
        <v>439</v>
      </c>
      <c r="L34" s="196">
        <v>1</v>
      </c>
      <c r="M34" s="196">
        <v>5</v>
      </c>
      <c r="N34" s="196" t="s">
        <v>404</v>
      </c>
      <c r="O34" s="197" t="s">
        <v>280</v>
      </c>
      <c r="P34" s="196" t="s">
        <v>440</v>
      </c>
    </row>
    <row r="35" spans="1:16">
      <c r="A35" s="195"/>
      <c r="B35" s="197"/>
      <c r="C35" s="196" t="s">
        <v>441</v>
      </c>
      <c r="D35" s="196" t="str">
        <f t="shared" si="0"/>
        <v>โรงเรียนชุมชนบ้านวังหิน</v>
      </c>
      <c r="E35" s="196" t="s">
        <v>310</v>
      </c>
      <c r="F35" s="196" t="s">
        <v>257</v>
      </c>
      <c r="G35" s="196" t="s">
        <v>260</v>
      </c>
      <c r="H35" s="196" t="s">
        <v>261</v>
      </c>
      <c r="I35" s="197" t="s">
        <v>442</v>
      </c>
      <c r="J35" s="197" t="s">
        <v>443</v>
      </c>
      <c r="K35" s="197" t="s">
        <v>444</v>
      </c>
      <c r="L35" s="196">
        <v>25</v>
      </c>
      <c r="M35" s="196">
        <v>7</v>
      </c>
      <c r="N35" s="196" t="s">
        <v>445</v>
      </c>
      <c r="O35" s="197" t="s">
        <v>301</v>
      </c>
      <c r="P35" s="196" t="s">
        <v>446</v>
      </c>
    </row>
    <row r="36" spans="1:16">
      <c r="A36" s="195"/>
      <c r="B36" s="197"/>
      <c r="C36" s="196" t="s">
        <v>447</v>
      </c>
      <c r="D36" s="196" t="str">
        <f t="shared" si="0"/>
        <v>โรงเรียนบ้านดอนแซะ</v>
      </c>
      <c r="E36" s="196" t="s">
        <v>310</v>
      </c>
      <c r="F36" s="196" t="s">
        <v>257</v>
      </c>
      <c r="G36" s="196" t="s">
        <v>260</v>
      </c>
      <c r="H36" s="196" t="s">
        <v>261</v>
      </c>
      <c r="I36" s="197" t="s">
        <v>448</v>
      </c>
      <c r="J36" s="197" t="s">
        <v>449</v>
      </c>
      <c r="K36" s="197" t="s">
        <v>450</v>
      </c>
      <c r="L36" s="196">
        <v>23</v>
      </c>
      <c r="M36" s="196">
        <v>7</v>
      </c>
      <c r="N36" s="196" t="s">
        <v>451</v>
      </c>
      <c r="O36" s="197" t="s">
        <v>354</v>
      </c>
      <c r="P36" s="196" t="s">
        <v>447</v>
      </c>
    </row>
    <row r="37" spans="1:16">
      <c r="A37" s="195"/>
      <c r="B37" s="197"/>
      <c r="C37" s="196" t="s">
        <v>452</v>
      </c>
      <c r="D37" s="196" t="str">
        <f t="shared" si="0"/>
        <v>โรงเรียนกุลโน</v>
      </c>
      <c r="E37" s="196" t="s">
        <v>310</v>
      </c>
      <c r="F37" s="196" t="s">
        <v>257</v>
      </c>
      <c r="G37" s="196" t="s">
        <v>260</v>
      </c>
      <c r="H37" s="196" t="s">
        <v>261</v>
      </c>
      <c r="I37" s="197" t="s">
        <v>453</v>
      </c>
      <c r="J37" s="197" t="s">
        <v>454</v>
      </c>
      <c r="K37" s="197" t="s">
        <v>455</v>
      </c>
      <c r="L37" s="196">
        <v>1</v>
      </c>
      <c r="M37" s="196">
        <v>5</v>
      </c>
      <c r="N37" s="196" t="s">
        <v>456</v>
      </c>
      <c r="O37" s="197" t="s">
        <v>327</v>
      </c>
      <c r="P37" s="196" t="s">
        <v>457</v>
      </c>
    </row>
    <row r="38" spans="1:16">
      <c r="A38" s="195"/>
      <c r="B38" s="197"/>
      <c r="C38" s="196" t="s">
        <v>458</v>
      </c>
      <c r="D38" s="196" t="str">
        <f t="shared" si="0"/>
        <v>โรงเรียนท้าวสุรนารี(ระดมอนุสรณ์)</v>
      </c>
      <c r="E38" s="196" t="s">
        <v>310</v>
      </c>
      <c r="F38" s="196" t="s">
        <v>257</v>
      </c>
      <c r="G38" s="196" t="s">
        <v>260</v>
      </c>
      <c r="H38" s="196" t="s">
        <v>261</v>
      </c>
      <c r="I38" s="197" t="s">
        <v>459</v>
      </c>
      <c r="J38" s="197" t="s">
        <v>460</v>
      </c>
      <c r="K38" s="197" t="s">
        <v>461</v>
      </c>
      <c r="L38" s="196">
        <v>5</v>
      </c>
      <c r="M38" s="196">
        <v>10</v>
      </c>
      <c r="N38" s="196" t="s">
        <v>462</v>
      </c>
      <c r="O38" s="197" t="s">
        <v>463</v>
      </c>
      <c r="P38" s="196" t="s">
        <v>464</v>
      </c>
    </row>
    <row r="39" spans="1:16">
      <c r="A39" s="195"/>
      <c r="B39" s="197"/>
      <c r="C39" s="196" t="s">
        <v>465</v>
      </c>
      <c r="D39" s="196" t="str">
        <f t="shared" si="0"/>
        <v>โรงเรียนบ้านม่วงขามประชารักษ์</v>
      </c>
      <c r="E39" s="196" t="s">
        <v>466</v>
      </c>
      <c r="F39" s="196" t="s">
        <v>257</v>
      </c>
      <c r="G39" s="196" t="s">
        <v>260</v>
      </c>
      <c r="H39" s="196" t="s">
        <v>261</v>
      </c>
      <c r="I39" s="197" t="s">
        <v>467</v>
      </c>
      <c r="J39" s="197" t="s">
        <v>468</v>
      </c>
      <c r="K39" s="197" t="s">
        <v>469</v>
      </c>
      <c r="L39" s="196">
        <v>1</v>
      </c>
      <c r="M39" s="196">
        <v>9</v>
      </c>
      <c r="N39" s="196" t="s">
        <v>470</v>
      </c>
      <c r="O39" s="197" t="s">
        <v>363</v>
      </c>
      <c r="P39" s="196" t="s">
        <v>471</v>
      </c>
    </row>
    <row r="40" spans="1:16">
      <c r="A40" s="195"/>
      <c r="B40" s="197"/>
      <c r="C40" s="196" t="s">
        <v>472</v>
      </c>
      <c r="D40" s="196" t="str">
        <f t="shared" si="0"/>
        <v>โรงเรียนอนุบาลสุริยาอุทัยพิมาย</v>
      </c>
      <c r="E40" s="196" t="s">
        <v>310</v>
      </c>
      <c r="F40" s="196" t="s">
        <v>257</v>
      </c>
      <c r="G40" s="196" t="s">
        <v>260</v>
      </c>
      <c r="H40" s="196" t="s">
        <v>261</v>
      </c>
      <c r="I40" s="197" t="s">
        <v>473</v>
      </c>
      <c r="J40" s="197" t="s">
        <v>474</v>
      </c>
      <c r="K40" s="197" t="s">
        <v>475</v>
      </c>
      <c r="L40" s="196">
        <v>1</v>
      </c>
      <c r="M40" s="196">
        <v>8</v>
      </c>
      <c r="N40" s="196" t="s">
        <v>476</v>
      </c>
      <c r="O40" s="197" t="s">
        <v>477</v>
      </c>
      <c r="P40" s="196" t="s">
        <v>478</v>
      </c>
    </row>
    <row r="41" spans="1:16">
      <c r="A41" s="195"/>
      <c r="B41" s="197"/>
      <c r="C41" s="196" t="s">
        <v>479</v>
      </c>
      <c r="D41" s="196" t="str">
        <f t="shared" si="0"/>
        <v>โรงเรียนชุมชนบ้านหนองจิก</v>
      </c>
      <c r="E41" s="196" t="s">
        <v>315</v>
      </c>
      <c r="F41" s="196" t="s">
        <v>257</v>
      </c>
      <c r="G41" s="196" t="s">
        <v>260</v>
      </c>
      <c r="H41" s="196" t="s">
        <v>261</v>
      </c>
      <c r="I41" s="197" t="s">
        <v>480</v>
      </c>
      <c r="J41" s="197" t="s">
        <v>481</v>
      </c>
      <c r="K41" s="197" t="s">
        <v>482</v>
      </c>
      <c r="L41" s="196">
        <v>26</v>
      </c>
      <c r="M41" s="196">
        <v>4</v>
      </c>
      <c r="N41" s="196" t="s">
        <v>483</v>
      </c>
      <c r="O41" s="197" t="s">
        <v>428</v>
      </c>
      <c r="P41" s="196" t="s">
        <v>484</v>
      </c>
    </row>
    <row r="42" spans="1:16">
      <c r="A42" s="195"/>
      <c r="B42" s="197"/>
      <c r="C42" s="196" t="s">
        <v>485</v>
      </c>
      <c r="D42" s="196" t="str">
        <f t="shared" si="0"/>
        <v>โรงเรียนบ้านโคกขาม(นาคพัฒนา)</v>
      </c>
      <c r="E42" s="196" t="s">
        <v>315</v>
      </c>
      <c r="F42" s="196" t="s">
        <v>257</v>
      </c>
      <c r="G42" s="196" t="s">
        <v>260</v>
      </c>
      <c r="H42" s="196" t="s">
        <v>261</v>
      </c>
      <c r="I42" s="197" t="s">
        <v>486</v>
      </c>
      <c r="J42" s="197" t="s">
        <v>487</v>
      </c>
      <c r="K42" s="197" t="s">
        <v>488</v>
      </c>
      <c r="L42" s="196">
        <v>0</v>
      </c>
      <c r="M42" s="196">
        <v>0</v>
      </c>
      <c r="N42" s="196"/>
      <c r="O42" s="197" t="s">
        <v>392</v>
      </c>
      <c r="P42" s="196" t="s">
        <v>489</v>
      </c>
    </row>
    <row r="43" spans="1:16">
      <c r="A43" s="195"/>
      <c r="B43" s="197"/>
      <c r="C43" s="196" t="s">
        <v>490</v>
      </c>
      <c r="D43" s="196" t="str">
        <f t="shared" si="0"/>
        <v>โรงเรียนบ้านตะคร้อ</v>
      </c>
      <c r="E43" s="196" t="s">
        <v>315</v>
      </c>
      <c r="F43" s="196" t="s">
        <v>257</v>
      </c>
      <c r="G43" s="196" t="s">
        <v>260</v>
      </c>
      <c r="H43" s="196" t="s">
        <v>261</v>
      </c>
      <c r="I43" s="197" t="s">
        <v>491</v>
      </c>
      <c r="J43" s="197" t="s">
        <v>492</v>
      </c>
      <c r="K43" s="197" t="s">
        <v>493</v>
      </c>
      <c r="L43" s="196">
        <v>29</v>
      </c>
      <c r="M43" s="196">
        <v>6</v>
      </c>
      <c r="N43" s="196" t="s">
        <v>339</v>
      </c>
      <c r="O43" s="197" t="s">
        <v>301</v>
      </c>
      <c r="P43" s="196" t="s">
        <v>494</v>
      </c>
    </row>
    <row r="44" spans="1:16">
      <c r="A44" s="195"/>
      <c r="B44" s="197"/>
      <c r="C44" s="196" t="s">
        <v>495</v>
      </c>
      <c r="D44" s="196" t="str">
        <f t="shared" si="0"/>
        <v>โรงเรียนบ้านตะบอง "เจริญราษฎร์อุทิศ"</v>
      </c>
      <c r="E44" s="196" t="s">
        <v>315</v>
      </c>
      <c r="F44" s="196" t="s">
        <v>257</v>
      </c>
      <c r="G44" s="196" t="s">
        <v>260</v>
      </c>
      <c r="H44" s="196" t="s">
        <v>261</v>
      </c>
      <c r="I44" s="197" t="s">
        <v>496</v>
      </c>
      <c r="J44" s="197" t="s">
        <v>497</v>
      </c>
      <c r="K44" s="197" t="s">
        <v>498</v>
      </c>
      <c r="L44" s="196">
        <v>10</v>
      </c>
      <c r="M44" s="196">
        <v>1</v>
      </c>
      <c r="N44" s="196" t="s">
        <v>499</v>
      </c>
      <c r="O44" s="197" t="s">
        <v>273</v>
      </c>
      <c r="P44" s="196" t="s">
        <v>500</v>
      </c>
    </row>
    <row r="45" spans="1:16">
      <c r="A45" s="195"/>
      <c r="B45" s="197"/>
      <c r="C45" s="196" t="s">
        <v>501</v>
      </c>
      <c r="D45" s="196" t="str">
        <f t="shared" si="0"/>
        <v>โรงเรียนบ้านลุงตามัน</v>
      </c>
      <c r="E45" s="196" t="s">
        <v>315</v>
      </c>
      <c r="F45" s="196" t="s">
        <v>257</v>
      </c>
      <c r="G45" s="196" t="s">
        <v>260</v>
      </c>
      <c r="H45" s="196" t="s">
        <v>261</v>
      </c>
      <c r="I45" s="197" t="s">
        <v>502</v>
      </c>
      <c r="J45" s="197" t="s">
        <v>503</v>
      </c>
      <c r="K45" s="197" t="s">
        <v>504</v>
      </c>
      <c r="L45" s="196">
        <v>23</v>
      </c>
      <c r="M45" s="196">
        <v>7</v>
      </c>
      <c r="N45" s="196" t="s">
        <v>272</v>
      </c>
      <c r="O45" s="197" t="s">
        <v>327</v>
      </c>
      <c r="P45" s="196" t="s">
        <v>501</v>
      </c>
    </row>
    <row r="46" spans="1:16">
      <c r="A46" s="195"/>
      <c r="B46" s="197"/>
      <c r="C46" s="196" t="s">
        <v>505</v>
      </c>
      <c r="D46" s="196" t="str">
        <f t="shared" si="0"/>
        <v>โรงเรียนบ้านหนองขาม</v>
      </c>
      <c r="E46" s="196" t="s">
        <v>315</v>
      </c>
      <c r="F46" s="196" t="s">
        <v>257</v>
      </c>
      <c r="G46" s="196" t="s">
        <v>260</v>
      </c>
      <c r="H46" s="196" t="s">
        <v>261</v>
      </c>
      <c r="I46" s="197" t="s">
        <v>506</v>
      </c>
      <c r="J46" s="197" t="s">
        <v>507</v>
      </c>
      <c r="K46" s="197" t="s">
        <v>508</v>
      </c>
      <c r="L46" s="196">
        <v>25</v>
      </c>
      <c r="M46" s="196">
        <v>7</v>
      </c>
      <c r="N46" s="196" t="s">
        <v>272</v>
      </c>
      <c r="O46" s="197" t="s">
        <v>363</v>
      </c>
      <c r="P46" s="196" t="s">
        <v>505</v>
      </c>
    </row>
    <row r="47" spans="1:16">
      <c r="A47" s="195"/>
      <c r="B47" s="197"/>
      <c r="C47" s="196" t="s">
        <v>509</v>
      </c>
      <c r="D47" s="196" t="str">
        <f t="shared" si="0"/>
        <v>โรงเรียนบ้านหนองปรือ(รัฐราษฎร์พัฒนา)</v>
      </c>
      <c r="E47" s="196" t="s">
        <v>315</v>
      </c>
      <c r="F47" s="196" t="s">
        <v>257</v>
      </c>
      <c r="G47" s="196" t="s">
        <v>260</v>
      </c>
      <c r="H47" s="196" t="s">
        <v>261</v>
      </c>
      <c r="I47" s="197" t="s">
        <v>510</v>
      </c>
      <c r="J47" s="197" t="s">
        <v>511</v>
      </c>
      <c r="K47" s="197" t="s">
        <v>512</v>
      </c>
      <c r="L47" s="196">
        <v>5</v>
      </c>
      <c r="M47" s="196">
        <v>7</v>
      </c>
      <c r="N47" s="196" t="s">
        <v>513</v>
      </c>
      <c r="O47" s="197" t="s">
        <v>266</v>
      </c>
      <c r="P47" s="196" t="s">
        <v>514</v>
      </c>
    </row>
    <row r="48" spans="1:16">
      <c r="A48" s="195"/>
      <c r="B48" s="197"/>
      <c r="C48" s="198" t="s">
        <v>515</v>
      </c>
      <c r="D48" s="196" t="str">
        <f t="shared" si="0"/>
        <v>โรงเรียนนิคมสร้างตนเองพิมาย ๕</v>
      </c>
      <c r="E48" s="196" t="s">
        <v>321</v>
      </c>
      <c r="F48" s="196" t="s">
        <v>257</v>
      </c>
      <c r="G48" s="196" t="s">
        <v>260</v>
      </c>
      <c r="H48" s="196" t="s">
        <v>261</v>
      </c>
      <c r="I48" s="197" t="s">
        <v>516</v>
      </c>
      <c r="J48" s="197" t="s">
        <v>517</v>
      </c>
      <c r="K48" s="197" t="s">
        <v>518</v>
      </c>
      <c r="L48" s="196">
        <v>3</v>
      </c>
      <c r="M48" s="196">
        <v>5</v>
      </c>
      <c r="N48" s="196" t="s">
        <v>391</v>
      </c>
      <c r="O48" s="197" t="s">
        <v>421</v>
      </c>
      <c r="P48" s="196" t="s">
        <v>519</v>
      </c>
    </row>
    <row r="49" spans="1:16">
      <c r="A49" s="195"/>
      <c r="B49" s="197"/>
      <c r="C49" s="196" t="s">
        <v>520</v>
      </c>
      <c r="D49" s="196" t="str">
        <f t="shared" si="0"/>
        <v>โรงเรียนบ้านฉกาจช่องโค</v>
      </c>
      <c r="E49" s="196" t="s">
        <v>321</v>
      </c>
      <c r="F49" s="196" t="s">
        <v>257</v>
      </c>
      <c r="G49" s="196" t="s">
        <v>260</v>
      </c>
      <c r="H49" s="196" t="s">
        <v>261</v>
      </c>
      <c r="I49" s="197" t="s">
        <v>521</v>
      </c>
      <c r="J49" s="197" t="s">
        <v>522</v>
      </c>
      <c r="K49" s="197" t="s">
        <v>523</v>
      </c>
      <c r="L49" s="196">
        <v>21</v>
      </c>
      <c r="M49" s="196">
        <v>4</v>
      </c>
      <c r="N49" s="196" t="s">
        <v>320</v>
      </c>
      <c r="O49" s="197" t="s">
        <v>327</v>
      </c>
      <c r="P49" s="196" t="s">
        <v>524</v>
      </c>
    </row>
    <row r="50" spans="1:16">
      <c r="A50" s="195"/>
      <c r="B50" s="197"/>
      <c r="C50" s="196" t="s">
        <v>525</v>
      </c>
      <c r="D50" s="196" t="str">
        <f t="shared" si="0"/>
        <v>โรงเรียนบ้านพุทรา</v>
      </c>
      <c r="E50" s="196" t="s">
        <v>321</v>
      </c>
      <c r="F50" s="196" t="s">
        <v>257</v>
      </c>
      <c r="G50" s="196" t="s">
        <v>260</v>
      </c>
      <c r="H50" s="196" t="s">
        <v>261</v>
      </c>
      <c r="I50" s="197" t="s">
        <v>526</v>
      </c>
      <c r="J50" s="197" t="s">
        <v>527</v>
      </c>
      <c r="K50" s="197" t="s">
        <v>528</v>
      </c>
      <c r="L50" s="196">
        <v>19</v>
      </c>
      <c r="M50" s="196">
        <v>10</v>
      </c>
      <c r="N50" s="196" t="s">
        <v>529</v>
      </c>
      <c r="O50" s="197" t="s">
        <v>354</v>
      </c>
      <c r="P50" s="196" t="s">
        <v>525</v>
      </c>
    </row>
    <row r="51" spans="1:16">
      <c r="A51" s="195"/>
      <c r="B51" s="197"/>
      <c r="C51" s="198" t="s">
        <v>530</v>
      </c>
      <c r="D51" s="196" t="str">
        <f t="shared" si="0"/>
        <v>โรงเรียนพิมายสามัคคี ๑</v>
      </c>
      <c r="E51" s="196" t="s">
        <v>321</v>
      </c>
      <c r="F51" s="196" t="s">
        <v>257</v>
      </c>
      <c r="G51" s="196" t="s">
        <v>260</v>
      </c>
      <c r="H51" s="196" t="s">
        <v>261</v>
      </c>
      <c r="I51" s="197" t="s">
        <v>531</v>
      </c>
      <c r="J51" s="197" t="s">
        <v>532</v>
      </c>
      <c r="K51" s="197" t="s">
        <v>533</v>
      </c>
      <c r="L51" s="196">
        <v>0</v>
      </c>
      <c r="M51" s="196">
        <v>0</v>
      </c>
      <c r="N51" s="196"/>
      <c r="O51" s="197" t="s">
        <v>434</v>
      </c>
      <c r="P51" s="196" t="s">
        <v>534</v>
      </c>
    </row>
    <row r="52" spans="1:16">
      <c r="A52" s="195"/>
      <c r="B52" s="197"/>
      <c r="C52" s="196" t="s">
        <v>535</v>
      </c>
      <c r="D52" s="196" t="str">
        <f t="shared" si="0"/>
        <v>โรงเรียนบ้านคล้า</v>
      </c>
      <c r="E52" s="196" t="s">
        <v>328</v>
      </c>
      <c r="F52" s="196" t="s">
        <v>257</v>
      </c>
      <c r="G52" s="196" t="s">
        <v>260</v>
      </c>
      <c r="H52" s="196" t="s">
        <v>261</v>
      </c>
      <c r="I52" s="197" t="s">
        <v>536</v>
      </c>
      <c r="J52" s="197" t="s">
        <v>537</v>
      </c>
      <c r="K52" s="197" t="s">
        <v>538</v>
      </c>
      <c r="L52" s="196">
        <v>3</v>
      </c>
      <c r="M52" s="196">
        <v>6</v>
      </c>
      <c r="N52" s="196" t="s">
        <v>539</v>
      </c>
      <c r="O52" s="197" t="s">
        <v>301</v>
      </c>
      <c r="P52" s="196" t="s">
        <v>535</v>
      </c>
    </row>
    <row r="53" spans="1:16">
      <c r="A53" s="195"/>
      <c r="B53" s="197"/>
      <c r="C53" s="196" t="s">
        <v>540</v>
      </c>
      <c r="D53" s="196" t="str">
        <f t="shared" si="0"/>
        <v>โรงเรียนบ้านซึม(ศีลราษฎร์นุเคราะห์)</v>
      </c>
      <c r="E53" s="196" t="s">
        <v>328</v>
      </c>
      <c r="F53" s="196" t="s">
        <v>257</v>
      </c>
      <c r="G53" s="196" t="s">
        <v>260</v>
      </c>
      <c r="H53" s="196" t="s">
        <v>261</v>
      </c>
      <c r="I53" s="197" t="s">
        <v>541</v>
      </c>
      <c r="J53" s="197" t="s">
        <v>542</v>
      </c>
      <c r="K53" s="197" t="s">
        <v>543</v>
      </c>
      <c r="L53" s="196">
        <v>28</v>
      </c>
      <c r="M53" s="196">
        <v>6</v>
      </c>
      <c r="N53" s="196" t="s">
        <v>513</v>
      </c>
      <c r="O53" s="197" t="s">
        <v>428</v>
      </c>
      <c r="P53" s="196" t="s">
        <v>544</v>
      </c>
    </row>
    <row r="54" spans="1:16">
      <c r="A54" s="195"/>
      <c r="B54" s="197"/>
      <c r="C54" s="196" t="s">
        <v>545</v>
      </c>
      <c r="D54" s="196" t="str">
        <f t="shared" si="0"/>
        <v>โรงเรียนบ้านท่าแดง</v>
      </c>
      <c r="E54" s="196" t="s">
        <v>328</v>
      </c>
      <c r="F54" s="196" t="s">
        <v>257</v>
      </c>
      <c r="G54" s="196" t="s">
        <v>260</v>
      </c>
      <c r="H54" s="196" t="s">
        <v>261</v>
      </c>
      <c r="I54" s="197" t="s">
        <v>546</v>
      </c>
      <c r="J54" s="197" t="s">
        <v>547</v>
      </c>
      <c r="K54" s="197" t="s">
        <v>548</v>
      </c>
      <c r="L54" s="196">
        <v>20</v>
      </c>
      <c r="M54" s="196">
        <v>8</v>
      </c>
      <c r="N54" s="196" t="s">
        <v>549</v>
      </c>
      <c r="O54" s="197" t="s">
        <v>273</v>
      </c>
      <c r="P54" s="196" t="s">
        <v>545</v>
      </c>
    </row>
    <row r="55" spans="1:16">
      <c r="A55" s="195"/>
      <c r="B55" s="197"/>
      <c r="C55" s="196" t="s">
        <v>550</v>
      </c>
      <c r="D55" s="196" t="str">
        <f t="shared" si="0"/>
        <v>โรงเรียนบ้านสัมฤทธิ์</v>
      </c>
      <c r="E55" s="196" t="s">
        <v>328</v>
      </c>
      <c r="F55" s="196" t="s">
        <v>257</v>
      </c>
      <c r="G55" s="196" t="s">
        <v>260</v>
      </c>
      <c r="H55" s="196" t="s">
        <v>261</v>
      </c>
      <c r="I55" s="197" t="s">
        <v>551</v>
      </c>
      <c r="J55" s="197" t="s">
        <v>552</v>
      </c>
      <c r="K55" s="197" t="s">
        <v>553</v>
      </c>
      <c r="L55" s="196">
        <v>1</v>
      </c>
      <c r="M55" s="196">
        <v>9</v>
      </c>
      <c r="N55" s="196" t="s">
        <v>451</v>
      </c>
      <c r="O55" s="197" t="s">
        <v>392</v>
      </c>
      <c r="P55" s="196" t="s">
        <v>550</v>
      </c>
    </row>
    <row r="56" spans="1:16">
      <c r="A56" s="195"/>
      <c r="B56" s="197"/>
      <c r="C56" s="196" t="s">
        <v>554</v>
      </c>
      <c r="D56" s="196" t="str">
        <f t="shared" si="0"/>
        <v>โรงเรียนวัดวังน้ำ</v>
      </c>
      <c r="E56" s="196" t="s">
        <v>328</v>
      </c>
      <c r="F56" s="196" t="s">
        <v>257</v>
      </c>
      <c r="G56" s="196" t="s">
        <v>260</v>
      </c>
      <c r="H56" s="196" t="s">
        <v>261</v>
      </c>
      <c r="I56" s="197" t="s">
        <v>555</v>
      </c>
      <c r="J56" s="197" t="s">
        <v>556</v>
      </c>
      <c r="K56" s="197" t="s">
        <v>557</v>
      </c>
      <c r="L56" s="196">
        <v>0</v>
      </c>
      <c r="M56" s="196">
        <v>0</v>
      </c>
      <c r="N56" s="196"/>
      <c r="O56" s="197" t="s">
        <v>363</v>
      </c>
      <c r="P56" s="196" t="s">
        <v>558</v>
      </c>
    </row>
    <row r="57" spans="1:16">
      <c r="A57" s="195"/>
      <c r="B57" s="197"/>
      <c r="C57" s="198" t="s">
        <v>559</v>
      </c>
      <c r="D57" s="196" t="str">
        <f t="shared" si="0"/>
        <v>โรงเรียนนิคมสร้างตนเองพิมาย ๔</v>
      </c>
      <c r="E57" s="196" t="s">
        <v>334</v>
      </c>
      <c r="F57" s="196" t="s">
        <v>257</v>
      </c>
      <c r="G57" s="196" t="s">
        <v>260</v>
      </c>
      <c r="H57" s="196" t="s">
        <v>261</v>
      </c>
      <c r="I57" s="197" t="s">
        <v>560</v>
      </c>
      <c r="J57" s="197" t="s">
        <v>561</v>
      </c>
      <c r="K57" s="197" t="s">
        <v>562</v>
      </c>
      <c r="L57" s="196">
        <v>22</v>
      </c>
      <c r="M57" s="196">
        <v>6</v>
      </c>
      <c r="N57" s="196" t="s">
        <v>339</v>
      </c>
      <c r="O57" s="197" t="s">
        <v>287</v>
      </c>
      <c r="P57" s="196" t="s">
        <v>563</v>
      </c>
    </row>
    <row r="58" spans="1:16">
      <c r="A58" s="195"/>
      <c r="B58" s="197"/>
      <c r="C58" s="196" t="s">
        <v>564</v>
      </c>
      <c r="D58" s="196" t="str">
        <f t="shared" si="0"/>
        <v>โรงเรียนบ้านดอนหวาย</v>
      </c>
      <c r="E58" s="196" t="s">
        <v>334</v>
      </c>
      <c r="F58" s="196" t="s">
        <v>257</v>
      </c>
      <c r="G58" s="196" t="s">
        <v>260</v>
      </c>
      <c r="H58" s="196" t="s">
        <v>261</v>
      </c>
      <c r="I58" s="197" t="s">
        <v>565</v>
      </c>
      <c r="J58" s="197" t="s">
        <v>566</v>
      </c>
      <c r="K58" s="197" t="s">
        <v>567</v>
      </c>
      <c r="L58" s="196">
        <v>0</v>
      </c>
      <c r="M58" s="196">
        <v>0</v>
      </c>
      <c r="N58" s="196"/>
      <c r="O58" s="197" t="s">
        <v>273</v>
      </c>
      <c r="P58" s="196" t="s">
        <v>564</v>
      </c>
    </row>
    <row r="59" spans="1:16">
      <c r="A59" s="195"/>
      <c r="B59" s="197"/>
      <c r="C59" s="196" t="s">
        <v>568</v>
      </c>
      <c r="D59" s="196" t="str">
        <f t="shared" si="0"/>
        <v>โรงเรียนบ้านหนองบัวคำ</v>
      </c>
      <c r="E59" s="196" t="s">
        <v>334</v>
      </c>
      <c r="F59" s="196" t="s">
        <v>257</v>
      </c>
      <c r="G59" s="196" t="s">
        <v>260</v>
      </c>
      <c r="H59" s="196" t="s">
        <v>261</v>
      </c>
      <c r="I59" s="197" t="s">
        <v>569</v>
      </c>
      <c r="J59" s="197" t="s">
        <v>570</v>
      </c>
      <c r="K59" s="197" t="s">
        <v>571</v>
      </c>
      <c r="L59" s="196">
        <v>12</v>
      </c>
      <c r="M59" s="196">
        <v>5</v>
      </c>
      <c r="N59" s="196" t="s">
        <v>427</v>
      </c>
      <c r="O59" s="197" t="s">
        <v>280</v>
      </c>
      <c r="P59" s="196" t="s">
        <v>568</v>
      </c>
    </row>
    <row r="60" spans="1:16">
      <c r="A60" s="195"/>
      <c r="B60" s="197"/>
      <c r="C60" s="196" t="s">
        <v>572</v>
      </c>
      <c r="D60" s="196" t="str">
        <f t="shared" si="0"/>
        <v>โรงเรียนบ้านหนองโสน</v>
      </c>
      <c r="E60" s="196" t="s">
        <v>334</v>
      </c>
      <c r="F60" s="196" t="s">
        <v>257</v>
      </c>
      <c r="G60" s="196" t="s">
        <v>260</v>
      </c>
      <c r="H60" s="196" t="s">
        <v>261</v>
      </c>
      <c r="I60" s="197" t="s">
        <v>573</v>
      </c>
      <c r="J60" s="197" t="s">
        <v>574</v>
      </c>
      <c r="K60" s="197" t="s">
        <v>575</v>
      </c>
      <c r="L60" s="196">
        <v>21</v>
      </c>
      <c r="M60" s="196">
        <v>5</v>
      </c>
      <c r="N60" s="196" t="s">
        <v>576</v>
      </c>
      <c r="O60" s="197" t="s">
        <v>421</v>
      </c>
      <c r="P60" s="196" t="s">
        <v>572</v>
      </c>
    </row>
    <row r="61" spans="1:16">
      <c r="A61" s="195"/>
      <c r="B61" s="197"/>
      <c r="C61" s="196" t="s">
        <v>577</v>
      </c>
      <c r="D61" s="196" t="str">
        <f t="shared" si="0"/>
        <v>โรงเรียนเพชรหนองขาม</v>
      </c>
      <c r="E61" s="196" t="s">
        <v>334</v>
      </c>
      <c r="F61" s="196" t="s">
        <v>257</v>
      </c>
      <c r="G61" s="196" t="s">
        <v>260</v>
      </c>
      <c r="H61" s="196" t="s">
        <v>261</v>
      </c>
      <c r="I61" s="197" t="s">
        <v>578</v>
      </c>
      <c r="J61" s="197" t="s">
        <v>579</v>
      </c>
      <c r="K61" s="197" t="s">
        <v>580</v>
      </c>
      <c r="L61" s="196">
        <v>17</v>
      </c>
      <c r="M61" s="196">
        <v>6</v>
      </c>
      <c r="N61" s="196" t="s">
        <v>581</v>
      </c>
      <c r="O61" s="197" t="s">
        <v>327</v>
      </c>
      <c r="P61" s="196" t="s">
        <v>505</v>
      </c>
    </row>
    <row r="62" spans="1:16">
      <c r="A62" s="195"/>
      <c r="B62" s="197"/>
      <c r="C62" s="196" t="s">
        <v>582</v>
      </c>
      <c r="D62" s="196" t="str">
        <f t="shared" si="0"/>
        <v>โรงเรียนหนองบัวลอย</v>
      </c>
      <c r="E62" s="196" t="s">
        <v>334</v>
      </c>
      <c r="F62" s="196" t="s">
        <v>257</v>
      </c>
      <c r="G62" s="196" t="s">
        <v>260</v>
      </c>
      <c r="H62" s="196" t="s">
        <v>261</v>
      </c>
      <c r="I62" s="197" t="s">
        <v>583</v>
      </c>
      <c r="J62" s="197" t="s">
        <v>584</v>
      </c>
      <c r="K62" s="197" t="s">
        <v>585</v>
      </c>
      <c r="L62" s="196">
        <v>25</v>
      </c>
      <c r="M62" s="196">
        <v>7</v>
      </c>
      <c r="N62" s="196" t="s">
        <v>586</v>
      </c>
      <c r="O62" s="197" t="s">
        <v>354</v>
      </c>
      <c r="P62" s="196" t="s">
        <v>587</v>
      </c>
    </row>
  </sheetData>
  <sheetProtection password="CD02" sheet="1" objects="1" scenarios="1" selectLockedCells="1"/>
  <mergeCells count="2">
    <mergeCell ref="I2:K2"/>
    <mergeCell ref="L2:N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6"/>
  <sheetViews>
    <sheetView showGridLines="0" showRowColHeaders="0" workbookViewId="0">
      <selection activeCell="R11" sqref="R11"/>
    </sheetView>
  </sheetViews>
  <sheetFormatPr defaultColWidth="23.25" defaultRowHeight="22.5"/>
  <cols>
    <col min="1" max="1" width="15" style="34" customWidth="1"/>
    <col min="2" max="2" width="4.125" style="1" customWidth="1"/>
    <col min="3" max="3" width="8.75" style="1" customWidth="1"/>
    <col min="4" max="4" width="21.875" style="1" customWidth="1"/>
    <col min="5" max="19" width="3.25" style="1" customWidth="1"/>
    <col min="20" max="20" width="5.75" style="1" customWidth="1"/>
    <col min="21" max="21" width="9.625" style="1" customWidth="1"/>
    <col min="22" max="22" width="10.625" style="34" customWidth="1"/>
    <col min="23" max="23" width="14.625" style="37" customWidth="1"/>
    <col min="24" max="24" width="13" style="34" customWidth="1"/>
    <col min="25" max="25" width="10.25" style="34" customWidth="1"/>
    <col min="26" max="26" width="13.625" style="34" customWidth="1"/>
    <col min="27" max="31" width="23.25" style="34"/>
    <col min="32" max="16384" width="23.25" style="1"/>
  </cols>
  <sheetData>
    <row r="1" spans="1:3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W1" s="91" t="s">
        <v>57</v>
      </c>
    </row>
    <row r="2" spans="1:3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X2" s="53" t="s">
        <v>59</v>
      </c>
      <c r="Y2" s="54">
        <v>0.25</v>
      </c>
      <c r="Z2" s="57" t="s">
        <v>32</v>
      </c>
    </row>
    <row r="3" spans="1:31" s="7" customFormat="1" ht="19.5" customHeight="1">
      <c r="A3" s="33"/>
      <c r="B3" s="25"/>
      <c r="C3" s="227" t="str">
        <f>"แบบประเมินคุณะลักษณะอันพึงประสงค์ของผู้เรียน  "&amp;บันทึกข้อความ!S8&amp;" ปีการศึกษา "&amp;บันทึกข้อความ!S9</f>
        <v>แบบประเมินคุณะลักษณะอันพึงประสงค์ของผู้เรียน  ชั้นมัธยมศึกษาปีที่ 3 ปีการศึกษา 2556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5"/>
      <c r="V3" s="33"/>
      <c r="W3" s="38"/>
      <c r="X3" s="53" t="s">
        <v>58</v>
      </c>
      <c r="Y3" s="55">
        <f>SUM(U57:U59)</f>
        <v>0</v>
      </c>
      <c r="Z3" s="57" t="s">
        <v>29</v>
      </c>
      <c r="AA3" s="33"/>
      <c r="AB3" s="33"/>
      <c r="AC3" s="33"/>
      <c r="AD3" s="33"/>
      <c r="AE3" s="33"/>
    </row>
    <row r="4" spans="1:31" s="7" customFormat="1" ht="19.5" customHeight="1">
      <c r="A4" s="33"/>
      <c r="B4" s="25"/>
      <c r="C4" s="25" t="s">
        <v>126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33"/>
      <c r="W4" s="52"/>
      <c r="X4" s="53" t="s">
        <v>30</v>
      </c>
      <c r="Y4" s="56" t="str">
        <f>IF(Y3=0,"-",Y3*100/U62)</f>
        <v>-</v>
      </c>
      <c r="Z4" s="57"/>
      <c r="AA4" s="33"/>
      <c r="AB4" s="33"/>
      <c r="AC4" s="33"/>
      <c r="AD4" s="33"/>
      <c r="AE4" s="33"/>
    </row>
    <row r="5" spans="1:31" s="21" customFormat="1" ht="19.5" customHeight="1">
      <c r="A5" s="33"/>
      <c r="D5" s="21" t="s">
        <v>127</v>
      </c>
      <c r="V5" s="33"/>
      <c r="W5" s="38"/>
      <c r="X5" s="53" t="s">
        <v>31</v>
      </c>
      <c r="Y5" s="56" t="str">
        <f>IF(Y4="-","-",Y4*Y2/100)</f>
        <v>-</v>
      </c>
      <c r="Z5" s="57" t="s">
        <v>32</v>
      </c>
      <c r="AA5" s="33"/>
      <c r="AB5" s="33"/>
      <c r="AC5" s="33"/>
      <c r="AD5" s="33"/>
      <c r="AE5" s="33"/>
    </row>
    <row r="6" spans="1:31" s="7" customFormat="1" ht="81.75" customHeight="1">
      <c r="A6" s="33"/>
      <c r="B6" s="234" t="s">
        <v>0</v>
      </c>
      <c r="C6" s="235" t="str">
        <f>นักเรียน!B5</f>
        <v>เลขประจำตัว</v>
      </c>
      <c r="D6" s="234" t="s">
        <v>1</v>
      </c>
      <c r="E6" s="231" t="s">
        <v>128</v>
      </c>
      <c r="F6" s="232"/>
      <c r="G6" s="232"/>
      <c r="H6" s="232"/>
      <c r="I6" s="233"/>
      <c r="J6" s="231" t="s">
        <v>129</v>
      </c>
      <c r="K6" s="232"/>
      <c r="L6" s="232"/>
      <c r="M6" s="232"/>
      <c r="N6" s="233"/>
      <c r="O6" s="231" t="s">
        <v>130</v>
      </c>
      <c r="P6" s="232"/>
      <c r="Q6" s="232"/>
      <c r="R6" s="232"/>
      <c r="S6" s="232"/>
      <c r="T6" s="240" t="s">
        <v>28</v>
      </c>
      <c r="U6" s="240" t="s">
        <v>27</v>
      </c>
      <c r="V6" s="33"/>
      <c r="W6" s="48" t="s">
        <v>8</v>
      </c>
      <c r="X6" s="49" t="s">
        <v>9</v>
      </c>
      <c r="Y6" s="33"/>
      <c r="Z6" s="33"/>
      <c r="AA6" s="33"/>
      <c r="AB6" s="33"/>
      <c r="AC6" s="33"/>
      <c r="AD6" s="33"/>
      <c r="AE6" s="33"/>
    </row>
    <row r="7" spans="1:31" ht="18" customHeight="1">
      <c r="B7" s="234"/>
      <c r="C7" s="235"/>
      <c r="D7" s="234"/>
      <c r="E7" s="41">
        <v>5</v>
      </c>
      <c r="F7" s="42">
        <v>4</v>
      </c>
      <c r="G7" s="42">
        <v>3</v>
      </c>
      <c r="H7" s="42">
        <v>2</v>
      </c>
      <c r="I7" s="43">
        <v>1</v>
      </c>
      <c r="J7" s="41">
        <v>5</v>
      </c>
      <c r="K7" s="42">
        <v>4</v>
      </c>
      <c r="L7" s="42">
        <v>3</v>
      </c>
      <c r="M7" s="42">
        <v>2</v>
      </c>
      <c r="N7" s="43">
        <v>1</v>
      </c>
      <c r="O7" s="41">
        <v>5</v>
      </c>
      <c r="P7" s="42">
        <v>4</v>
      </c>
      <c r="Q7" s="42">
        <v>3</v>
      </c>
      <c r="R7" s="42">
        <v>2</v>
      </c>
      <c r="S7" s="51">
        <v>1</v>
      </c>
      <c r="T7" s="240"/>
      <c r="U7" s="240"/>
      <c r="W7" s="64">
        <v>15</v>
      </c>
      <c r="X7" s="65">
        <v>100</v>
      </c>
    </row>
    <row r="8" spans="1:31" s="4" customFormat="1" ht="13.5" customHeight="1">
      <c r="A8" s="35"/>
      <c r="B8" s="3">
        <v>1</v>
      </c>
      <c r="C8" s="27" t="str">
        <f>IF(นักเรียน!B6="","",นักเรียน!B6)</f>
        <v/>
      </c>
      <c r="D8" s="28" t="str">
        <f>IF(นักเรียน!C6="","",นักเรียน!C6)</f>
        <v>สามเณร</v>
      </c>
      <c r="E8" s="45"/>
      <c r="F8" s="46"/>
      <c r="G8" s="46"/>
      <c r="H8" s="46"/>
      <c r="I8" s="47"/>
      <c r="J8" s="45"/>
      <c r="K8" s="46"/>
      <c r="L8" s="46"/>
      <c r="M8" s="46"/>
      <c r="N8" s="47"/>
      <c r="O8" s="45"/>
      <c r="P8" s="46"/>
      <c r="Q8" s="46"/>
      <c r="R8" s="46"/>
      <c r="S8" s="47"/>
      <c r="T8" s="44" t="str">
        <f t="shared" ref="T8:T52" si="0">IF(X8=0,"",VLOOKUP(X8,gradeatt,4,TRUE))</f>
        <v/>
      </c>
      <c r="U8" s="44" t="str">
        <f t="shared" ref="U8:U52" si="1">IF(X8=0,"",VLOOKUP(X8,gradeatt,5,TRUE))</f>
        <v/>
      </c>
      <c r="V8" s="35"/>
      <c r="W8" s="40">
        <f>SUM(E8:S8)</f>
        <v>0</v>
      </c>
      <c r="X8" s="66">
        <f>W8*100/$W$7</f>
        <v>0</v>
      </c>
      <c r="Y8" s="35"/>
      <c r="Z8" s="35"/>
      <c r="AA8" s="35"/>
      <c r="AB8" s="35"/>
      <c r="AC8" s="35"/>
      <c r="AD8" s="35"/>
      <c r="AE8" s="35"/>
    </row>
    <row r="9" spans="1:31" s="4" customFormat="1" ht="13.5" customHeight="1">
      <c r="A9" s="35"/>
      <c r="B9" s="3">
        <v>2</v>
      </c>
      <c r="C9" s="27" t="str">
        <f>IF(นักเรียน!B7="","",นักเรียน!B7)</f>
        <v/>
      </c>
      <c r="D9" s="28" t="str">
        <f>IF(นักเรียน!C7="","",นักเรียน!C7)</f>
        <v>สามเณร</v>
      </c>
      <c r="E9" s="45"/>
      <c r="F9" s="46"/>
      <c r="G9" s="46"/>
      <c r="H9" s="46"/>
      <c r="I9" s="47"/>
      <c r="J9" s="45"/>
      <c r="K9" s="46"/>
      <c r="L9" s="46"/>
      <c r="M9" s="46"/>
      <c r="N9" s="47"/>
      <c r="O9" s="45"/>
      <c r="P9" s="46"/>
      <c r="Q9" s="46"/>
      <c r="R9" s="46"/>
      <c r="S9" s="47"/>
      <c r="T9" s="44" t="str">
        <f t="shared" si="0"/>
        <v/>
      </c>
      <c r="U9" s="44" t="str">
        <f t="shared" si="1"/>
        <v/>
      </c>
      <c r="V9" s="35"/>
      <c r="W9" s="40">
        <f t="shared" ref="W9:W52" si="2">SUM(E9:S9)</f>
        <v>0</v>
      </c>
      <c r="X9" s="66">
        <f t="shared" ref="X9:X52" si="3">W9*100/$W$7</f>
        <v>0</v>
      </c>
      <c r="Y9" s="35"/>
      <c r="Z9" s="35"/>
      <c r="AA9" s="35"/>
      <c r="AB9" s="35"/>
      <c r="AC9" s="35"/>
      <c r="AD9" s="35"/>
      <c r="AE9" s="35"/>
    </row>
    <row r="10" spans="1:31" s="4" customFormat="1" ht="13.5" customHeight="1">
      <c r="A10" s="35"/>
      <c r="B10" s="3">
        <v>3</v>
      </c>
      <c r="C10" s="27" t="str">
        <f>IF(นักเรียน!B8="","",นักเรียน!B8)</f>
        <v/>
      </c>
      <c r="D10" s="28" t="str">
        <f>IF(นักเรียน!C8="","",นักเรียน!C8)</f>
        <v>สามเณร</v>
      </c>
      <c r="E10" s="45"/>
      <c r="F10" s="46"/>
      <c r="G10" s="46"/>
      <c r="H10" s="46"/>
      <c r="I10" s="47"/>
      <c r="J10" s="45"/>
      <c r="K10" s="46"/>
      <c r="L10" s="46"/>
      <c r="M10" s="46"/>
      <c r="N10" s="47"/>
      <c r="O10" s="45"/>
      <c r="P10" s="46"/>
      <c r="Q10" s="46"/>
      <c r="R10" s="46"/>
      <c r="S10" s="47"/>
      <c r="T10" s="44" t="str">
        <f t="shared" si="0"/>
        <v/>
      </c>
      <c r="U10" s="44" t="str">
        <f t="shared" si="1"/>
        <v/>
      </c>
      <c r="V10" s="35"/>
      <c r="W10" s="40">
        <f t="shared" si="2"/>
        <v>0</v>
      </c>
      <c r="X10" s="66">
        <f t="shared" si="3"/>
        <v>0</v>
      </c>
      <c r="Y10" s="35"/>
      <c r="Z10" s="35"/>
      <c r="AA10" s="35"/>
      <c r="AB10" s="35"/>
      <c r="AC10" s="35"/>
      <c r="AD10" s="35"/>
      <c r="AE10" s="35"/>
    </row>
    <row r="11" spans="1:31" s="4" customFormat="1" ht="13.5" customHeight="1">
      <c r="A11" s="35"/>
      <c r="B11" s="3">
        <v>4</v>
      </c>
      <c r="C11" s="27" t="str">
        <f>IF(นักเรียน!B9="","",นักเรียน!B9)</f>
        <v/>
      </c>
      <c r="D11" s="28" t="str">
        <f>IF(นักเรียน!C9="","",นักเรียน!C9)</f>
        <v>สามเณร</v>
      </c>
      <c r="E11" s="45"/>
      <c r="F11" s="46"/>
      <c r="G11" s="46"/>
      <c r="H11" s="46"/>
      <c r="I11" s="47"/>
      <c r="J11" s="45"/>
      <c r="K11" s="46"/>
      <c r="L11" s="46"/>
      <c r="M11" s="46"/>
      <c r="N11" s="47"/>
      <c r="O11" s="45"/>
      <c r="P11" s="46"/>
      <c r="Q11" s="46"/>
      <c r="R11" s="46"/>
      <c r="S11" s="47"/>
      <c r="T11" s="44" t="str">
        <f t="shared" si="0"/>
        <v/>
      </c>
      <c r="U11" s="44" t="str">
        <f t="shared" si="1"/>
        <v/>
      </c>
      <c r="V11" s="35"/>
      <c r="W11" s="40">
        <f t="shared" si="2"/>
        <v>0</v>
      </c>
      <c r="X11" s="66">
        <f t="shared" si="3"/>
        <v>0</v>
      </c>
      <c r="Y11" s="35"/>
      <c r="Z11" s="35"/>
      <c r="AA11" s="35"/>
      <c r="AB11" s="35"/>
      <c r="AC11" s="35"/>
      <c r="AD11" s="35"/>
      <c r="AE11" s="35"/>
    </row>
    <row r="12" spans="1:31" s="4" customFormat="1" ht="13.5" customHeight="1">
      <c r="A12" s="35"/>
      <c r="B12" s="3">
        <v>5</v>
      </c>
      <c r="C12" s="27" t="str">
        <f>IF(นักเรียน!B10="","",นักเรียน!B10)</f>
        <v/>
      </c>
      <c r="D12" s="28" t="str">
        <f>IF(นักเรียน!C10="","",นักเรียน!C10)</f>
        <v>สามเณร</v>
      </c>
      <c r="E12" s="45"/>
      <c r="F12" s="46"/>
      <c r="G12" s="46"/>
      <c r="H12" s="46"/>
      <c r="I12" s="47"/>
      <c r="J12" s="45"/>
      <c r="K12" s="46"/>
      <c r="L12" s="46"/>
      <c r="M12" s="46"/>
      <c r="N12" s="47"/>
      <c r="O12" s="45"/>
      <c r="P12" s="46"/>
      <c r="Q12" s="46"/>
      <c r="R12" s="46"/>
      <c r="S12" s="47"/>
      <c r="T12" s="44" t="str">
        <f t="shared" si="0"/>
        <v/>
      </c>
      <c r="U12" s="44" t="str">
        <f t="shared" si="1"/>
        <v/>
      </c>
      <c r="V12" s="35"/>
      <c r="W12" s="40">
        <f t="shared" si="2"/>
        <v>0</v>
      </c>
      <c r="X12" s="66">
        <f t="shared" si="3"/>
        <v>0</v>
      </c>
      <c r="Y12" s="35"/>
      <c r="Z12" s="35"/>
      <c r="AA12" s="35"/>
      <c r="AB12" s="35"/>
      <c r="AC12" s="35"/>
      <c r="AD12" s="35"/>
      <c r="AE12" s="35"/>
    </row>
    <row r="13" spans="1:31" s="4" customFormat="1" ht="13.5" customHeight="1">
      <c r="A13" s="35"/>
      <c r="B13" s="3">
        <v>6</v>
      </c>
      <c r="C13" s="27" t="str">
        <f>IF(นักเรียน!B11="","",นักเรียน!B11)</f>
        <v/>
      </c>
      <c r="D13" s="28" t="str">
        <f>IF(นักเรียน!C11="","",นักเรียน!C11)</f>
        <v>สามเณร</v>
      </c>
      <c r="E13" s="45"/>
      <c r="F13" s="46"/>
      <c r="G13" s="46"/>
      <c r="H13" s="46"/>
      <c r="I13" s="47"/>
      <c r="J13" s="45"/>
      <c r="K13" s="46"/>
      <c r="L13" s="46"/>
      <c r="M13" s="46"/>
      <c r="N13" s="47"/>
      <c r="O13" s="45"/>
      <c r="P13" s="46"/>
      <c r="Q13" s="46"/>
      <c r="R13" s="46"/>
      <c r="S13" s="47"/>
      <c r="T13" s="44" t="str">
        <f t="shared" si="0"/>
        <v/>
      </c>
      <c r="U13" s="44" t="str">
        <f t="shared" si="1"/>
        <v/>
      </c>
      <c r="V13" s="35"/>
      <c r="W13" s="40">
        <f t="shared" si="2"/>
        <v>0</v>
      </c>
      <c r="X13" s="66">
        <f t="shared" si="3"/>
        <v>0</v>
      </c>
      <c r="Y13" s="35"/>
      <c r="Z13" s="35"/>
      <c r="AA13" s="35"/>
      <c r="AB13" s="35"/>
      <c r="AC13" s="35"/>
      <c r="AD13" s="35"/>
      <c r="AE13" s="35"/>
    </row>
    <row r="14" spans="1:31" s="4" customFormat="1" ht="13.5" customHeight="1">
      <c r="A14" s="35"/>
      <c r="B14" s="3">
        <v>7</v>
      </c>
      <c r="C14" s="27" t="str">
        <f>IF(นักเรียน!B12="","",นักเรียน!B12)</f>
        <v/>
      </c>
      <c r="D14" s="28" t="str">
        <f>IF(นักเรียน!C12="","",นักเรียน!C12)</f>
        <v>สามเณร</v>
      </c>
      <c r="E14" s="45"/>
      <c r="F14" s="46"/>
      <c r="G14" s="46"/>
      <c r="H14" s="46"/>
      <c r="I14" s="47"/>
      <c r="J14" s="45"/>
      <c r="K14" s="46"/>
      <c r="L14" s="46"/>
      <c r="M14" s="46"/>
      <c r="N14" s="47"/>
      <c r="O14" s="45"/>
      <c r="P14" s="46"/>
      <c r="Q14" s="46"/>
      <c r="R14" s="46"/>
      <c r="S14" s="47"/>
      <c r="T14" s="44" t="str">
        <f t="shared" si="0"/>
        <v/>
      </c>
      <c r="U14" s="44" t="str">
        <f t="shared" si="1"/>
        <v/>
      </c>
      <c r="V14" s="35"/>
      <c r="W14" s="40">
        <f t="shared" si="2"/>
        <v>0</v>
      </c>
      <c r="X14" s="66">
        <f t="shared" si="3"/>
        <v>0</v>
      </c>
      <c r="Y14" s="35"/>
      <c r="Z14" s="35"/>
      <c r="AA14" s="35"/>
      <c r="AB14" s="35"/>
      <c r="AC14" s="35"/>
      <c r="AD14" s="35"/>
      <c r="AE14" s="35"/>
    </row>
    <row r="15" spans="1:31" s="4" customFormat="1" ht="13.5" customHeight="1">
      <c r="A15" s="35"/>
      <c r="B15" s="3">
        <v>8</v>
      </c>
      <c r="C15" s="27" t="str">
        <f>IF(นักเรียน!B13="","",นักเรียน!B13)</f>
        <v/>
      </c>
      <c r="D15" s="28" t="str">
        <f>IF(นักเรียน!C13="","",นักเรียน!C13)</f>
        <v>สามเณร</v>
      </c>
      <c r="E15" s="45"/>
      <c r="F15" s="46"/>
      <c r="G15" s="46"/>
      <c r="H15" s="46"/>
      <c r="I15" s="47"/>
      <c r="J15" s="45"/>
      <c r="K15" s="46"/>
      <c r="L15" s="46"/>
      <c r="M15" s="46"/>
      <c r="N15" s="47"/>
      <c r="O15" s="45"/>
      <c r="P15" s="46"/>
      <c r="Q15" s="46"/>
      <c r="R15" s="46"/>
      <c r="S15" s="47"/>
      <c r="T15" s="44" t="str">
        <f t="shared" si="0"/>
        <v/>
      </c>
      <c r="U15" s="44" t="str">
        <f t="shared" si="1"/>
        <v/>
      </c>
      <c r="V15" s="35"/>
      <c r="W15" s="40">
        <f t="shared" si="2"/>
        <v>0</v>
      </c>
      <c r="X15" s="66">
        <f t="shared" si="3"/>
        <v>0</v>
      </c>
      <c r="Y15" s="35"/>
      <c r="Z15" s="35"/>
      <c r="AA15" s="35"/>
      <c r="AB15" s="35"/>
      <c r="AC15" s="35"/>
      <c r="AD15" s="35"/>
      <c r="AE15" s="35"/>
    </row>
    <row r="16" spans="1:31" s="4" customFormat="1" ht="13.5" customHeight="1">
      <c r="A16" s="35"/>
      <c r="B16" s="3">
        <v>9</v>
      </c>
      <c r="C16" s="27" t="str">
        <f>IF(นักเรียน!B14="","",นักเรียน!B14)</f>
        <v/>
      </c>
      <c r="D16" s="28" t="str">
        <f>IF(นักเรียน!C14="","",นักเรียน!C14)</f>
        <v>สามเณร</v>
      </c>
      <c r="E16" s="45"/>
      <c r="F16" s="46"/>
      <c r="G16" s="46"/>
      <c r="H16" s="46"/>
      <c r="I16" s="47"/>
      <c r="J16" s="45"/>
      <c r="K16" s="46"/>
      <c r="L16" s="46"/>
      <c r="M16" s="46"/>
      <c r="N16" s="47"/>
      <c r="O16" s="45"/>
      <c r="P16" s="46"/>
      <c r="Q16" s="46"/>
      <c r="R16" s="46"/>
      <c r="S16" s="47"/>
      <c r="T16" s="44" t="str">
        <f t="shared" si="0"/>
        <v/>
      </c>
      <c r="U16" s="44" t="str">
        <f t="shared" si="1"/>
        <v/>
      </c>
      <c r="V16" s="35"/>
      <c r="W16" s="40">
        <f t="shared" si="2"/>
        <v>0</v>
      </c>
      <c r="X16" s="66">
        <f t="shared" si="3"/>
        <v>0</v>
      </c>
      <c r="Y16" s="35"/>
      <c r="Z16" s="35"/>
      <c r="AA16" s="35"/>
      <c r="AB16" s="35"/>
      <c r="AC16" s="35"/>
      <c r="AD16" s="35"/>
      <c r="AE16" s="35"/>
    </row>
    <row r="17" spans="1:31" s="4" customFormat="1" ht="13.5" customHeight="1">
      <c r="A17" s="35"/>
      <c r="B17" s="3">
        <v>10</v>
      </c>
      <c r="C17" s="27" t="str">
        <f>IF(นักเรียน!B15="","",นักเรียน!B15)</f>
        <v/>
      </c>
      <c r="D17" s="28" t="str">
        <f>IF(นักเรียน!C15="","",นักเรียน!C15)</f>
        <v>สามเณร</v>
      </c>
      <c r="E17" s="45"/>
      <c r="F17" s="46"/>
      <c r="G17" s="46"/>
      <c r="H17" s="46"/>
      <c r="I17" s="47"/>
      <c r="J17" s="45"/>
      <c r="K17" s="46"/>
      <c r="L17" s="46"/>
      <c r="M17" s="46"/>
      <c r="N17" s="47"/>
      <c r="O17" s="45"/>
      <c r="P17" s="46"/>
      <c r="Q17" s="46"/>
      <c r="R17" s="46"/>
      <c r="S17" s="47"/>
      <c r="T17" s="44" t="str">
        <f t="shared" si="0"/>
        <v/>
      </c>
      <c r="U17" s="44" t="str">
        <f t="shared" si="1"/>
        <v/>
      </c>
      <c r="V17" s="35"/>
      <c r="W17" s="40">
        <f t="shared" si="2"/>
        <v>0</v>
      </c>
      <c r="X17" s="66">
        <f t="shared" si="3"/>
        <v>0</v>
      </c>
      <c r="Y17" s="35"/>
      <c r="Z17" s="35"/>
      <c r="AA17" s="35"/>
      <c r="AB17" s="35"/>
      <c r="AC17" s="35"/>
      <c r="AD17" s="35"/>
      <c r="AE17" s="35"/>
    </row>
    <row r="18" spans="1:31" s="4" customFormat="1" ht="13.5" customHeight="1">
      <c r="A18" s="35"/>
      <c r="B18" s="3">
        <v>11</v>
      </c>
      <c r="C18" s="27" t="str">
        <f>IF(นักเรียน!B16="","",นักเรียน!B16)</f>
        <v/>
      </c>
      <c r="D18" s="28" t="str">
        <f>IF(นักเรียน!C16="","",นักเรียน!C16)</f>
        <v/>
      </c>
      <c r="E18" s="45"/>
      <c r="F18" s="46"/>
      <c r="G18" s="46"/>
      <c r="H18" s="46"/>
      <c r="I18" s="47"/>
      <c r="J18" s="45"/>
      <c r="K18" s="46"/>
      <c r="L18" s="46"/>
      <c r="M18" s="46"/>
      <c r="N18" s="47"/>
      <c r="O18" s="45"/>
      <c r="P18" s="46"/>
      <c r="Q18" s="46"/>
      <c r="R18" s="46"/>
      <c r="S18" s="47"/>
      <c r="T18" s="44" t="str">
        <f t="shared" si="0"/>
        <v/>
      </c>
      <c r="U18" s="44" t="str">
        <f t="shared" si="1"/>
        <v/>
      </c>
      <c r="V18" s="35"/>
      <c r="W18" s="40">
        <f t="shared" si="2"/>
        <v>0</v>
      </c>
      <c r="X18" s="66">
        <f t="shared" si="3"/>
        <v>0</v>
      </c>
      <c r="Y18" s="35"/>
      <c r="Z18" s="35"/>
      <c r="AA18" s="35"/>
      <c r="AB18" s="35"/>
      <c r="AC18" s="35"/>
      <c r="AD18" s="35"/>
      <c r="AE18" s="35"/>
    </row>
    <row r="19" spans="1:31" s="4" customFormat="1" ht="13.5" customHeight="1">
      <c r="A19" s="35"/>
      <c r="B19" s="3">
        <v>12</v>
      </c>
      <c r="C19" s="27" t="str">
        <f>IF(นักเรียน!B17="","",นักเรียน!B17)</f>
        <v/>
      </c>
      <c r="D19" s="28" t="str">
        <f>IF(นักเรียน!C17="","",นักเรียน!C17)</f>
        <v/>
      </c>
      <c r="E19" s="45"/>
      <c r="F19" s="46"/>
      <c r="G19" s="46"/>
      <c r="H19" s="46"/>
      <c r="I19" s="47"/>
      <c r="J19" s="45"/>
      <c r="K19" s="46"/>
      <c r="L19" s="46"/>
      <c r="M19" s="46"/>
      <c r="N19" s="47"/>
      <c r="O19" s="45"/>
      <c r="P19" s="46"/>
      <c r="Q19" s="46"/>
      <c r="R19" s="46"/>
      <c r="S19" s="47"/>
      <c r="T19" s="44" t="str">
        <f t="shared" si="0"/>
        <v/>
      </c>
      <c r="U19" s="44" t="str">
        <f t="shared" si="1"/>
        <v/>
      </c>
      <c r="V19" s="35"/>
      <c r="W19" s="40">
        <f t="shared" si="2"/>
        <v>0</v>
      </c>
      <c r="X19" s="66">
        <f t="shared" si="3"/>
        <v>0</v>
      </c>
      <c r="Y19" s="35"/>
      <c r="Z19" s="35"/>
      <c r="AA19" s="35"/>
      <c r="AB19" s="35"/>
      <c r="AC19" s="35"/>
      <c r="AD19" s="35"/>
      <c r="AE19" s="35"/>
    </row>
    <row r="20" spans="1:31" s="4" customFormat="1" ht="13.5" customHeight="1">
      <c r="A20" s="35"/>
      <c r="B20" s="3">
        <v>13</v>
      </c>
      <c r="C20" s="27" t="str">
        <f>IF(นักเรียน!B18="","",นักเรียน!B18)</f>
        <v/>
      </c>
      <c r="D20" s="28" t="str">
        <f>IF(นักเรียน!C18="","",นักเรียน!C18)</f>
        <v/>
      </c>
      <c r="E20" s="45"/>
      <c r="F20" s="46"/>
      <c r="G20" s="46"/>
      <c r="H20" s="46"/>
      <c r="I20" s="47"/>
      <c r="J20" s="45"/>
      <c r="K20" s="46"/>
      <c r="L20" s="46"/>
      <c r="M20" s="46"/>
      <c r="N20" s="47"/>
      <c r="O20" s="45"/>
      <c r="P20" s="46"/>
      <c r="Q20" s="46"/>
      <c r="R20" s="46"/>
      <c r="S20" s="47"/>
      <c r="T20" s="44" t="str">
        <f t="shared" si="0"/>
        <v/>
      </c>
      <c r="U20" s="44" t="str">
        <f t="shared" si="1"/>
        <v/>
      </c>
      <c r="V20" s="35"/>
      <c r="W20" s="40">
        <f t="shared" si="2"/>
        <v>0</v>
      </c>
      <c r="X20" s="66">
        <f t="shared" si="3"/>
        <v>0</v>
      </c>
      <c r="Y20" s="35"/>
      <c r="Z20" s="35"/>
      <c r="AA20" s="35"/>
      <c r="AB20" s="35"/>
      <c r="AC20" s="35"/>
      <c r="AD20" s="35"/>
      <c r="AE20" s="35"/>
    </row>
    <row r="21" spans="1:31" s="4" customFormat="1" ht="13.5" customHeight="1">
      <c r="A21" s="35"/>
      <c r="B21" s="3">
        <v>14</v>
      </c>
      <c r="C21" s="27" t="str">
        <f>IF(นักเรียน!B19="","",นักเรียน!B19)</f>
        <v/>
      </c>
      <c r="D21" s="28" t="str">
        <f>IF(นักเรียน!C19="","",นักเรียน!C19)</f>
        <v/>
      </c>
      <c r="E21" s="45"/>
      <c r="F21" s="46"/>
      <c r="G21" s="46"/>
      <c r="H21" s="46"/>
      <c r="I21" s="47"/>
      <c r="J21" s="45"/>
      <c r="K21" s="46"/>
      <c r="L21" s="46"/>
      <c r="M21" s="46"/>
      <c r="N21" s="47"/>
      <c r="O21" s="45"/>
      <c r="P21" s="46"/>
      <c r="Q21" s="46"/>
      <c r="R21" s="46"/>
      <c r="S21" s="47"/>
      <c r="T21" s="44" t="str">
        <f t="shared" si="0"/>
        <v/>
      </c>
      <c r="U21" s="44" t="str">
        <f t="shared" si="1"/>
        <v/>
      </c>
      <c r="V21" s="35"/>
      <c r="W21" s="40">
        <f t="shared" si="2"/>
        <v>0</v>
      </c>
      <c r="X21" s="66">
        <f t="shared" si="3"/>
        <v>0</v>
      </c>
      <c r="Y21" s="35"/>
      <c r="Z21" s="35"/>
      <c r="AA21" s="35"/>
      <c r="AB21" s="35"/>
      <c r="AC21" s="35"/>
      <c r="AD21" s="35"/>
      <c r="AE21" s="35"/>
    </row>
    <row r="22" spans="1:31" s="4" customFormat="1" ht="13.5" customHeight="1">
      <c r="A22" s="35"/>
      <c r="B22" s="3">
        <v>15</v>
      </c>
      <c r="C22" s="27" t="str">
        <f>IF(นักเรียน!B20="","",นักเรียน!B20)</f>
        <v/>
      </c>
      <c r="D22" s="28" t="str">
        <f>IF(นักเรียน!C20="","",นักเรียน!C20)</f>
        <v/>
      </c>
      <c r="E22" s="45"/>
      <c r="F22" s="46"/>
      <c r="G22" s="46"/>
      <c r="H22" s="46"/>
      <c r="I22" s="47"/>
      <c r="J22" s="45"/>
      <c r="K22" s="46"/>
      <c r="L22" s="46"/>
      <c r="M22" s="46"/>
      <c r="N22" s="47"/>
      <c r="O22" s="45"/>
      <c r="P22" s="46"/>
      <c r="Q22" s="46"/>
      <c r="R22" s="46"/>
      <c r="S22" s="47"/>
      <c r="T22" s="44" t="str">
        <f t="shared" si="0"/>
        <v/>
      </c>
      <c r="U22" s="44" t="str">
        <f t="shared" si="1"/>
        <v/>
      </c>
      <c r="V22" s="35"/>
      <c r="W22" s="40">
        <f t="shared" si="2"/>
        <v>0</v>
      </c>
      <c r="X22" s="66">
        <f t="shared" si="3"/>
        <v>0</v>
      </c>
      <c r="Y22" s="35"/>
      <c r="Z22" s="35"/>
      <c r="AA22" s="35"/>
      <c r="AB22" s="35"/>
      <c r="AC22" s="35"/>
      <c r="AD22" s="35"/>
      <c r="AE22" s="35"/>
    </row>
    <row r="23" spans="1:31" s="4" customFormat="1" ht="13.5" customHeight="1">
      <c r="A23" s="35"/>
      <c r="B23" s="3">
        <v>16</v>
      </c>
      <c r="C23" s="27" t="str">
        <f>IF(นักเรียน!B21="","",นักเรียน!B21)</f>
        <v/>
      </c>
      <c r="D23" s="28" t="str">
        <f>IF(นักเรียน!C21="","",นักเรียน!C21)</f>
        <v/>
      </c>
      <c r="E23" s="45"/>
      <c r="F23" s="46"/>
      <c r="G23" s="46"/>
      <c r="H23" s="46"/>
      <c r="I23" s="47"/>
      <c r="J23" s="45"/>
      <c r="K23" s="46"/>
      <c r="L23" s="46"/>
      <c r="M23" s="46"/>
      <c r="N23" s="47"/>
      <c r="O23" s="45"/>
      <c r="P23" s="46"/>
      <c r="Q23" s="46"/>
      <c r="R23" s="46"/>
      <c r="S23" s="47"/>
      <c r="T23" s="44" t="str">
        <f t="shared" si="0"/>
        <v/>
      </c>
      <c r="U23" s="44" t="str">
        <f t="shared" si="1"/>
        <v/>
      </c>
      <c r="V23" s="35"/>
      <c r="W23" s="40">
        <f t="shared" si="2"/>
        <v>0</v>
      </c>
      <c r="X23" s="66">
        <f t="shared" si="3"/>
        <v>0</v>
      </c>
      <c r="Y23" s="35"/>
      <c r="Z23" s="35"/>
      <c r="AA23" s="35"/>
      <c r="AB23" s="35"/>
      <c r="AC23" s="35"/>
      <c r="AD23" s="35"/>
      <c r="AE23" s="35"/>
    </row>
    <row r="24" spans="1:31" s="4" customFormat="1" ht="13.5" customHeight="1">
      <c r="A24" s="35"/>
      <c r="B24" s="3">
        <v>17</v>
      </c>
      <c r="C24" s="27" t="str">
        <f>IF(นักเรียน!B22="","",นักเรียน!B22)</f>
        <v/>
      </c>
      <c r="D24" s="28" t="str">
        <f>IF(นักเรียน!C22="","",นักเรียน!C22)</f>
        <v/>
      </c>
      <c r="E24" s="45"/>
      <c r="F24" s="46"/>
      <c r="G24" s="46"/>
      <c r="H24" s="46"/>
      <c r="I24" s="47"/>
      <c r="J24" s="45"/>
      <c r="K24" s="46"/>
      <c r="L24" s="46"/>
      <c r="M24" s="46"/>
      <c r="N24" s="47"/>
      <c r="O24" s="45"/>
      <c r="P24" s="46"/>
      <c r="Q24" s="46"/>
      <c r="R24" s="46"/>
      <c r="S24" s="47"/>
      <c r="T24" s="44" t="str">
        <f t="shared" si="0"/>
        <v/>
      </c>
      <c r="U24" s="44" t="str">
        <f t="shared" si="1"/>
        <v/>
      </c>
      <c r="V24" s="35"/>
      <c r="W24" s="40">
        <f t="shared" si="2"/>
        <v>0</v>
      </c>
      <c r="X24" s="66">
        <f t="shared" si="3"/>
        <v>0</v>
      </c>
      <c r="Y24" s="35"/>
      <c r="Z24" s="35"/>
      <c r="AA24" s="35"/>
      <c r="AB24" s="35"/>
      <c r="AC24" s="35"/>
      <c r="AD24" s="35"/>
      <c r="AE24" s="35"/>
    </row>
    <row r="25" spans="1:31" s="4" customFormat="1" ht="13.5" customHeight="1">
      <c r="A25" s="35"/>
      <c r="B25" s="3">
        <v>18</v>
      </c>
      <c r="C25" s="27" t="str">
        <f>IF(นักเรียน!B23="","",นักเรียน!B23)</f>
        <v/>
      </c>
      <c r="D25" s="28" t="str">
        <f>IF(นักเรียน!C23="","",นักเรียน!C23)</f>
        <v/>
      </c>
      <c r="E25" s="45"/>
      <c r="F25" s="46"/>
      <c r="G25" s="46"/>
      <c r="H25" s="46"/>
      <c r="I25" s="47"/>
      <c r="J25" s="45"/>
      <c r="K25" s="46"/>
      <c r="L25" s="46"/>
      <c r="M25" s="46"/>
      <c r="N25" s="47"/>
      <c r="O25" s="45"/>
      <c r="P25" s="46"/>
      <c r="Q25" s="46"/>
      <c r="R25" s="46"/>
      <c r="S25" s="47"/>
      <c r="T25" s="44" t="str">
        <f t="shared" si="0"/>
        <v/>
      </c>
      <c r="U25" s="44" t="str">
        <f t="shared" si="1"/>
        <v/>
      </c>
      <c r="V25" s="35"/>
      <c r="W25" s="40">
        <f t="shared" si="2"/>
        <v>0</v>
      </c>
      <c r="X25" s="66">
        <f t="shared" si="3"/>
        <v>0</v>
      </c>
      <c r="Y25" s="35"/>
      <c r="Z25" s="35"/>
      <c r="AA25" s="35"/>
      <c r="AB25" s="35"/>
      <c r="AC25" s="35"/>
      <c r="AD25" s="35"/>
      <c r="AE25" s="35"/>
    </row>
    <row r="26" spans="1:31" s="4" customFormat="1" ht="13.5" customHeight="1">
      <c r="A26" s="35"/>
      <c r="B26" s="3">
        <v>19</v>
      </c>
      <c r="C26" s="27" t="str">
        <f>IF(นักเรียน!B24="","",นักเรียน!B24)</f>
        <v/>
      </c>
      <c r="D26" s="28" t="str">
        <f>IF(นักเรียน!C24="","",นักเรียน!C24)</f>
        <v/>
      </c>
      <c r="E26" s="45"/>
      <c r="F26" s="46"/>
      <c r="G26" s="46"/>
      <c r="H26" s="46"/>
      <c r="I26" s="47"/>
      <c r="J26" s="45"/>
      <c r="K26" s="46"/>
      <c r="L26" s="46"/>
      <c r="M26" s="46"/>
      <c r="N26" s="47"/>
      <c r="O26" s="45"/>
      <c r="P26" s="46"/>
      <c r="Q26" s="46"/>
      <c r="R26" s="46"/>
      <c r="S26" s="47"/>
      <c r="T26" s="44" t="str">
        <f t="shared" si="0"/>
        <v/>
      </c>
      <c r="U26" s="44" t="str">
        <f t="shared" si="1"/>
        <v/>
      </c>
      <c r="V26" s="35"/>
      <c r="W26" s="40">
        <f t="shared" si="2"/>
        <v>0</v>
      </c>
      <c r="X26" s="66">
        <f t="shared" si="3"/>
        <v>0</v>
      </c>
      <c r="Y26" s="35"/>
      <c r="Z26" s="35"/>
      <c r="AA26" s="35"/>
      <c r="AB26" s="35"/>
      <c r="AC26" s="35"/>
      <c r="AD26" s="35"/>
      <c r="AE26" s="35"/>
    </row>
    <row r="27" spans="1:31" s="4" customFormat="1" ht="13.5" customHeight="1">
      <c r="A27" s="35"/>
      <c r="B27" s="3">
        <v>20</v>
      </c>
      <c r="C27" s="27" t="str">
        <f>IF(นักเรียน!B25="","",นักเรียน!B25)</f>
        <v/>
      </c>
      <c r="D27" s="28" t="str">
        <f>IF(นักเรียน!C25="","",นักเรียน!C25)</f>
        <v/>
      </c>
      <c r="E27" s="45"/>
      <c r="F27" s="46"/>
      <c r="G27" s="46"/>
      <c r="H27" s="46"/>
      <c r="I27" s="47"/>
      <c r="J27" s="45"/>
      <c r="K27" s="46"/>
      <c r="L27" s="46"/>
      <c r="M27" s="46"/>
      <c r="N27" s="47"/>
      <c r="O27" s="45"/>
      <c r="P27" s="46"/>
      <c r="Q27" s="46"/>
      <c r="R27" s="46"/>
      <c r="S27" s="47"/>
      <c r="T27" s="44" t="str">
        <f t="shared" si="0"/>
        <v/>
      </c>
      <c r="U27" s="44" t="str">
        <f t="shared" si="1"/>
        <v/>
      </c>
      <c r="V27" s="35"/>
      <c r="W27" s="40">
        <f t="shared" si="2"/>
        <v>0</v>
      </c>
      <c r="X27" s="66">
        <f t="shared" si="3"/>
        <v>0</v>
      </c>
      <c r="Y27" s="35"/>
      <c r="Z27" s="35"/>
      <c r="AA27" s="35"/>
      <c r="AB27" s="35"/>
      <c r="AC27" s="35"/>
      <c r="AD27" s="35"/>
      <c r="AE27" s="35"/>
    </row>
    <row r="28" spans="1:31" s="4" customFormat="1" ht="13.5" customHeight="1">
      <c r="A28" s="35"/>
      <c r="B28" s="3">
        <v>21</v>
      </c>
      <c r="C28" s="27" t="str">
        <f>IF(นักเรียน!B26="","",นักเรียน!B26)</f>
        <v/>
      </c>
      <c r="D28" s="28" t="str">
        <f>IF(นักเรียน!C26="","",นักเรียน!C26)</f>
        <v/>
      </c>
      <c r="E28" s="45"/>
      <c r="F28" s="46"/>
      <c r="G28" s="46"/>
      <c r="H28" s="46"/>
      <c r="I28" s="47"/>
      <c r="J28" s="45"/>
      <c r="K28" s="46"/>
      <c r="L28" s="46"/>
      <c r="M28" s="46"/>
      <c r="N28" s="47"/>
      <c r="O28" s="45"/>
      <c r="P28" s="46"/>
      <c r="Q28" s="46"/>
      <c r="R28" s="46"/>
      <c r="S28" s="47"/>
      <c r="T28" s="44" t="str">
        <f t="shared" si="0"/>
        <v/>
      </c>
      <c r="U28" s="44" t="str">
        <f t="shared" si="1"/>
        <v/>
      </c>
      <c r="V28" s="35"/>
      <c r="W28" s="40">
        <f t="shared" si="2"/>
        <v>0</v>
      </c>
      <c r="X28" s="66">
        <f t="shared" si="3"/>
        <v>0</v>
      </c>
      <c r="Y28" s="35"/>
      <c r="Z28" s="35"/>
      <c r="AA28" s="35"/>
      <c r="AB28" s="35"/>
      <c r="AC28" s="35"/>
      <c r="AD28" s="35"/>
      <c r="AE28" s="35"/>
    </row>
    <row r="29" spans="1:31" s="4" customFormat="1" ht="13.5" customHeight="1">
      <c r="A29" s="35"/>
      <c r="B29" s="3">
        <v>22</v>
      </c>
      <c r="C29" s="27" t="str">
        <f>IF(นักเรียน!B27="","",นักเรียน!B27)</f>
        <v/>
      </c>
      <c r="D29" s="28" t="str">
        <f>IF(นักเรียน!C27="","",นักเรียน!C27)</f>
        <v/>
      </c>
      <c r="E29" s="45"/>
      <c r="F29" s="46"/>
      <c r="G29" s="46"/>
      <c r="H29" s="46"/>
      <c r="I29" s="47"/>
      <c r="J29" s="45"/>
      <c r="K29" s="46"/>
      <c r="L29" s="46"/>
      <c r="M29" s="46"/>
      <c r="N29" s="47"/>
      <c r="O29" s="45"/>
      <c r="P29" s="46"/>
      <c r="Q29" s="46"/>
      <c r="R29" s="46"/>
      <c r="S29" s="47"/>
      <c r="T29" s="44" t="str">
        <f t="shared" si="0"/>
        <v/>
      </c>
      <c r="U29" s="44" t="str">
        <f t="shared" si="1"/>
        <v/>
      </c>
      <c r="V29" s="35"/>
      <c r="W29" s="40">
        <f t="shared" si="2"/>
        <v>0</v>
      </c>
      <c r="X29" s="66">
        <f t="shared" si="3"/>
        <v>0</v>
      </c>
      <c r="Y29" s="35"/>
      <c r="Z29" s="35"/>
      <c r="AA29" s="35"/>
      <c r="AB29" s="35"/>
      <c r="AC29" s="35"/>
      <c r="AD29" s="35"/>
      <c r="AE29" s="35"/>
    </row>
    <row r="30" spans="1:31" s="4" customFormat="1" ht="13.5" customHeight="1">
      <c r="A30" s="35"/>
      <c r="B30" s="3">
        <v>23</v>
      </c>
      <c r="C30" s="27" t="str">
        <f>IF(นักเรียน!B28="","",นักเรียน!B28)</f>
        <v/>
      </c>
      <c r="D30" s="28" t="str">
        <f>IF(นักเรียน!C28="","",นักเรียน!C28)</f>
        <v/>
      </c>
      <c r="E30" s="45"/>
      <c r="F30" s="46"/>
      <c r="G30" s="46"/>
      <c r="H30" s="46"/>
      <c r="I30" s="47"/>
      <c r="J30" s="45"/>
      <c r="K30" s="46"/>
      <c r="L30" s="46"/>
      <c r="M30" s="46"/>
      <c r="N30" s="47"/>
      <c r="O30" s="45"/>
      <c r="P30" s="46"/>
      <c r="Q30" s="46"/>
      <c r="R30" s="46"/>
      <c r="S30" s="47"/>
      <c r="T30" s="44" t="str">
        <f t="shared" si="0"/>
        <v/>
      </c>
      <c r="U30" s="44" t="str">
        <f t="shared" si="1"/>
        <v/>
      </c>
      <c r="V30" s="35"/>
      <c r="W30" s="40">
        <f t="shared" si="2"/>
        <v>0</v>
      </c>
      <c r="X30" s="66">
        <f t="shared" si="3"/>
        <v>0</v>
      </c>
      <c r="Y30" s="35"/>
      <c r="Z30" s="35"/>
      <c r="AA30" s="35"/>
      <c r="AB30" s="35"/>
      <c r="AC30" s="35"/>
      <c r="AD30" s="35"/>
      <c r="AE30" s="35"/>
    </row>
    <row r="31" spans="1:31" s="4" customFormat="1" ht="13.5" customHeight="1">
      <c r="A31" s="35"/>
      <c r="B31" s="3">
        <v>24</v>
      </c>
      <c r="C31" s="27" t="str">
        <f>IF(นักเรียน!B29="","",นักเรียน!B29)</f>
        <v/>
      </c>
      <c r="D31" s="28" t="str">
        <f>IF(นักเรียน!C29="","",นักเรียน!C29)</f>
        <v/>
      </c>
      <c r="E31" s="45"/>
      <c r="F31" s="46"/>
      <c r="G31" s="46"/>
      <c r="H31" s="46"/>
      <c r="I31" s="47"/>
      <c r="J31" s="45"/>
      <c r="K31" s="46"/>
      <c r="L31" s="46"/>
      <c r="M31" s="46"/>
      <c r="N31" s="47"/>
      <c r="O31" s="45"/>
      <c r="P31" s="46"/>
      <c r="Q31" s="46"/>
      <c r="R31" s="46"/>
      <c r="S31" s="47"/>
      <c r="T31" s="44" t="str">
        <f t="shared" si="0"/>
        <v/>
      </c>
      <c r="U31" s="44" t="str">
        <f t="shared" si="1"/>
        <v/>
      </c>
      <c r="V31" s="35"/>
      <c r="W31" s="40">
        <f t="shared" si="2"/>
        <v>0</v>
      </c>
      <c r="X31" s="66">
        <f t="shared" si="3"/>
        <v>0</v>
      </c>
      <c r="Y31" s="35"/>
      <c r="Z31" s="35"/>
      <c r="AA31" s="35"/>
      <c r="AB31" s="35"/>
      <c r="AC31" s="35"/>
      <c r="AD31" s="35"/>
      <c r="AE31" s="35"/>
    </row>
    <row r="32" spans="1:31" s="4" customFormat="1" ht="13.5" customHeight="1">
      <c r="A32" s="35"/>
      <c r="B32" s="3">
        <v>25</v>
      </c>
      <c r="C32" s="27" t="str">
        <f>IF(นักเรียน!B30="","",นักเรียน!B30)</f>
        <v/>
      </c>
      <c r="D32" s="28" t="str">
        <f>IF(นักเรียน!C30="","",นักเรียน!C30)</f>
        <v/>
      </c>
      <c r="E32" s="45"/>
      <c r="F32" s="46"/>
      <c r="G32" s="46"/>
      <c r="H32" s="46"/>
      <c r="I32" s="47"/>
      <c r="J32" s="45"/>
      <c r="K32" s="46"/>
      <c r="L32" s="46"/>
      <c r="M32" s="46"/>
      <c r="N32" s="47"/>
      <c r="O32" s="45"/>
      <c r="P32" s="46"/>
      <c r="Q32" s="46"/>
      <c r="R32" s="46"/>
      <c r="S32" s="47"/>
      <c r="T32" s="44" t="str">
        <f t="shared" si="0"/>
        <v/>
      </c>
      <c r="U32" s="44" t="str">
        <f t="shared" si="1"/>
        <v/>
      </c>
      <c r="V32" s="35"/>
      <c r="W32" s="40">
        <f t="shared" si="2"/>
        <v>0</v>
      </c>
      <c r="X32" s="66">
        <f t="shared" si="3"/>
        <v>0</v>
      </c>
      <c r="Y32" s="35"/>
      <c r="Z32" s="35"/>
      <c r="AA32" s="35"/>
      <c r="AB32" s="35"/>
      <c r="AC32" s="35"/>
      <c r="AD32" s="35"/>
      <c r="AE32" s="35"/>
    </row>
    <row r="33" spans="1:31" s="4" customFormat="1" ht="13.5" customHeight="1">
      <c r="A33" s="35"/>
      <c r="B33" s="3">
        <v>26</v>
      </c>
      <c r="C33" s="27" t="str">
        <f>IF(นักเรียน!B31="","",นักเรียน!B31)</f>
        <v/>
      </c>
      <c r="D33" s="28" t="str">
        <f>IF(นักเรียน!C31="","",นักเรียน!C31)</f>
        <v/>
      </c>
      <c r="E33" s="45"/>
      <c r="F33" s="46"/>
      <c r="G33" s="46"/>
      <c r="H33" s="46"/>
      <c r="I33" s="47"/>
      <c r="J33" s="45"/>
      <c r="K33" s="46"/>
      <c r="L33" s="46"/>
      <c r="M33" s="46"/>
      <c r="N33" s="47"/>
      <c r="O33" s="45"/>
      <c r="P33" s="46"/>
      <c r="Q33" s="46"/>
      <c r="R33" s="46"/>
      <c r="S33" s="47"/>
      <c r="T33" s="44" t="str">
        <f t="shared" si="0"/>
        <v/>
      </c>
      <c r="U33" s="44" t="str">
        <f t="shared" si="1"/>
        <v/>
      </c>
      <c r="V33" s="35"/>
      <c r="W33" s="40">
        <f t="shared" si="2"/>
        <v>0</v>
      </c>
      <c r="X33" s="66">
        <f t="shared" si="3"/>
        <v>0</v>
      </c>
      <c r="Y33" s="35"/>
      <c r="Z33" s="35"/>
      <c r="AA33" s="35"/>
      <c r="AB33" s="35"/>
      <c r="AC33" s="35"/>
      <c r="AD33" s="35"/>
      <c r="AE33" s="35"/>
    </row>
    <row r="34" spans="1:31" s="4" customFormat="1" ht="13.5" customHeight="1">
      <c r="A34" s="35"/>
      <c r="B34" s="3">
        <v>27</v>
      </c>
      <c r="C34" s="27" t="str">
        <f>IF(นักเรียน!B32="","",นักเรียน!B32)</f>
        <v/>
      </c>
      <c r="D34" s="28" t="str">
        <f>IF(นักเรียน!C32="","",นักเรียน!C32)</f>
        <v/>
      </c>
      <c r="E34" s="45"/>
      <c r="F34" s="46"/>
      <c r="G34" s="46"/>
      <c r="H34" s="46"/>
      <c r="I34" s="47"/>
      <c r="J34" s="45"/>
      <c r="K34" s="46"/>
      <c r="L34" s="46"/>
      <c r="M34" s="46"/>
      <c r="N34" s="47"/>
      <c r="O34" s="45"/>
      <c r="P34" s="46"/>
      <c r="Q34" s="46"/>
      <c r="R34" s="46"/>
      <c r="S34" s="47"/>
      <c r="T34" s="44" t="str">
        <f t="shared" si="0"/>
        <v/>
      </c>
      <c r="U34" s="44" t="str">
        <f t="shared" si="1"/>
        <v/>
      </c>
      <c r="V34" s="35"/>
      <c r="W34" s="40">
        <f t="shared" si="2"/>
        <v>0</v>
      </c>
      <c r="X34" s="66">
        <f t="shared" si="3"/>
        <v>0</v>
      </c>
      <c r="Y34" s="35"/>
      <c r="Z34" s="35"/>
      <c r="AA34" s="35"/>
      <c r="AB34" s="35"/>
      <c r="AC34" s="35"/>
      <c r="AD34" s="35"/>
      <c r="AE34" s="35"/>
    </row>
    <row r="35" spans="1:31" s="4" customFormat="1" ht="13.5" customHeight="1">
      <c r="A35" s="35"/>
      <c r="B35" s="3">
        <v>28</v>
      </c>
      <c r="C35" s="27" t="str">
        <f>IF(นักเรียน!B33="","",นักเรียน!B33)</f>
        <v/>
      </c>
      <c r="D35" s="28" t="str">
        <f>IF(นักเรียน!C33="","",นักเรียน!C33)</f>
        <v/>
      </c>
      <c r="E35" s="45"/>
      <c r="F35" s="46"/>
      <c r="G35" s="46"/>
      <c r="H35" s="46"/>
      <c r="I35" s="47"/>
      <c r="J35" s="45"/>
      <c r="K35" s="46"/>
      <c r="L35" s="46"/>
      <c r="M35" s="46"/>
      <c r="N35" s="47"/>
      <c r="O35" s="45"/>
      <c r="P35" s="46"/>
      <c r="Q35" s="46"/>
      <c r="R35" s="46"/>
      <c r="S35" s="47"/>
      <c r="T35" s="44" t="str">
        <f t="shared" si="0"/>
        <v/>
      </c>
      <c r="U35" s="44" t="str">
        <f t="shared" si="1"/>
        <v/>
      </c>
      <c r="V35" s="35"/>
      <c r="W35" s="40">
        <f t="shared" si="2"/>
        <v>0</v>
      </c>
      <c r="X35" s="66">
        <f t="shared" si="3"/>
        <v>0</v>
      </c>
      <c r="Y35" s="35"/>
      <c r="Z35" s="35"/>
      <c r="AA35" s="35"/>
      <c r="AB35" s="35"/>
      <c r="AC35" s="35"/>
      <c r="AD35" s="35"/>
      <c r="AE35" s="35"/>
    </row>
    <row r="36" spans="1:31" s="4" customFormat="1" ht="13.5" customHeight="1">
      <c r="A36" s="35"/>
      <c r="B36" s="3">
        <v>29</v>
      </c>
      <c r="C36" s="27" t="str">
        <f>IF(นักเรียน!B34="","",นักเรียน!B34)</f>
        <v/>
      </c>
      <c r="D36" s="28" t="str">
        <f>IF(นักเรียน!C34="","",นักเรียน!C34)</f>
        <v/>
      </c>
      <c r="E36" s="45"/>
      <c r="F36" s="46"/>
      <c r="G36" s="46"/>
      <c r="H36" s="46"/>
      <c r="I36" s="47"/>
      <c r="J36" s="45"/>
      <c r="K36" s="46"/>
      <c r="L36" s="46"/>
      <c r="M36" s="46"/>
      <c r="N36" s="47"/>
      <c r="O36" s="45"/>
      <c r="P36" s="46"/>
      <c r="Q36" s="46"/>
      <c r="R36" s="46"/>
      <c r="S36" s="47"/>
      <c r="T36" s="44" t="str">
        <f t="shared" si="0"/>
        <v/>
      </c>
      <c r="U36" s="44" t="str">
        <f t="shared" si="1"/>
        <v/>
      </c>
      <c r="V36" s="35"/>
      <c r="W36" s="40">
        <f t="shared" si="2"/>
        <v>0</v>
      </c>
      <c r="X36" s="66">
        <f t="shared" si="3"/>
        <v>0</v>
      </c>
      <c r="Y36" s="35"/>
      <c r="Z36" s="35"/>
      <c r="AA36" s="35"/>
      <c r="AB36" s="35"/>
      <c r="AC36" s="35"/>
      <c r="AD36" s="35"/>
      <c r="AE36" s="35"/>
    </row>
    <row r="37" spans="1:31" s="4" customFormat="1" ht="13.5" customHeight="1">
      <c r="A37" s="35"/>
      <c r="B37" s="3">
        <v>30</v>
      </c>
      <c r="C37" s="27" t="str">
        <f>IF(นักเรียน!B35="","",นักเรียน!B35)</f>
        <v/>
      </c>
      <c r="D37" s="28" t="str">
        <f>IF(นักเรียน!C35="","",นักเรียน!C35)</f>
        <v/>
      </c>
      <c r="E37" s="45"/>
      <c r="F37" s="46"/>
      <c r="G37" s="46"/>
      <c r="H37" s="46"/>
      <c r="I37" s="47"/>
      <c r="J37" s="45"/>
      <c r="K37" s="46"/>
      <c r="L37" s="46"/>
      <c r="M37" s="46"/>
      <c r="N37" s="47"/>
      <c r="O37" s="45"/>
      <c r="P37" s="46"/>
      <c r="Q37" s="46"/>
      <c r="R37" s="46"/>
      <c r="S37" s="47"/>
      <c r="T37" s="44" t="str">
        <f t="shared" si="0"/>
        <v/>
      </c>
      <c r="U37" s="44" t="str">
        <f t="shared" si="1"/>
        <v/>
      </c>
      <c r="V37" s="35"/>
      <c r="W37" s="40">
        <f t="shared" si="2"/>
        <v>0</v>
      </c>
      <c r="X37" s="66">
        <f t="shared" si="3"/>
        <v>0</v>
      </c>
      <c r="Y37" s="35"/>
      <c r="Z37" s="35"/>
      <c r="AA37" s="35"/>
      <c r="AB37" s="35"/>
      <c r="AC37" s="35"/>
      <c r="AD37" s="35"/>
      <c r="AE37" s="35"/>
    </row>
    <row r="38" spans="1:31" s="4" customFormat="1" ht="13.5" customHeight="1">
      <c r="A38" s="35"/>
      <c r="B38" s="3">
        <v>31</v>
      </c>
      <c r="C38" s="27" t="str">
        <f>IF(นักเรียน!B36="","",นักเรียน!B36)</f>
        <v/>
      </c>
      <c r="D38" s="28" t="str">
        <f>IF(นักเรียน!C36="","",นักเรียน!C36)</f>
        <v/>
      </c>
      <c r="E38" s="45"/>
      <c r="F38" s="46"/>
      <c r="G38" s="46"/>
      <c r="H38" s="46"/>
      <c r="I38" s="47"/>
      <c r="J38" s="45"/>
      <c r="K38" s="46"/>
      <c r="L38" s="46"/>
      <c r="M38" s="46"/>
      <c r="N38" s="47"/>
      <c r="O38" s="45"/>
      <c r="P38" s="46"/>
      <c r="Q38" s="46"/>
      <c r="R38" s="46"/>
      <c r="S38" s="47"/>
      <c r="T38" s="44" t="str">
        <f t="shared" si="0"/>
        <v/>
      </c>
      <c r="U38" s="44" t="str">
        <f t="shared" si="1"/>
        <v/>
      </c>
      <c r="V38" s="35"/>
      <c r="W38" s="40">
        <f t="shared" si="2"/>
        <v>0</v>
      </c>
      <c r="X38" s="66">
        <f t="shared" si="3"/>
        <v>0</v>
      </c>
      <c r="Y38" s="35"/>
      <c r="Z38" s="35"/>
      <c r="AA38" s="35"/>
      <c r="AB38" s="35"/>
      <c r="AC38" s="35"/>
      <c r="AD38" s="35"/>
      <c r="AE38" s="35"/>
    </row>
    <row r="39" spans="1:31" s="4" customFormat="1" ht="13.5" customHeight="1">
      <c r="A39" s="35"/>
      <c r="B39" s="3">
        <v>32</v>
      </c>
      <c r="C39" s="27" t="str">
        <f>IF(นักเรียน!B37="","",นักเรียน!B37)</f>
        <v/>
      </c>
      <c r="D39" s="28" t="str">
        <f>IF(นักเรียน!C37="","",นักเรียน!C37)</f>
        <v/>
      </c>
      <c r="E39" s="45"/>
      <c r="F39" s="46"/>
      <c r="G39" s="46"/>
      <c r="H39" s="46"/>
      <c r="I39" s="47"/>
      <c r="J39" s="45"/>
      <c r="K39" s="46"/>
      <c r="L39" s="46"/>
      <c r="M39" s="46"/>
      <c r="N39" s="47"/>
      <c r="O39" s="45"/>
      <c r="P39" s="46"/>
      <c r="Q39" s="46"/>
      <c r="R39" s="46"/>
      <c r="S39" s="47"/>
      <c r="T39" s="44" t="str">
        <f t="shared" si="0"/>
        <v/>
      </c>
      <c r="U39" s="44" t="str">
        <f t="shared" si="1"/>
        <v/>
      </c>
      <c r="V39" s="35"/>
      <c r="W39" s="40">
        <f t="shared" si="2"/>
        <v>0</v>
      </c>
      <c r="X39" s="66">
        <f t="shared" si="3"/>
        <v>0</v>
      </c>
      <c r="Y39" s="35"/>
      <c r="Z39" s="35"/>
      <c r="AA39" s="35"/>
      <c r="AB39" s="35"/>
      <c r="AC39" s="35"/>
      <c r="AD39" s="35"/>
      <c r="AE39" s="35"/>
    </row>
    <row r="40" spans="1:31" s="4" customFormat="1" ht="13.5" customHeight="1">
      <c r="A40" s="35"/>
      <c r="B40" s="3">
        <v>33</v>
      </c>
      <c r="C40" s="27" t="str">
        <f>IF(นักเรียน!B38="","",นักเรียน!B38)</f>
        <v/>
      </c>
      <c r="D40" s="28" t="str">
        <f>IF(นักเรียน!C38="","",นักเรียน!C38)</f>
        <v/>
      </c>
      <c r="E40" s="45"/>
      <c r="F40" s="46"/>
      <c r="G40" s="46"/>
      <c r="H40" s="46"/>
      <c r="I40" s="47"/>
      <c r="J40" s="45"/>
      <c r="K40" s="46"/>
      <c r="L40" s="46"/>
      <c r="M40" s="46"/>
      <c r="N40" s="47"/>
      <c r="O40" s="45"/>
      <c r="P40" s="46"/>
      <c r="Q40" s="46"/>
      <c r="R40" s="46"/>
      <c r="S40" s="47"/>
      <c r="T40" s="44" t="str">
        <f t="shared" si="0"/>
        <v/>
      </c>
      <c r="U40" s="44" t="str">
        <f t="shared" si="1"/>
        <v/>
      </c>
      <c r="V40" s="35"/>
      <c r="W40" s="40">
        <f t="shared" si="2"/>
        <v>0</v>
      </c>
      <c r="X40" s="66">
        <f t="shared" si="3"/>
        <v>0</v>
      </c>
      <c r="Y40" s="35"/>
      <c r="Z40" s="35"/>
      <c r="AA40" s="35"/>
      <c r="AB40" s="35"/>
      <c r="AC40" s="35"/>
      <c r="AD40" s="35"/>
      <c r="AE40" s="35"/>
    </row>
    <row r="41" spans="1:31" s="4" customFormat="1" ht="13.5" customHeight="1">
      <c r="A41" s="35"/>
      <c r="B41" s="3">
        <v>34</v>
      </c>
      <c r="C41" s="27" t="str">
        <f>IF(นักเรียน!B39="","",นักเรียน!B39)</f>
        <v/>
      </c>
      <c r="D41" s="28" t="str">
        <f>IF(นักเรียน!C39="","",นักเรียน!C39)</f>
        <v/>
      </c>
      <c r="E41" s="45"/>
      <c r="F41" s="46"/>
      <c r="G41" s="46"/>
      <c r="H41" s="46"/>
      <c r="I41" s="47"/>
      <c r="J41" s="45"/>
      <c r="K41" s="46"/>
      <c r="L41" s="46"/>
      <c r="M41" s="46"/>
      <c r="N41" s="47"/>
      <c r="O41" s="45"/>
      <c r="P41" s="46"/>
      <c r="Q41" s="46"/>
      <c r="R41" s="46"/>
      <c r="S41" s="47"/>
      <c r="T41" s="44" t="str">
        <f t="shared" si="0"/>
        <v/>
      </c>
      <c r="U41" s="44" t="str">
        <f t="shared" si="1"/>
        <v/>
      </c>
      <c r="V41" s="35"/>
      <c r="W41" s="40">
        <f t="shared" si="2"/>
        <v>0</v>
      </c>
      <c r="X41" s="66">
        <f t="shared" si="3"/>
        <v>0</v>
      </c>
      <c r="Y41" s="35"/>
      <c r="Z41" s="35"/>
      <c r="AA41" s="35"/>
      <c r="AB41" s="35"/>
      <c r="AC41" s="35"/>
      <c r="AD41" s="35"/>
      <c r="AE41" s="35"/>
    </row>
    <row r="42" spans="1:31" s="4" customFormat="1" ht="13.5" customHeight="1">
      <c r="A42" s="35"/>
      <c r="B42" s="3">
        <v>35</v>
      </c>
      <c r="C42" s="27" t="str">
        <f>IF(นักเรียน!B40="","",นักเรียน!B40)</f>
        <v/>
      </c>
      <c r="D42" s="28" t="str">
        <f>IF(นักเรียน!C40="","",นักเรียน!C40)</f>
        <v/>
      </c>
      <c r="E42" s="45"/>
      <c r="F42" s="46"/>
      <c r="G42" s="46"/>
      <c r="H42" s="46"/>
      <c r="I42" s="47"/>
      <c r="J42" s="45"/>
      <c r="K42" s="46"/>
      <c r="L42" s="46"/>
      <c r="M42" s="46"/>
      <c r="N42" s="47"/>
      <c r="O42" s="45"/>
      <c r="P42" s="46"/>
      <c r="Q42" s="46"/>
      <c r="R42" s="46"/>
      <c r="S42" s="47"/>
      <c r="T42" s="44" t="str">
        <f t="shared" si="0"/>
        <v/>
      </c>
      <c r="U42" s="44" t="str">
        <f t="shared" si="1"/>
        <v/>
      </c>
      <c r="V42" s="35"/>
      <c r="W42" s="40">
        <f t="shared" si="2"/>
        <v>0</v>
      </c>
      <c r="X42" s="66">
        <f t="shared" si="3"/>
        <v>0</v>
      </c>
      <c r="Y42" s="35"/>
      <c r="Z42" s="35"/>
      <c r="AA42" s="35"/>
      <c r="AB42" s="35"/>
      <c r="AC42" s="35"/>
      <c r="AD42" s="35"/>
      <c r="AE42" s="35"/>
    </row>
    <row r="43" spans="1:31" s="4" customFormat="1" ht="13.5" customHeight="1">
      <c r="A43" s="35"/>
      <c r="B43" s="3">
        <v>36</v>
      </c>
      <c r="C43" s="27" t="str">
        <f>IF(นักเรียน!B41="","",นักเรียน!B41)</f>
        <v/>
      </c>
      <c r="D43" s="28" t="str">
        <f>IF(นักเรียน!C41="","",นักเรียน!C41)</f>
        <v/>
      </c>
      <c r="E43" s="45"/>
      <c r="F43" s="46"/>
      <c r="G43" s="46"/>
      <c r="H43" s="46"/>
      <c r="I43" s="47"/>
      <c r="J43" s="45"/>
      <c r="K43" s="46"/>
      <c r="L43" s="46"/>
      <c r="M43" s="46"/>
      <c r="N43" s="47"/>
      <c r="O43" s="45"/>
      <c r="P43" s="46"/>
      <c r="Q43" s="46"/>
      <c r="R43" s="46"/>
      <c r="S43" s="47"/>
      <c r="T43" s="44" t="str">
        <f t="shared" si="0"/>
        <v/>
      </c>
      <c r="U43" s="44" t="str">
        <f t="shared" si="1"/>
        <v/>
      </c>
      <c r="V43" s="35"/>
      <c r="W43" s="40">
        <f t="shared" si="2"/>
        <v>0</v>
      </c>
      <c r="X43" s="66">
        <f t="shared" si="3"/>
        <v>0</v>
      </c>
      <c r="Y43" s="35"/>
      <c r="Z43" s="35"/>
      <c r="AA43" s="35"/>
      <c r="AB43" s="35"/>
      <c r="AC43" s="35"/>
      <c r="AD43" s="35"/>
      <c r="AE43" s="35"/>
    </row>
    <row r="44" spans="1:31" s="4" customFormat="1" ht="13.5" customHeight="1">
      <c r="A44" s="35"/>
      <c r="B44" s="3">
        <v>37</v>
      </c>
      <c r="C44" s="27" t="str">
        <f>IF(นักเรียน!B42="","",นักเรียน!B42)</f>
        <v/>
      </c>
      <c r="D44" s="28" t="str">
        <f>IF(นักเรียน!C42="","",นักเรียน!C42)</f>
        <v/>
      </c>
      <c r="E44" s="45"/>
      <c r="F44" s="46"/>
      <c r="G44" s="46"/>
      <c r="H44" s="46"/>
      <c r="I44" s="47"/>
      <c r="J44" s="45"/>
      <c r="K44" s="46"/>
      <c r="L44" s="46"/>
      <c r="M44" s="46"/>
      <c r="N44" s="47"/>
      <c r="O44" s="45"/>
      <c r="P44" s="46"/>
      <c r="Q44" s="46"/>
      <c r="R44" s="46"/>
      <c r="S44" s="47"/>
      <c r="T44" s="44" t="str">
        <f t="shared" si="0"/>
        <v/>
      </c>
      <c r="U44" s="44" t="str">
        <f t="shared" si="1"/>
        <v/>
      </c>
      <c r="V44" s="35"/>
      <c r="W44" s="40">
        <f t="shared" si="2"/>
        <v>0</v>
      </c>
      <c r="X44" s="66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3.5" customHeight="1">
      <c r="A45" s="36"/>
      <c r="B45" s="3">
        <v>38</v>
      </c>
      <c r="C45" s="27" t="str">
        <f>IF(นักเรียน!B43="","",นักเรียน!B43)</f>
        <v/>
      </c>
      <c r="D45" s="28" t="str">
        <f>IF(นักเรียน!C43="","",นักเรียน!C43)</f>
        <v/>
      </c>
      <c r="E45" s="45"/>
      <c r="F45" s="46"/>
      <c r="G45" s="46"/>
      <c r="H45" s="46"/>
      <c r="I45" s="47"/>
      <c r="J45" s="45"/>
      <c r="K45" s="46"/>
      <c r="L45" s="46"/>
      <c r="M45" s="46"/>
      <c r="N45" s="47"/>
      <c r="O45" s="45"/>
      <c r="P45" s="46"/>
      <c r="Q45" s="46"/>
      <c r="R45" s="46"/>
      <c r="S45" s="47"/>
      <c r="T45" s="44" t="str">
        <f t="shared" si="0"/>
        <v/>
      </c>
      <c r="U45" s="44" t="str">
        <f t="shared" si="1"/>
        <v/>
      </c>
      <c r="V45" s="36"/>
      <c r="W45" s="40">
        <f t="shared" si="2"/>
        <v>0</v>
      </c>
      <c r="X45" s="66">
        <f t="shared" si="3"/>
        <v>0</v>
      </c>
      <c r="Y45" s="36"/>
      <c r="Z45" s="36"/>
      <c r="AA45" s="36"/>
      <c r="AB45" s="36"/>
      <c r="AC45" s="36"/>
      <c r="AD45" s="36"/>
      <c r="AE45" s="36"/>
    </row>
    <row r="46" spans="1:31" s="5" customFormat="1" ht="13.5" customHeight="1">
      <c r="A46" s="36"/>
      <c r="B46" s="3">
        <v>39</v>
      </c>
      <c r="C46" s="27" t="str">
        <f>IF(นักเรียน!B44="","",นักเรียน!B44)</f>
        <v/>
      </c>
      <c r="D46" s="28" t="str">
        <f>IF(นักเรียน!C44="","",นักเรียน!C44)</f>
        <v/>
      </c>
      <c r="E46" s="45"/>
      <c r="F46" s="46"/>
      <c r="G46" s="46"/>
      <c r="H46" s="46"/>
      <c r="I46" s="47"/>
      <c r="J46" s="45"/>
      <c r="K46" s="46"/>
      <c r="L46" s="46"/>
      <c r="M46" s="46"/>
      <c r="N46" s="47"/>
      <c r="O46" s="45"/>
      <c r="P46" s="46"/>
      <c r="Q46" s="46"/>
      <c r="R46" s="46"/>
      <c r="S46" s="47"/>
      <c r="T46" s="44" t="str">
        <f t="shared" si="0"/>
        <v/>
      </c>
      <c r="U46" s="44" t="str">
        <f t="shared" si="1"/>
        <v/>
      </c>
      <c r="V46" s="36"/>
      <c r="W46" s="40">
        <f t="shared" si="2"/>
        <v>0</v>
      </c>
      <c r="X46" s="66">
        <f t="shared" si="3"/>
        <v>0</v>
      </c>
      <c r="Y46" s="36"/>
      <c r="Z46" s="36"/>
      <c r="AA46" s="36"/>
      <c r="AB46" s="36"/>
      <c r="AC46" s="36"/>
      <c r="AD46" s="36"/>
      <c r="AE46" s="36"/>
    </row>
    <row r="47" spans="1:31" s="5" customFormat="1" ht="13.5" customHeight="1">
      <c r="A47" s="36"/>
      <c r="B47" s="3">
        <v>40</v>
      </c>
      <c r="C47" s="27" t="str">
        <f>IF(นักเรียน!B45="","",นักเรียน!B45)</f>
        <v/>
      </c>
      <c r="D47" s="28" t="str">
        <f>IF(นักเรียน!C45="","",นักเรียน!C45)</f>
        <v/>
      </c>
      <c r="E47" s="45"/>
      <c r="F47" s="46"/>
      <c r="G47" s="46"/>
      <c r="H47" s="46"/>
      <c r="I47" s="47"/>
      <c r="J47" s="45"/>
      <c r="K47" s="46"/>
      <c r="L47" s="46"/>
      <c r="M47" s="46"/>
      <c r="N47" s="47"/>
      <c r="O47" s="45"/>
      <c r="P47" s="46"/>
      <c r="Q47" s="46"/>
      <c r="R47" s="46"/>
      <c r="S47" s="47"/>
      <c r="T47" s="44" t="str">
        <f t="shared" si="0"/>
        <v/>
      </c>
      <c r="U47" s="44" t="str">
        <f t="shared" si="1"/>
        <v/>
      </c>
      <c r="V47" s="36"/>
      <c r="W47" s="40">
        <f t="shared" si="2"/>
        <v>0</v>
      </c>
      <c r="X47" s="66">
        <f t="shared" si="3"/>
        <v>0</v>
      </c>
      <c r="Y47" s="36"/>
      <c r="Z47" s="36"/>
      <c r="AA47" s="36"/>
      <c r="AB47" s="36"/>
      <c r="AC47" s="36"/>
      <c r="AD47" s="36"/>
      <c r="AE47" s="36"/>
    </row>
    <row r="48" spans="1:31" s="5" customFormat="1" ht="13.5" customHeight="1">
      <c r="A48" s="36"/>
      <c r="B48" s="3">
        <v>41</v>
      </c>
      <c r="C48" s="27" t="str">
        <f>IF(นักเรียน!B46="","",นักเรียน!B46)</f>
        <v/>
      </c>
      <c r="D48" s="28" t="str">
        <f>IF(นักเรียน!C46="","",นักเรียน!C46)</f>
        <v/>
      </c>
      <c r="E48" s="45"/>
      <c r="F48" s="46"/>
      <c r="G48" s="46"/>
      <c r="H48" s="46"/>
      <c r="I48" s="47"/>
      <c r="J48" s="45"/>
      <c r="K48" s="46"/>
      <c r="L48" s="46"/>
      <c r="M48" s="46"/>
      <c r="N48" s="47"/>
      <c r="O48" s="45"/>
      <c r="P48" s="46"/>
      <c r="Q48" s="46"/>
      <c r="R48" s="46"/>
      <c r="S48" s="47"/>
      <c r="T48" s="44" t="str">
        <f t="shared" si="0"/>
        <v/>
      </c>
      <c r="U48" s="44" t="str">
        <f t="shared" si="1"/>
        <v/>
      </c>
      <c r="V48" s="36"/>
      <c r="W48" s="40">
        <f t="shared" si="2"/>
        <v>0</v>
      </c>
      <c r="X48" s="66">
        <f t="shared" si="3"/>
        <v>0</v>
      </c>
      <c r="Y48" s="36"/>
      <c r="Z48" s="36"/>
      <c r="AA48" s="36"/>
      <c r="AB48" s="36"/>
      <c r="AC48" s="36"/>
      <c r="AD48" s="36"/>
      <c r="AE48" s="36"/>
    </row>
    <row r="49" spans="1:31" s="5" customFormat="1" ht="13.5" customHeight="1">
      <c r="A49" s="36"/>
      <c r="B49" s="3">
        <v>42</v>
      </c>
      <c r="C49" s="27" t="str">
        <f>IF(นักเรียน!B47="","",นักเรียน!B47)</f>
        <v/>
      </c>
      <c r="D49" s="28" t="str">
        <f>IF(นักเรียน!C47="","",นักเรียน!C47)</f>
        <v/>
      </c>
      <c r="E49" s="45"/>
      <c r="F49" s="46"/>
      <c r="G49" s="46"/>
      <c r="H49" s="46"/>
      <c r="I49" s="47"/>
      <c r="J49" s="45"/>
      <c r="K49" s="46"/>
      <c r="L49" s="46"/>
      <c r="M49" s="46"/>
      <c r="N49" s="47"/>
      <c r="O49" s="45"/>
      <c r="P49" s="46"/>
      <c r="Q49" s="46"/>
      <c r="R49" s="46"/>
      <c r="S49" s="47"/>
      <c r="T49" s="44" t="str">
        <f t="shared" si="0"/>
        <v/>
      </c>
      <c r="U49" s="44" t="str">
        <f t="shared" si="1"/>
        <v/>
      </c>
      <c r="V49" s="36"/>
      <c r="W49" s="40">
        <f t="shared" si="2"/>
        <v>0</v>
      </c>
      <c r="X49" s="66">
        <f t="shared" si="3"/>
        <v>0</v>
      </c>
      <c r="Y49" s="36"/>
      <c r="Z49" s="36"/>
      <c r="AA49" s="36"/>
      <c r="AB49" s="36"/>
      <c r="AC49" s="36"/>
      <c r="AD49" s="36"/>
      <c r="AE49" s="36"/>
    </row>
    <row r="50" spans="1:31" s="5" customFormat="1" ht="13.5" customHeight="1">
      <c r="A50" s="36"/>
      <c r="B50" s="3">
        <v>43</v>
      </c>
      <c r="C50" s="27" t="str">
        <f>IF(นักเรียน!B48="","",นักเรียน!B48)</f>
        <v/>
      </c>
      <c r="D50" s="28" t="str">
        <f>IF(นักเรียน!C48="","",นักเรียน!C48)</f>
        <v/>
      </c>
      <c r="E50" s="45"/>
      <c r="F50" s="46"/>
      <c r="G50" s="46"/>
      <c r="H50" s="46"/>
      <c r="I50" s="47"/>
      <c r="J50" s="45"/>
      <c r="K50" s="46"/>
      <c r="L50" s="46"/>
      <c r="M50" s="46"/>
      <c r="N50" s="47"/>
      <c r="O50" s="45"/>
      <c r="P50" s="46"/>
      <c r="Q50" s="46"/>
      <c r="R50" s="46"/>
      <c r="S50" s="47"/>
      <c r="T50" s="44" t="str">
        <f t="shared" si="0"/>
        <v/>
      </c>
      <c r="U50" s="44" t="str">
        <f t="shared" si="1"/>
        <v/>
      </c>
      <c r="V50" s="36"/>
      <c r="W50" s="40">
        <f t="shared" si="2"/>
        <v>0</v>
      </c>
      <c r="X50" s="66">
        <f t="shared" si="3"/>
        <v>0</v>
      </c>
      <c r="Y50" s="36"/>
      <c r="Z50" s="36"/>
      <c r="AA50" s="36"/>
      <c r="AB50" s="36"/>
      <c r="AC50" s="36"/>
      <c r="AD50" s="36"/>
      <c r="AE50" s="36"/>
    </row>
    <row r="51" spans="1:31" s="5" customFormat="1" ht="13.5" customHeight="1">
      <c r="A51" s="36"/>
      <c r="B51" s="3">
        <v>44</v>
      </c>
      <c r="C51" s="27" t="str">
        <f>IF(นักเรียน!B49="","",นักเรียน!B49)</f>
        <v/>
      </c>
      <c r="D51" s="28" t="str">
        <f>IF(นักเรียน!C49="","",นักเรียน!C49)</f>
        <v/>
      </c>
      <c r="E51" s="45"/>
      <c r="F51" s="46"/>
      <c r="G51" s="46"/>
      <c r="H51" s="46"/>
      <c r="I51" s="47"/>
      <c r="J51" s="45"/>
      <c r="K51" s="46"/>
      <c r="L51" s="46"/>
      <c r="M51" s="46"/>
      <c r="N51" s="47"/>
      <c r="O51" s="45"/>
      <c r="P51" s="46"/>
      <c r="Q51" s="46"/>
      <c r="R51" s="46"/>
      <c r="S51" s="47"/>
      <c r="T51" s="44" t="str">
        <f t="shared" si="0"/>
        <v/>
      </c>
      <c r="U51" s="44" t="str">
        <f t="shared" si="1"/>
        <v/>
      </c>
      <c r="V51" s="36"/>
      <c r="W51" s="40">
        <f t="shared" si="2"/>
        <v>0</v>
      </c>
      <c r="X51" s="66">
        <f t="shared" si="3"/>
        <v>0</v>
      </c>
      <c r="Y51" s="36"/>
      <c r="Z51" s="36"/>
      <c r="AA51" s="36"/>
      <c r="AB51" s="36"/>
      <c r="AC51" s="36"/>
      <c r="AD51" s="36"/>
      <c r="AE51" s="36"/>
    </row>
    <row r="52" spans="1:31" s="5" customFormat="1" ht="13.5" customHeight="1">
      <c r="A52" s="36"/>
      <c r="B52" s="3">
        <v>45</v>
      </c>
      <c r="C52" s="27" t="str">
        <f>IF(นักเรียน!B50="","",นักเรียน!B50)</f>
        <v/>
      </c>
      <c r="D52" s="28" t="str">
        <f>IF(นักเรียน!C50="","",นักเรียน!C50)</f>
        <v/>
      </c>
      <c r="E52" s="45"/>
      <c r="F52" s="46"/>
      <c r="G52" s="46"/>
      <c r="H52" s="46"/>
      <c r="I52" s="47"/>
      <c r="J52" s="45"/>
      <c r="K52" s="46"/>
      <c r="L52" s="46"/>
      <c r="M52" s="46"/>
      <c r="N52" s="47"/>
      <c r="O52" s="45"/>
      <c r="P52" s="46"/>
      <c r="Q52" s="46"/>
      <c r="R52" s="46"/>
      <c r="S52" s="47"/>
      <c r="T52" s="44" t="str">
        <f t="shared" si="0"/>
        <v/>
      </c>
      <c r="U52" s="44" t="str">
        <f t="shared" si="1"/>
        <v/>
      </c>
      <c r="V52" s="36"/>
      <c r="W52" s="40">
        <f t="shared" si="2"/>
        <v>0</v>
      </c>
      <c r="X52" s="66">
        <f t="shared" si="3"/>
        <v>0</v>
      </c>
      <c r="Y52" s="36"/>
      <c r="Z52" s="36"/>
      <c r="AA52" s="36"/>
      <c r="AB52" s="36"/>
      <c r="AC52" s="36"/>
      <c r="AD52" s="36"/>
      <c r="AE52" s="36"/>
    </row>
    <row r="53" spans="1:31" s="5" customFormat="1" ht="16.5" customHeight="1">
      <c r="A53" s="36"/>
      <c r="B53" s="230" t="s">
        <v>56</v>
      </c>
      <c r="C53" s="230"/>
      <c r="D53" s="230"/>
      <c r="E53" s="230"/>
      <c r="F53" s="230"/>
      <c r="G53" s="230"/>
      <c r="H53" s="230"/>
      <c r="I53" s="230"/>
      <c r="J53" s="229" t="str">
        <f>IF(Y3=0,"",Y3)</f>
        <v/>
      </c>
      <c r="K53" s="229"/>
      <c r="L53" s="229"/>
      <c r="M53" s="229"/>
      <c r="N53" s="229"/>
      <c r="O53" s="230" t="s">
        <v>61</v>
      </c>
      <c r="P53" s="230"/>
      <c r="Q53" s="230"/>
      <c r="R53" s="230"/>
      <c r="S53" s="230"/>
      <c r="T53" s="236" t="str">
        <f>IF(Y5="-","-",Y5)</f>
        <v>-</v>
      </c>
      <c r="U53" s="229"/>
      <c r="V53" s="36"/>
      <c r="W53" s="67"/>
      <c r="X53" s="68"/>
      <c r="Y53" s="36"/>
      <c r="Z53" s="36"/>
      <c r="AA53" s="36"/>
      <c r="AB53" s="36"/>
      <c r="AC53" s="36"/>
      <c r="AD53" s="36"/>
      <c r="AE53" s="36"/>
    </row>
    <row r="54" spans="1:31" s="5" customFormat="1" ht="17.25" customHeight="1">
      <c r="A54" s="36"/>
      <c r="B54" s="237" t="s">
        <v>60</v>
      </c>
      <c r="C54" s="237"/>
      <c r="D54" s="237"/>
      <c r="E54" s="237"/>
      <c r="F54" s="237"/>
      <c r="G54" s="237"/>
      <c r="H54" s="237"/>
      <c r="I54" s="237"/>
      <c r="J54" s="238" t="str">
        <f>IF(Y4="-","",Y4)</f>
        <v/>
      </c>
      <c r="K54" s="239"/>
      <c r="L54" s="239"/>
      <c r="M54" s="239"/>
      <c r="N54" s="239"/>
      <c r="O54" s="237" t="s">
        <v>2</v>
      </c>
      <c r="P54" s="237"/>
      <c r="Q54" s="237"/>
      <c r="R54" s="237"/>
      <c r="S54" s="237"/>
      <c r="T54" s="229" t="str">
        <f>IF(T53="-","-",IF(T53&gt;=0.225,5,IF(T53&gt;=0.1875,4,IF(T53&gt;=0.15,3,IF(T53&gt;=0.125,2,1)))))</f>
        <v>-</v>
      </c>
      <c r="U54" s="229"/>
      <c r="V54" s="36"/>
      <c r="W54" s="67"/>
      <c r="X54" s="68"/>
      <c r="Y54" s="36"/>
      <c r="Z54" s="36"/>
      <c r="AA54" s="36"/>
      <c r="AB54" s="36"/>
      <c r="AC54" s="36"/>
      <c r="AD54" s="36"/>
      <c r="AE54" s="36"/>
    </row>
    <row r="55" spans="1:31" s="5" customFormat="1" ht="17.25" customHeight="1">
      <c r="A55" s="36"/>
      <c r="B55" s="230" t="s">
        <v>62</v>
      </c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29" t="str">
        <f>IF(T54="-","-",IF(T54=5,"ดีเยี่ยม",IF(T54=4,"ดีมาก",IF(T54=3,"ดี",IF(T54=2,"พอใช้","ปรับปรุง")))))</f>
        <v>-</v>
      </c>
      <c r="U55" s="229"/>
      <c r="V55" s="36"/>
      <c r="W55" s="67"/>
      <c r="X55" s="68"/>
      <c r="Y55" s="36"/>
      <c r="Z55" s="36"/>
      <c r="AA55" s="36"/>
      <c r="AB55" s="36"/>
      <c r="AC55" s="36"/>
      <c r="AD55" s="36"/>
      <c r="AE55" s="36"/>
    </row>
    <row r="56" spans="1:31" s="5" customFormat="1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9"/>
      <c r="X56" s="36"/>
      <c r="Y56" s="36"/>
      <c r="Z56" s="36"/>
      <c r="AA56" s="36"/>
      <c r="AB56" s="36"/>
      <c r="AC56" s="36"/>
      <c r="AD56" s="36"/>
      <c r="AE56" s="36"/>
    </row>
    <row r="57" spans="1:31">
      <c r="B57" s="34"/>
      <c r="C57" s="34"/>
      <c r="D57" s="69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50" t="s">
        <v>175</v>
      </c>
      <c r="U57" s="58">
        <f>COUNTIF(T8:T52,5)</f>
        <v>0</v>
      </c>
      <c r="V57" s="34" t="s">
        <v>29</v>
      </c>
    </row>
    <row r="58" spans="1:31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50" t="s">
        <v>176</v>
      </c>
      <c r="U58" s="58">
        <f>COUNTIF(T8:T52,4)</f>
        <v>0</v>
      </c>
      <c r="V58" s="34" t="s">
        <v>29</v>
      </c>
    </row>
    <row r="59" spans="1:31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50" t="s">
        <v>177</v>
      </c>
      <c r="U59" s="58">
        <f>COUNTIF(T8:T52,3)</f>
        <v>0</v>
      </c>
      <c r="V59" s="34" t="s">
        <v>29</v>
      </c>
    </row>
    <row r="60" spans="1:31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50" t="s">
        <v>178</v>
      </c>
      <c r="U60" s="58">
        <f>COUNTIF(T8:T52,2)</f>
        <v>0</v>
      </c>
      <c r="V60" s="34" t="s">
        <v>29</v>
      </c>
    </row>
    <row r="61" spans="1:31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50" t="s">
        <v>179</v>
      </c>
      <c r="U61" s="58">
        <f>COUNTIF(T8:T52,1)</f>
        <v>0</v>
      </c>
      <c r="V61" s="34" t="s">
        <v>29</v>
      </c>
    </row>
    <row r="62" spans="1:31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50" t="s">
        <v>33</v>
      </c>
      <c r="U62" s="59">
        <f>SUM(U57:U61)</f>
        <v>0</v>
      </c>
      <c r="V62" s="34" t="s">
        <v>29</v>
      </c>
    </row>
    <row r="63" spans="1:31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1:31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2:21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2:21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2:21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2:21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2:21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2:21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2:21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2:21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spans="2:21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2:21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2:21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2:21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2:21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spans="2:21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spans="2:21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spans="2:21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spans="2:21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spans="2:21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spans="2:21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spans="2:21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2:21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2:21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</sheetData>
  <sheetProtection password="CF63" sheet="1" objects="1" scenarios="1" selectLockedCells="1"/>
  <mergeCells count="19">
    <mergeCell ref="C3:T3"/>
    <mergeCell ref="B6:B7"/>
    <mergeCell ref="C6:C7"/>
    <mergeCell ref="D6:D7"/>
    <mergeCell ref="E6:I6"/>
    <mergeCell ref="J6:N6"/>
    <mergeCell ref="O6:S6"/>
    <mergeCell ref="T6:T7"/>
    <mergeCell ref="B55:S55"/>
    <mergeCell ref="T55:U55"/>
    <mergeCell ref="U6:U7"/>
    <mergeCell ref="B53:I53"/>
    <mergeCell ref="J53:N53"/>
    <mergeCell ref="O53:S53"/>
    <mergeCell ref="T53:U53"/>
    <mergeCell ref="B54:I54"/>
    <mergeCell ref="J54:N54"/>
    <mergeCell ref="O54:S54"/>
    <mergeCell ref="T54:U54"/>
  </mergeCells>
  <dataValidations count="5"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8:S52 I8:I52 N8:N52">
      <formula1>scor1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8:R52 H8:H52 M8:M52">
      <formula1>scor2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8:Q52 G8:G52 L8:L52">
      <formula1>scor3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8:O52 E8:E52 J8:J52">
      <formula1>scor5</formula1>
    </dataValidation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8:P52 F8:F52 K8:K52">
      <formula1>scor4</formula1>
    </dataValidation>
  </dataValidations>
  <printOptions horizontalCentered="1"/>
  <pageMargins left="0.31496062992125984" right="0.11811023622047245" top="0.35433070866141736" bottom="0.15748031496062992" header="0.11811023622047245" footer="0.11811023622047245"/>
  <pageSetup paperSize="9" orientation="portrait" blackAndWhite="1" horizontalDpi="4294967293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6"/>
  <sheetViews>
    <sheetView showGridLines="0" showRowColHeaders="0" workbookViewId="0">
      <selection activeCell="R10" sqref="R10"/>
    </sheetView>
  </sheetViews>
  <sheetFormatPr defaultColWidth="23.25" defaultRowHeight="22.5"/>
  <cols>
    <col min="1" max="1" width="15" style="34" customWidth="1"/>
    <col min="2" max="2" width="4.125" style="1" customWidth="1"/>
    <col min="3" max="3" width="8.75" style="1" customWidth="1"/>
    <col min="4" max="4" width="21.875" style="1" customWidth="1"/>
    <col min="5" max="14" width="3.25" style="1" customWidth="1"/>
    <col min="15" max="19" width="3.625" style="1" customWidth="1"/>
    <col min="20" max="20" width="5.75" style="1" customWidth="1"/>
    <col min="21" max="21" width="9.625" style="1" customWidth="1"/>
    <col min="22" max="22" width="10.625" style="34" customWidth="1"/>
    <col min="23" max="23" width="14.625" style="37" customWidth="1"/>
    <col min="24" max="24" width="13" style="34" customWidth="1"/>
    <col min="25" max="25" width="10.25" style="34" customWidth="1"/>
    <col min="26" max="26" width="13.625" style="34" customWidth="1"/>
    <col min="27" max="27" width="23.25" style="34" customWidth="1"/>
    <col min="28" max="29" width="23.25" style="34"/>
    <col min="30" max="30" width="23.25" style="34" customWidth="1"/>
    <col min="31" max="31" width="23.25" style="34"/>
    <col min="32" max="16384" width="23.25" style="1"/>
  </cols>
  <sheetData>
    <row r="1" spans="1:3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W1" s="91" t="s">
        <v>57</v>
      </c>
    </row>
    <row r="2" spans="1:3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X2" s="53" t="s">
        <v>59</v>
      </c>
      <c r="Y2" s="54">
        <v>0.25</v>
      </c>
      <c r="Z2" s="57" t="s">
        <v>32</v>
      </c>
    </row>
    <row r="3" spans="1:31" s="7" customFormat="1" ht="19.5" customHeight="1">
      <c r="A3" s="33"/>
      <c r="B3" s="25"/>
      <c r="C3" s="227" t="str">
        <f>"แบบประเมินคุณะลักษณะอันพึงประสงค์ของผู้เรียน  "&amp;บันทึกข้อความ!S8&amp;" ปีการศึกษา "&amp;บันทึกข้อความ!S9</f>
        <v>แบบประเมินคุณะลักษณะอันพึงประสงค์ของผู้เรียน  ชั้นมัธยมศึกษาปีที่ 3 ปีการศึกษา 2556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5"/>
      <c r="V3" s="33"/>
      <c r="W3" s="38"/>
      <c r="X3" s="53" t="s">
        <v>58</v>
      </c>
      <c r="Y3" s="55">
        <f>SUM(U57:U59)</f>
        <v>0</v>
      </c>
      <c r="Z3" s="57" t="s">
        <v>29</v>
      </c>
      <c r="AA3" s="33"/>
      <c r="AB3" s="33"/>
      <c r="AC3" s="33"/>
      <c r="AD3" s="33"/>
      <c r="AE3" s="33"/>
    </row>
    <row r="4" spans="1:31" s="7" customFormat="1" ht="19.5" customHeight="1">
      <c r="A4" s="33"/>
      <c r="B4" s="25"/>
      <c r="C4" s="25" t="s">
        <v>126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33"/>
      <c r="W4" s="52"/>
      <c r="X4" s="53" t="s">
        <v>30</v>
      </c>
      <c r="Y4" s="56" t="str">
        <f>IF(Y3=0,"-",Y3*100/U62)</f>
        <v>-</v>
      </c>
      <c r="Z4" s="57"/>
      <c r="AA4" s="33"/>
      <c r="AB4" s="33"/>
      <c r="AC4" s="33"/>
      <c r="AD4" s="33"/>
      <c r="AE4" s="33"/>
    </row>
    <row r="5" spans="1:31" s="21" customFormat="1" ht="19.5" customHeight="1">
      <c r="A5" s="33"/>
      <c r="D5" s="21" t="s">
        <v>131</v>
      </c>
      <c r="V5" s="33"/>
      <c r="W5" s="38"/>
      <c r="X5" s="53" t="s">
        <v>31</v>
      </c>
      <c r="Y5" s="56" t="str">
        <f>IF(Y4="-","-",Y4*Y2/100)</f>
        <v>-</v>
      </c>
      <c r="Z5" s="57" t="s">
        <v>32</v>
      </c>
      <c r="AA5" s="33"/>
      <c r="AB5" s="33"/>
      <c r="AC5" s="33"/>
      <c r="AD5" s="33"/>
      <c r="AE5" s="33"/>
    </row>
    <row r="6" spans="1:31" s="7" customFormat="1" ht="89.25" customHeight="1">
      <c r="A6" s="33"/>
      <c r="B6" s="234" t="s">
        <v>0</v>
      </c>
      <c r="C6" s="235" t="str">
        <f>นักเรียน!B5</f>
        <v>เลขประจำตัว</v>
      </c>
      <c r="D6" s="234" t="s">
        <v>1</v>
      </c>
      <c r="E6" s="231" t="s">
        <v>132</v>
      </c>
      <c r="F6" s="232"/>
      <c r="G6" s="232"/>
      <c r="H6" s="232"/>
      <c r="I6" s="233"/>
      <c r="J6" s="231" t="s">
        <v>133</v>
      </c>
      <c r="K6" s="232"/>
      <c r="L6" s="232"/>
      <c r="M6" s="232"/>
      <c r="N6" s="233"/>
      <c r="O6" s="231" t="s">
        <v>134</v>
      </c>
      <c r="P6" s="232"/>
      <c r="Q6" s="232"/>
      <c r="R6" s="232"/>
      <c r="S6" s="232"/>
      <c r="T6" s="240" t="s">
        <v>28</v>
      </c>
      <c r="U6" s="240" t="s">
        <v>27</v>
      </c>
      <c r="V6" s="33"/>
      <c r="W6" s="48" t="s">
        <v>8</v>
      </c>
      <c r="X6" s="49" t="s">
        <v>9</v>
      </c>
      <c r="Y6" s="33"/>
      <c r="Z6" s="33"/>
      <c r="AA6" s="33"/>
      <c r="AB6" s="33"/>
      <c r="AC6" s="33"/>
      <c r="AD6" s="33"/>
      <c r="AE6" s="33"/>
    </row>
    <row r="7" spans="1:31" ht="18" customHeight="1">
      <c r="B7" s="234"/>
      <c r="C7" s="235"/>
      <c r="D7" s="234"/>
      <c r="E7" s="41">
        <v>5</v>
      </c>
      <c r="F7" s="42">
        <v>4</v>
      </c>
      <c r="G7" s="42">
        <v>3</v>
      </c>
      <c r="H7" s="42">
        <v>2</v>
      </c>
      <c r="I7" s="43">
        <v>1</v>
      </c>
      <c r="J7" s="41">
        <v>5</v>
      </c>
      <c r="K7" s="42">
        <v>4</v>
      </c>
      <c r="L7" s="42">
        <v>3</v>
      </c>
      <c r="M7" s="42">
        <v>2</v>
      </c>
      <c r="N7" s="43">
        <v>1</v>
      </c>
      <c r="O7" s="41">
        <v>5</v>
      </c>
      <c r="P7" s="42">
        <v>4</v>
      </c>
      <c r="Q7" s="42">
        <v>3</v>
      </c>
      <c r="R7" s="42">
        <v>2</v>
      </c>
      <c r="S7" s="51">
        <v>1</v>
      </c>
      <c r="T7" s="240"/>
      <c r="U7" s="240"/>
      <c r="W7" s="64">
        <v>15</v>
      </c>
      <c r="X7" s="65">
        <v>100</v>
      </c>
    </row>
    <row r="8" spans="1:31" s="4" customFormat="1" ht="13.5" customHeight="1">
      <c r="A8" s="35"/>
      <c r="B8" s="3">
        <v>1</v>
      </c>
      <c r="C8" s="27" t="str">
        <f>IF(นักเรียน!B6="","",นักเรียน!B6)</f>
        <v/>
      </c>
      <c r="D8" s="28" t="str">
        <f>IF(นักเรียน!C6="","",นักเรียน!C6)</f>
        <v>สามเณร</v>
      </c>
      <c r="E8" s="45"/>
      <c r="F8" s="46"/>
      <c r="G8" s="46"/>
      <c r="H8" s="46"/>
      <c r="I8" s="47"/>
      <c r="J8" s="45"/>
      <c r="K8" s="46"/>
      <c r="L8" s="46"/>
      <c r="M8" s="46"/>
      <c r="N8" s="47"/>
      <c r="O8" s="45"/>
      <c r="P8" s="46"/>
      <c r="Q8" s="46"/>
      <c r="R8" s="46"/>
      <c r="S8" s="47"/>
      <c r="T8" s="44" t="str">
        <f t="shared" ref="T8:T52" si="0">IF(X8=0,"",VLOOKUP(X8,gradeatt,4,TRUE))</f>
        <v/>
      </c>
      <c r="U8" s="44" t="str">
        <f t="shared" ref="U8:U52" si="1">IF(X8=0,"",VLOOKUP(X8,gradeatt,5,TRUE))</f>
        <v/>
      </c>
      <c r="V8" s="35"/>
      <c r="W8" s="40">
        <f>SUM(E8:S8)</f>
        <v>0</v>
      </c>
      <c r="X8" s="66">
        <f>W8*100/$W$7</f>
        <v>0</v>
      </c>
      <c r="Y8" s="35"/>
      <c r="Z8" s="35"/>
      <c r="AA8" s="35"/>
      <c r="AB8" s="35"/>
      <c r="AC8" s="35"/>
      <c r="AD8" s="35"/>
      <c r="AE8" s="35"/>
    </row>
    <row r="9" spans="1:31" s="4" customFormat="1" ht="13.5" customHeight="1">
      <c r="A9" s="35"/>
      <c r="B9" s="3">
        <v>2</v>
      </c>
      <c r="C9" s="27" t="str">
        <f>IF(นักเรียน!B7="","",นักเรียน!B7)</f>
        <v/>
      </c>
      <c r="D9" s="28" t="str">
        <f>IF(นักเรียน!C7="","",นักเรียน!C7)</f>
        <v>สามเณร</v>
      </c>
      <c r="E9" s="45"/>
      <c r="F9" s="46"/>
      <c r="G9" s="46"/>
      <c r="H9" s="46"/>
      <c r="I9" s="47"/>
      <c r="J9" s="45"/>
      <c r="K9" s="46"/>
      <c r="L9" s="46"/>
      <c r="M9" s="46"/>
      <c r="N9" s="47"/>
      <c r="O9" s="45"/>
      <c r="P9" s="46"/>
      <c r="Q9" s="46"/>
      <c r="R9" s="46"/>
      <c r="S9" s="47"/>
      <c r="T9" s="44" t="str">
        <f t="shared" si="0"/>
        <v/>
      </c>
      <c r="U9" s="44" t="str">
        <f t="shared" si="1"/>
        <v/>
      </c>
      <c r="V9" s="35"/>
      <c r="W9" s="40">
        <f t="shared" ref="W9:W52" si="2">SUM(E9:S9)</f>
        <v>0</v>
      </c>
      <c r="X9" s="66">
        <f t="shared" ref="X9:X52" si="3">W9*100/$W$7</f>
        <v>0</v>
      </c>
      <c r="Y9" s="35"/>
      <c r="Z9" s="35"/>
      <c r="AA9" s="35"/>
      <c r="AB9" s="35"/>
      <c r="AC9" s="35"/>
      <c r="AD9" s="35"/>
      <c r="AE9" s="35"/>
    </row>
    <row r="10" spans="1:31" s="4" customFormat="1" ht="13.5" customHeight="1">
      <c r="A10" s="35"/>
      <c r="B10" s="3">
        <v>3</v>
      </c>
      <c r="C10" s="27" t="str">
        <f>IF(นักเรียน!B8="","",นักเรียน!B8)</f>
        <v/>
      </c>
      <c r="D10" s="28" t="str">
        <f>IF(นักเรียน!C8="","",นักเรียน!C8)</f>
        <v>สามเณร</v>
      </c>
      <c r="E10" s="45"/>
      <c r="F10" s="46"/>
      <c r="G10" s="46"/>
      <c r="H10" s="46"/>
      <c r="I10" s="47"/>
      <c r="J10" s="45"/>
      <c r="K10" s="46"/>
      <c r="L10" s="46"/>
      <c r="M10" s="46"/>
      <c r="N10" s="47"/>
      <c r="O10" s="45"/>
      <c r="P10" s="46"/>
      <c r="Q10" s="46"/>
      <c r="R10" s="46"/>
      <c r="S10" s="47"/>
      <c r="T10" s="44" t="str">
        <f t="shared" si="0"/>
        <v/>
      </c>
      <c r="U10" s="44" t="str">
        <f t="shared" si="1"/>
        <v/>
      </c>
      <c r="V10" s="35"/>
      <c r="W10" s="40">
        <f t="shared" si="2"/>
        <v>0</v>
      </c>
      <c r="X10" s="66">
        <f t="shared" si="3"/>
        <v>0</v>
      </c>
      <c r="Y10" s="35"/>
      <c r="Z10" s="35"/>
      <c r="AA10" s="35"/>
      <c r="AB10" s="35"/>
      <c r="AC10" s="35"/>
      <c r="AD10" s="35"/>
      <c r="AE10" s="35"/>
    </row>
    <row r="11" spans="1:31" s="4" customFormat="1" ht="13.5" customHeight="1">
      <c r="A11" s="35"/>
      <c r="B11" s="3">
        <v>4</v>
      </c>
      <c r="C11" s="27" t="str">
        <f>IF(นักเรียน!B9="","",นักเรียน!B9)</f>
        <v/>
      </c>
      <c r="D11" s="28" t="str">
        <f>IF(นักเรียน!C9="","",นักเรียน!C9)</f>
        <v>สามเณร</v>
      </c>
      <c r="E11" s="45"/>
      <c r="F11" s="46"/>
      <c r="G11" s="46"/>
      <c r="H11" s="46"/>
      <c r="I11" s="47"/>
      <c r="J11" s="45"/>
      <c r="K11" s="46"/>
      <c r="L11" s="46"/>
      <c r="M11" s="46"/>
      <c r="N11" s="47"/>
      <c r="O11" s="45"/>
      <c r="P11" s="46"/>
      <c r="Q11" s="46"/>
      <c r="R11" s="46"/>
      <c r="S11" s="47"/>
      <c r="T11" s="44" t="str">
        <f t="shared" si="0"/>
        <v/>
      </c>
      <c r="U11" s="44" t="str">
        <f t="shared" si="1"/>
        <v/>
      </c>
      <c r="V11" s="35"/>
      <c r="W11" s="40">
        <f t="shared" si="2"/>
        <v>0</v>
      </c>
      <c r="X11" s="66">
        <f t="shared" si="3"/>
        <v>0</v>
      </c>
      <c r="Y11" s="35"/>
      <c r="Z11" s="35"/>
      <c r="AA11" s="35"/>
      <c r="AB11" s="35"/>
      <c r="AC11" s="35"/>
      <c r="AD11" s="35"/>
      <c r="AE11" s="35"/>
    </row>
    <row r="12" spans="1:31" s="4" customFormat="1" ht="13.5" customHeight="1">
      <c r="A12" s="35"/>
      <c r="B12" s="3">
        <v>5</v>
      </c>
      <c r="C12" s="27" t="str">
        <f>IF(นักเรียน!B10="","",นักเรียน!B10)</f>
        <v/>
      </c>
      <c r="D12" s="28" t="str">
        <f>IF(นักเรียน!C10="","",นักเรียน!C10)</f>
        <v>สามเณร</v>
      </c>
      <c r="E12" s="45"/>
      <c r="F12" s="46"/>
      <c r="G12" s="46"/>
      <c r="H12" s="46"/>
      <c r="I12" s="47"/>
      <c r="J12" s="45"/>
      <c r="K12" s="46"/>
      <c r="L12" s="46"/>
      <c r="M12" s="46"/>
      <c r="N12" s="47"/>
      <c r="O12" s="45"/>
      <c r="P12" s="46"/>
      <c r="Q12" s="46"/>
      <c r="R12" s="46"/>
      <c r="S12" s="47"/>
      <c r="T12" s="44" t="str">
        <f t="shared" si="0"/>
        <v/>
      </c>
      <c r="U12" s="44" t="str">
        <f t="shared" si="1"/>
        <v/>
      </c>
      <c r="V12" s="35"/>
      <c r="W12" s="40">
        <f t="shared" si="2"/>
        <v>0</v>
      </c>
      <c r="X12" s="66">
        <f t="shared" si="3"/>
        <v>0</v>
      </c>
      <c r="Y12" s="35"/>
      <c r="Z12" s="35"/>
      <c r="AA12" s="35"/>
      <c r="AB12" s="35"/>
      <c r="AC12" s="35"/>
      <c r="AD12" s="35"/>
      <c r="AE12" s="35"/>
    </row>
    <row r="13" spans="1:31" s="4" customFormat="1" ht="13.5" customHeight="1">
      <c r="A13" s="35"/>
      <c r="B13" s="3">
        <v>6</v>
      </c>
      <c r="C13" s="27" t="str">
        <f>IF(นักเรียน!B11="","",นักเรียน!B11)</f>
        <v/>
      </c>
      <c r="D13" s="28" t="str">
        <f>IF(นักเรียน!C11="","",นักเรียน!C11)</f>
        <v>สามเณร</v>
      </c>
      <c r="E13" s="45"/>
      <c r="F13" s="46"/>
      <c r="G13" s="46"/>
      <c r="H13" s="46"/>
      <c r="I13" s="47"/>
      <c r="J13" s="45"/>
      <c r="K13" s="46"/>
      <c r="L13" s="46"/>
      <c r="M13" s="46"/>
      <c r="N13" s="47"/>
      <c r="O13" s="45"/>
      <c r="P13" s="46"/>
      <c r="Q13" s="46"/>
      <c r="R13" s="46"/>
      <c r="S13" s="47"/>
      <c r="T13" s="44" t="str">
        <f t="shared" si="0"/>
        <v/>
      </c>
      <c r="U13" s="44" t="str">
        <f t="shared" si="1"/>
        <v/>
      </c>
      <c r="V13" s="35"/>
      <c r="W13" s="40">
        <f t="shared" si="2"/>
        <v>0</v>
      </c>
      <c r="X13" s="66">
        <f t="shared" si="3"/>
        <v>0</v>
      </c>
      <c r="Y13" s="35"/>
      <c r="Z13" s="35"/>
      <c r="AA13" s="35"/>
      <c r="AB13" s="35"/>
      <c r="AC13" s="35"/>
      <c r="AD13" s="35"/>
      <c r="AE13" s="35"/>
    </row>
    <row r="14" spans="1:31" s="4" customFormat="1" ht="13.5" customHeight="1">
      <c r="A14" s="35"/>
      <c r="B14" s="3">
        <v>7</v>
      </c>
      <c r="C14" s="27" t="str">
        <f>IF(นักเรียน!B12="","",นักเรียน!B12)</f>
        <v/>
      </c>
      <c r="D14" s="28" t="str">
        <f>IF(นักเรียน!C12="","",นักเรียน!C12)</f>
        <v>สามเณร</v>
      </c>
      <c r="E14" s="45"/>
      <c r="F14" s="46"/>
      <c r="G14" s="46"/>
      <c r="H14" s="46"/>
      <c r="I14" s="47"/>
      <c r="J14" s="45"/>
      <c r="K14" s="46"/>
      <c r="L14" s="46"/>
      <c r="M14" s="46"/>
      <c r="N14" s="47"/>
      <c r="O14" s="45"/>
      <c r="P14" s="46"/>
      <c r="Q14" s="46"/>
      <c r="R14" s="46"/>
      <c r="S14" s="47"/>
      <c r="T14" s="44" t="str">
        <f t="shared" si="0"/>
        <v/>
      </c>
      <c r="U14" s="44" t="str">
        <f t="shared" si="1"/>
        <v/>
      </c>
      <c r="V14" s="35"/>
      <c r="W14" s="40">
        <f t="shared" si="2"/>
        <v>0</v>
      </c>
      <c r="X14" s="66">
        <f t="shared" si="3"/>
        <v>0</v>
      </c>
      <c r="Y14" s="35"/>
      <c r="Z14" s="35"/>
      <c r="AA14" s="35"/>
      <c r="AB14" s="35"/>
      <c r="AC14" s="35"/>
      <c r="AD14" s="35"/>
      <c r="AE14" s="35"/>
    </row>
    <row r="15" spans="1:31" s="4" customFormat="1" ht="13.5" customHeight="1">
      <c r="A15" s="35"/>
      <c r="B15" s="3">
        <v>8</v>
      </c>
      <c r="C15" s="27" t="str">
        <f>IF(นักเรียน!B13="","",นักเรียน!B13)</f>
        <v/>
      </c>
      <c r="D15" s="28" t="str">
        <f>IF(นักเรียน!C13="","",นักเรียน!C13)</f>
        <v>สามเณร</v>
      </c>
      <c r="E15" s="45"/>
      <c r="F15" s="46"/>
      <c r="G15" s="46"/>
      <c r="H15" s="46"/>
      <c r="I15" s="47"/>
      <c r="J15" s="45"/>
      <c r="K15" s="46"/>
      <c r="L15" s="46"/>
      <c r="M15" s="46"/>
      <c r="N15" s="47"/>
      <c r="O15" s="45"/>
      <c r="P15" s="46"/>
      <c r="Q15" s="46"/>
      <c r="R15" s="46"/>
      <c r="S15" s="47"/>
      <c r="T15" s="44" t="str">
        <f t="shared" si="0"/>
        <v/>
      </c>
      <c r="U15" s="44" t="str">
        <f t="shared" si="1"/>
        <v/>
      </c>
      <c r="V15" s="35"/>
      <c r="W15" s="40">
        <f t="shared" si="2"/>
        <v>0</v>
      </c>
      <c r="X15" s="66">
        <f t="shared" si="3"/>
        <v>0</v>
      </c>
      <c r="Y15" s="35"/>
      <c r="Z15" s="35"/>
      <c r="AA15" s="35"/>
      <c r="AB15" s="35"/>
      <c r="AC15" s="35"/>
      <c r="AD15" s="35"/>
      <c r="AE15" s="35"/>
    </row>
    <row r="16" spans="1:31" s="4" customFormat="1" ht="13.5" customHeight="1">
      <c r="A16" s="35"/>
      <c r="B16" s="3">
        <v>9</v>
      </c>
      <c r="C16" s="27" t="str">
        <f>IF(นักเรียน!B14="","",นักเรียน!B14)</f>
        <v/>
      </c>
      <c r="D16" s="28" t="str">
        <f>IF(นักเรียน!C14="","",นักเรียน!C14)</f>
        <v>สามเณร</v>
      </c>
      <c r="E16" s="45"/>
      <c r="F16" s="46"/>
      <c r="G16" s="46"/>
      <c r="H16" s="46"/>
      <c r="I16" s="47"/>
      <c r="J16" s="45"/>
      <c r="K16" s="46"/>
      <c r="L16" s="46"/>
      <c r="M16" s="46"/>
      <c r="N16" s="47"/>
      <c r="O16" s="45"/>
      <c r="P16" s="46"/>
      <c r="Q16" s="46"/>
      <c r="R16" s="46"/>
      <c r="S16" s="47"/>
      <c r="T16" s="44" t="str">
        <f t="shared" si="0"/>
        <v/>
      </c>
      <c r="U16" s="44" t="str">
        <f t="shared" si="1"/>
        <v/>
      </c>
      <c r="V16" s="35"/>
      <c r="W16" s="40">
        <f t="shared" si="2"/>
        <v>0</v>
      </c>
      <c r="X16" s="66">
        <f t="shared" si="3"/>
        <v>0</v>
      </c>
      <c r="Y16" s="35"/>
      <c r="Z16" s="35"/>
      <c r="AA16" s="35"/>
      <c r="AB16" s="35"/>
      <c r="AC16" s="35"/>
      <c r="AD16" s="35"/>
      <c r="AE16" s="35"/>
    </row>
    <row r="17" spans="1:31" s="4" customFormat="1" ht="13.5" customHeight="1">
      <c r="A17" s="35"/>
      <c r="B17" s="3">
        <v>10</v>
      </c>
      <c r="C17" s="27" t="str">
        <f>IF(นักเรียน!B15="","",นักเรียน!B15)</f>
        <v/>
      </c>
      <c r="D17" s="28" t="str">
        <f>IF(นักเรียน!C15="","",นักเรียน!C15)</f>
        <v>สามเณร</v>
      </c>
      <c r="E17" s="45"/>
      <c r="F17" s="46"/>
      <c r="G17" s="46"/>
      <c r="H17" s="46"/>
      <c r="I17" s="47"/>
      <c r="J17" s="45"/>
      <c r="K17" s="46"/>
      <c r="L17" s="46"/>
      <c r="M17" s="46"/>
      <c r="N17" s="47"/>
      <c r="O17" s="45"/>
      <c r="P17" s="46"/>
      <c r="Q17" s="46"/>
      <c r="R17" s="46"/>
      <c r="S17" s="47"/>
      <c r="T17" s="44" t="str">
        <f t="shared" si="0"/>
        <v/>
      </c>
      <c r="U17" s="44" t="str">
        <f t="shared" si="1"/>
        <v/>
      </c>
      <c r="V17" s="35"/>
      <c r="W17" s="40">
        <f t="shared" si="2"/>
        <v>0</v>
      </c>
      <c r="X17" s="66">
        <f t="shared" si="3"/>
        <v>0</v>
      </c>
      <c r="Y17" s="35"/>
      <c r="Z17" s="35"/>
      <c r="AA17" s="35"/>
      <c r="AB17" s="35"/>
      <c r="AC17" s="35"/>
      <c r="AD17" s="35"/>
      <c r="AE17" s="35"/>
    </row>
    <row r="18" spans="1:31" s="4" customFormat="1" ht="13.5" customHeight="1">
      <c r="A18" s="35"/>
      <c r="B18" s="3">
        <v>11</v>
      </c>
      <c r="C18" s="27" t="str">
        <f>IF(นักเรียน!B16="","",นักเรียน!B16)</f>
        <v/>
      </c>
      <c r="D18" s="28" t="str">
        <f>IF(นักเรียน!C16="","",นักเรียน!C16)</f>
        <v/>
      </c>
      <c r="E18" s="45"/>
      <c r="F18" s="46"/>
      <c r="G18" s="46"/>
      <c r="H18" s="46"/>
      <c r="I18" s="47"/>
      <c r="J18" s="45"/>
      <c r="K18" s="46"/>
      <c r="L18" s="46"/>
      <c r="M18" s="46"/>
      <c r="N18" s="47"/>
      <c r="O18" s="45"/>
      <c r="P18" s="46"/>
      <c r="Q18" s="46"/>
      <c r="R18" s="46"/>
      <c r="S18" s="47"/>
      <c r="T18" s="44" t="str">
        <f t="shared" si="0"/>
        <v/>
      </c>
      <c r="U18" s="44" t="str">
        <f t="shared" si="1"/>
        <v/>
      </c>
      <c r="V18" s="35"/>
      <c r="W18" s="40">
        <f t="shared" si="2"/>
        <v>0</v>
      </c>
      <c r="X18" s="66">
        <f t="shared" si="3"/>
        <v>0</v>
      </c>
      <c r="Y18" s="35"/>
      <c r="Z18" s="35"/>
      <c r="AA18" s="35"/>
      <c r="AB18" s="35"/>
      <c r="AC18" s="35"/>
      <c r="AD18" s="35"/>
      <c r="AE18" s="35"/>
    </row>
    <row r="19" spans="1:31" s="4" customFormat="1" ht="13.5" customHeight="1">
      <c r="A19" s="35"/>
      <c r="B19" s="3">
        <v>12</v>
      </c>
      <c r="C19" s="27" t="str">
        <f>IF(นักเรียน!B17="","",นักเรียน!B17)</f>
        <v/>
      </c>
      <c r="D19" s="28" t="str">
        <f>IF(นักเรียน!C17="","",นักเรียน!C17)</f>
        <v/>
      </c>
      <c r="E19" s="45"/>
      <c r="F19" s="46"/>
      <c r="G19" s="46"/>
      <c r="H19" s="46"/>
      <c r="I19" s="47"/>
      <c r="J19" s="45"/>
      <c r="K19" s="46"/>
      <c r="L19" s="46"/>
      <c r="M19" s="46"/>
      <c r="N19" s="47"/>
      <c r="O19" s="45"/>
      <c r="P19" s="46"/>
      <c r="Q19" s="46"/>
      <c r="R19" s="46"/>
      <c r="S19" s="47"/>
      <c r="T19" s="44" t="str">
        <f t="shared" si="0"/>
        <v/>
      </c>
      <c r="U19" s="44" t="str">
        <f t="shared" si="1"/>
        <v/>
      </c>
      <c r="V19" s="35"/>
      <c r="W19" s="40">
        <f t="shared" si="2"/>
        <v>0</v>
      </c>
      <c r="X19" s="66">
        <f t="shared" si="3"/>
        <v>0</v>
      </c>
      <c r="Y19" s="35"/>
      <c r="Z19" s="35"/>
      <c r="AA19" s="35"/>
      <c r="AB19" s="35"/>
      <c r="AC19" s="35"/>
      <c r="AD19" s="35"/>
      <c r="AE19" s="35"/>
    </row>
    <row r="20" spans="1:31" s="4" customFormat="1" ht="13.5" customHeight="1">
      <c r="A20" s="35"/>
      <c r="B20" s="3">
        <v>13</v>
      </c>
      <c r="C20" s="27" t="str">
        <f>IF(นักเรียน!B18="","",นักเรียน!B18)</f>
        <v/>
      </c>
      <c r="D20" s="28" t="str">
        <f>IF(นักเรียน!C18="","",นักเรียน!C18)</f>
        <v/>
      </c>
      <c r="E20" s="45"/>
      <c r="F20" s="46"/>
      <c r="G20" s="46"/>
      <c r="H20" s="46"/>
      <c r="I20" s="47"/>
      <c r="J20" s="45"/>
      <c r="K20" s="46"/>
      <c r="L20" s="46"/>
      <c r="M20" s="46"/>
      <c r="N20" s="47"/>
      <c r="O20" s="45"/>
      <c r="P20" s="46"/>
      <c r="Q20" s="46"/>
      <c r="R20" s="46"/>
      <c r="S20" s="47"/>
      <c r="T20" s="44" t="str">
        <f t="shared" si="0"/>
        <v/>
      </c>
      <c r="U20" s="44" t="str">
        <f t="shared" si="1"/>
        <v/>
      </c>
      <c r="V20" s="35"/>
      <c r="W20" s="40">
        <f t="shared" si="2"/>
        <v>0</v>
      </c>
      <c r="X20" s="66">
        <f t="shared" si="3"/>
        <v>0</v>
      </c>
      <c r="Y20" s="35"/>
      <c r="Z20" s="35"/>
      <c r="AA20" s="35"/>
      <c r="AB20" s="35"/>
      <c r="AC20" s="35"/>
      <c r="AD20" s="35"/>
      <c r="AE20" s="35"/>
    </row>
    <row r="21" spans="1:31" s="4" customFormat="1" ht="13.5" customHeight="1">
      <c r="A21" s="35"/>
      <c r="B21" s="3">
        <v>14</v>
      </c>
      <c r="C21" s="27" t="str">
        <f>IF(นักเรียน!B19="","",นักเรียน!B19)</f>
        <v/>
      </c>
      <c r="D21" s="28" t="str">
        <f>IF(นักเรียน!C19="","",นักเรียน!C19)</f>
        <v/>
      </c>
      <c r="E21" s="45"/>
      <c r="F21" s="46"/>
      <c r="G21" s="46"/>
      <c r="H21" s="46"/>
      <c r="I21" s="47"/>
      <c r="J21" s="45"/>
      <c r="K21" s="46"/>
      <c r="L21" s="46"/>
      <c r="M21" s="46"/>
      <c r="N21" s="47"/>
      <c r="O21" s="45"/>
      <c r="P21" s="46"/>
      <c r="Q21" s="46"/>
      <c r="R21" s="46"/>
      <c r="S21" s="47"/>
      <c r="T21" s="44" t="str">
        <f t="shared" si="0"/>
        <v/>
      </c>
      <c r="U21" s="44" t="str">
        <f t="shared" si="1"/>
        <v/>
      </c>
      <c r="V21" s="35"/>
      <c r="W21" s="40">
        <f t="shared" si="2"/>
        <v>0</v>
      </c>
      <c r="X21" s="66">
        <f t="shared" si="3"/>
        <v>0</v>
      </c>
      <c r="Y21" s="35"/>
      <c r="Z21" s="35"/>
      <c r="AA21" s="35"/>
      <c r="AB21" s="35"/>
      <c r="AC21" s="35"/>
      <c r="AD21" s="35"/>
      <c r="AE21" s="35"/>
    </row>
    <row r="22" spans="1:31" s="4" customFormat="1" ht="13.5" customHeight="1">
      <c r="A22" s="35"/>
      <c r="B22" s="3">
        <v>15</v>
      </c>
      <c r="C22" s="27" t="str">
        <f>IF(นักเรียน!B20="","",นักเรียน!B20)</f>
        <v/>
      </c>
      <c r="D22" s="28" t="str">
        <f>IF(นักเรียน!C20="","",นักเรียน!C20)</f>
        <v/>
      </c>
      <c r="E22" s="45"/>
      <c r="F22" s="46"/>
      <c r="G22" s="46"/>
      <c r="H22" s="46"/>
      <c r="I22" s="47"/>
      <c r="J22" s="45"/>
      <c r="K22" s="46"/>
      <c r="L22" s="46"/>
      <c r="M22" s="46"/>
      <c r="N22" s="47"/>
      <c r="O22" s="45"/>
      <c r="P22" s="46"/>
      <c r="Q22" s="46"/>
      <c r="R22" s="46"/>
      <c r="S22" s="47"/>
      <c r="T22" s="44" t="str">
        <f t="shared" si="0"/>
        <v/>
      </c>
      <c r="U22" s="44" t="str">
        <f t="shared" si="1"/>
        <v/>
      </c>
      <c r="V22" s="35"/>
      <c r="W22" s="40">
        <f t="shared" si="2"/>
        <v>0</v>
      </c>
      <c r="X22" s="66">
        <f t="shared" si="3"/>
        <v>0</v>
      </c>
      <c r="Y22" s="35"/>
      <c r="Z22" s="35"/>
      <c r="AA22" s="35"/>
      <c r="AB22" s="35"/>
      <c r="AC22" s="35"/>
      <c r="AD22" s="35"/>
      <c r="AE22" s="35"/>
    </row>
    <row r="23" spans="1:31" s="4" customFormat="1" ht="13.5" customHeight="1">
      <c r="A23" s="35"/>
      <c r="B23" s="3">
        <v>16</v>
      </c>
      <c r="C23" s="27" t="str">
        <f>IF(นักเรียน!B21="","",นักเรียน!B21)</f>
        <v/>
      </c>
      <c r="D23" s="28" t="str">
        <f>IF(นักเรียน!C21="","",นักเรียน!C21)</f>
        <v/>
      </c>
      <c r="E23" s="45"/>
      <c r="F23" s="46"/>
      <c r="G23" s="46"/>
      <c r="H23" s="46"/>
      <c r="I23" s="47"/>
      <c r="J23" s="45"/>
      <c r="K23" s="46"/>
      <c r="L23" s="46"/>
      <c r="M23" s="46"/>
      <c r="N23" s="47"/>
      <c r="O23" s="45"/>
      <c r="P23" s="46"/>
      <c r="Q23" s="46"/>
      <c r="R23" s="46"/>
      <c r="S23" s="47"/>
      <c r="T23" s="44" t="str">
        <f t="shared" si="0"/>
        <v/>
      </c>
      <c r="U23" s="44" t="str">
        <f t="shared" si="1"/>
        <v/>
      </c>
      <c r="V23" s="35"/>
      <c r="W23" s="40">
        <f t="shared" si="2"/>
        <v>0</v>
      </c>
      <c r="X23" s="66">
        <f t="shared" si="3"/>
        <v>0</v>
      </c>
      <c r="Y23" s="35"/>
      <c r="Z23" s="35"/>
      <c r="AA23" s="35"/>
      <c r="AB23" s="35"/>
      <c r="AC23" s="35"/>
      <c r="AD23" s="35"/>
      <c r="AE23" s="35"/>
    </row>
    <row r="24" spans="1:31" s="4" customFormat="1" ht="13.5" customHeight="1">
      <c r="A24" s="35"/>
      <c r="B24" s="3">
        <v>17</v>
      </c>
      <c r="C24" s="27" t="str">
        <f>IF(นักเรียน!B22="","",นักเรียน!B22)</f>
        <v/>
      </c>
      <c r="D24" s="28" t="str">
        <f>IF(นักเรียน!C22="","",นักเรียน!C22)</f>
        <v/>
      </c>
      <c r="E24" s="45"/>
      <c r="F24" s="46"/>
      <c r="G24" s="46"/>
      <c r="H24" s="46"/>
      <c r="I24" s="47"/>
      <c r="J24" s="45"/>
      <c r="K24" s="46"/>
      <c r="L24" s="46"/>
      <c r="M24" s="46"/>
      <c r="N24" s="47"/>
      <c r="O24" s="45"/>
      <c r="P24" s="46"/>
      <c r="Q24" s="46"/>
      <c r="R24" s="46"/>
      <c r="S24" s="47"/>
      <c r="T24" s="44" t="str">
        <f t="shared" si="0"/>
        <v/>
      </c>
      <c r="U24" s="44" t="str">
        <f t="shared" si="1"/>
        <v/>
      </c>
      <c r="V24" s="35"/>
      <c r="W24" s="40">
        <f t="shared" si="2"/>
        <v>0</v>
      </c>
      <c r="X24" s="66">
        <f t="shared" si="3"/>
        <v>0</v>
      </c>
      <c r="Y24" s="35"/>
      <c r="Z24" s="35"/>
      <c r="AA24" s="35"/>
      <c r="AB24" s="35"/>
      <c r="AC24" s="35"/>
      <c r="AD24" s="35"/>
      <c r="AE24" s="35"/>
    </row>
    <row r="25" spans="1:31" s="4" customFormat="1" ht="13.5" customHeight="1">
      <c r="A25" s="35"/>
      <c r="B25" s="3">
        <v>18</v>
      </c>
      <c r="C25" s="27" t="str">
        <f>IF(นักเรียน!B23="","",นักเรียน!B23)</f>
        <v/>
      </c>
      <c r="D25" s="28" t="str">
        <f>IF(นักเรียน!C23="","",นักเรียน!C23)</f>
        <v/>
      </c>
      <c r="E25" s="45"/>
      <c r="F25" s="46"/>
      <c r="G25" s="46"/>
      <c r="H25" s="46"/>
      <c r="I25" s="47"/>
      <c r="J25" s="45"/>
      <c r="K25" s="46"/>
      <c r="L25" s="46"/>
      <c r="M25" s="46"/>
      <c r="N25" s="47"/>
      <c r="O25" s="45"/>
      <c r="P25" s="46"/>
      <c r="Q25" s="46"/>
      <c r="R25" s="46"/>
      <c r="S25" s="47"/>
      <c r="T25" s="44" t="str">
        <f t="shared" si="0"/>
        <v/>
      </c>
      <c r="U25" s="44" t="str">
        <f t="shared" si="1"/>
        <v/>
      </c>
      <c r="V25" s="35"/>
      <c r="W25" s="40">
        <f t="shared" si="2"/>
        <v>0</v>
      </c>
      <c r="X25" s="66">
        <f t="shared" si="3"/>
        <v>0</v>
      </c>
      <c r="Y25" s="35"/>
      <c r="Z25" s="35"/>
      <c r="AA25" s="35"/>
      <c r="AB25" s="35"/>
      <c r="AC25" s="35"/>
      <c r="AD25" s="35"/>
      <c r="AE25" s="35"/>
    </row>
    <row r="26" spans="1:31" s="4" customFormat="1" ht="13.5" customHeight="1">
      <c r="A26" s="35"/>
      <c r="B26" s="3">
        <v>19</v>
      </c>
      <c r="C26" s="27" t="str">
        <f>IF(นักเรียน!B24="","",นักเรียน!B24)</f>
        <v/>
      </c>
      <c r="D26" s="28" t="str">
        <f>IF(นักเรียน!C24="","",นักเรียน!C24)</f>
        <v/>
      </c>
      <c r="E26" s="45"/>
      <c r="F26" s="46"/>
      <c r="G26" s="46"/>
      <c r="H26" s="46"/>
      <c r="I26" s="47"/>
      <c r="J26" s="45"/>
      <c r="K26" s="46"/>
      <c r="L26" s="46"/>
      <c r="M26" s="46"/>
      <c r="N26" s="47"/>
      <c r="O26" s="45"/>
      <c r="P26" s="46"/>
      <c r="Q26" s="46"/>
      <c r="R26" s="46"/>
      <c r="S26" s="47"/>
      <c r="T26" s="44" t="str">
        <f t="shared" si="0"/>
        <v/>
      </c>
      <c r="U26" s="44" t="str">
        <f t="shared" si="1"/>
        <v/>
      </c>
      <c r="V26" s="35"/>
      <c r="W26" s="40">
        <f t="shared" si="2"/>
        <v>0</v>
      </c>
      <c r="X26" s="66">
        <f t="shared" si="3"/>
        <v>0</v>
      </c>
      <c r="Y26" s="35"/>
      <c r="Z26" s="35"/>
      <c r="AA26" s="35"/>
      <c r="AB26" s="35"/>
      <c r="AC26" s="35"/>
      <c r="AD26" s="35"/>
      <c r="AE26" s="35"/>
    </row>
    <row r="27" spans="1:31" s="4" customFormat="1" ht="13.5" customHeight="1">
      <c r="A27" s="35"/>
      <c r="B27" s="3">
        <v>20</v>
      </c>
      <c r="C27" s="27" t="str">
        <f>IF(นักเรียน!B25="","",นักเรียน!B25)</f>
        <v/>
      </c>
      <c r="D27" s="28" t="str">
        <f>IF(นักเรียน!C25="","",นักเรียน!C25)</f>
        <v/>
      </c>
      <c r="E27" s="45"/>
      <c r="F27" s="46"/>
      <c r="G27" s="46"/>
      <c r="H27" s="46"/>
      <c r="I27" s="47"/>
      <c r="J27" s="45"/>
      <c r="K27" s="46"/>
      <c r="L27" s="46"/>
      <c r="M27" s="46"/>
      <c r="N27" s="47"/>
      <c r="O27" s="45"/>
      <c r="P27" s="46"/>
      <c r="Q27" s="46"/>
      <c r="R27" s="46"/>
      <c r="S27" s="47"/>
      <c r="T27" s="44" t="str">
        <f t="shared" si="0"/>
        <v/>
      </c>
      <c r="U27" s="44" t="str">
        <f t="shared" si="1"/>
        <v/>
      </c>
      <c r="V27" s="35"/>
      <c r="W27" s="40">
        <f t="shared" si="2"/>
        <v>0</v>
      </c>
      <c r="X27" s="66">
        <f t="shared" si="3"/>
        <v>0</v>
      </c>
      <c r="Y27" s="35"/>
      <c r="Z27" s="35"/>
      <c r="AA27" s="35"/>
      <c r="AB27" s="35"/>
      <c r="AC27" s="35"/>
      <c r="AD27" s="35"/>
      <c r="AE27" s="35"/>
    </row>
    <row r="28" spans="1:31" s="4" customFormat="1" ht="13.5" customHeight="1">
      <c r="A28" s="35"/>
      <c r="B28" s="3">
        <v>21</v>
      </c>
      <c r="C28" s="27" t="str">
        <f>IF(นักเรียน!B26="","",นักเรียน!B26)</f>
        <v/>
      </c>
      <c r="D28" s="28" t="str">
        <f>IF(นักเรียน!C26="","",นักเรียน!C26)</f>
        <v/>
      </c>
      <c r="E28" s="45"/>
      <c r="F28" s="46"/>
      <c r="G28" s="46"/>
      <c r="H28" s="46"/>
      <c r="I28" s="47"/>
      <c r="J28" s="45"/>
      <c r="K28" s="46"/>
      <c r="L28" s="46"/>
      <c r="M28" s="46"/>
      <c r="N28" s="47"/>
      <c r="O28" s="45"/>
      <c r="P28" s="46"/>
      <c r="Q28" s="46"/>
      <c r="R28" s="46"/>
      <c r="S28" s="47"/>
      <c r="T28" s="44" t="str">
        <f t="shared" si="0"/>
        <v/>
      </c>
      <c r="U28" s="44" t="str">
        <f t="shared" si="1"/>
        <v/>
      </c>
      <c r="V28" s="35"/>
      <c r="W28" s="40">
        <f t="shared" si="2"/>
        <v>0</v>
      </c>
      <c r="X28" s="66">
        <f t="shared" si="3"/>
        <v>0</v>
      </c>
      <c r="Y28" s="35"/>
      <c r="Z28" s="35"/>
      <c r="AA28" s="35"/>
      <c r="AB28" s="35"/>
      <c r="AC28" s="35"/>
      <c r="AD28" s="35"/>
      <c r="AE28" s="35"/>
    </row>
    <row r="29" spans="1:31" s="4" customFormat="1" ht="13.5" customHeight="1">
      <c r="A29" s="35"/>
      <c r="B29" s="3">
        <v>22</v>
      </c>
      <c r="C29" s="27" t="str">
        <f>IF(นักเรียน!B27="","",นักเรียน!B27)</f>
        <v/>
      </c>
      <c r="D29" s="28" t="str">
        <f>IF(นักเรียน!C27="","",นักเรียน!C27)</f>
        <v/>
      </c>
      <c r="E29" s="45"/>
      <c r="F29" s="46"/>
      <c r="G29" s="46"/>
      <c r="H29" s="46"/>
      <c r="I29" s="47"/>
      <c r="J29" s="45"/>
      <c r="K29" s="46"/>
      <c r="L29" s="46"/>
      <c r="M29" s="46"/>
      <c r="N29" s="47"/>
      <c r="O29" s="45"/>
      <c r="P29" s="46"/>
      <c r="Q29" s="46"/>
      <c r="R29" s="46"/>
      <c r="S29" s="47"/>
      <c r="T29" s="44" t="str">
        <f t="shared" si="0"/>
        <v/>
      </c>
      <c r="U29" s="44" t="str">
        <f t="shared" si="1"/>
        <v/>
      </c>
      <c r="V29" s="35"/>
      <c r="W29" s="40">
        <f t="shared" si="2"/>
        <v>0</v>
      </c>
      <c r="X29" s="66">
        <f t="shared" si="3"/>
        <v>0</v>
      </c>
      <c r="Y29" s="35"/>
      <c r="Z29" s="35"/>
      <c r="AA29" s="35"/>
      <c r="AB29" s="35"/>
      <c r="AC29" s="35"/>
      <c r="AD29" s="35"/>
      <c r="AE29" s="35"/>
    </row>
    <row r="30" spans="1:31" s="4" customFormat="1" ht="13.5" customHeight="1">
      <c r="A30" s="35"/>
      <c r="B30" s="3">
        <v>23</v>
      </c>
      <c r="C30" s="27" t="str">
        <f>IF(นักเรียน!B28="","",นักเรียน!B28)</f>
        <v/>
      </c>
      <c r="D30" s="28" t="str">
        <f>IF(นักเรียน!C28="","",นักเรียน!C28)</f>
        <v/>
      </c>
      <c r="E30" s="45"/>
      <c r="F30" s="46"/>
      <c r="G30" s="46"/>
      <c r="H30" s="46"/>
      <c r="I30" s="47"/>
      <c r="J30" s="45"/>
      <c r="K30" s="46"/>
      <c r="L30" s="46"/>
      <c r="M30" s="46"/>
      <c r="N30" s="47"/>
      <c r="O30" s="45"/>
      <c r="P30" s="46"/>
      <c r="Q30" s="46"/>
      <c r="R30" s="46"/>
      <c r="S30" s="47"/>
      <c r="T30" s="44" t="str">
        <f t="shared" si="0"/>
        <v/>
      </c>
      <c r="U30" s="44" t="str">
        <f t="shared" si="1"/>
        <v/>
      </c>
      <c r="V30" s="35"/>
      <c r="W30" s="40">
        <f t="shared" si="2"/>
        <v>0</v>
      </c>
      <c r="X30" s="66">
        <f t="shared" si="3"/>
        <v>0</v>
      </c>
      <c r="Y30" s="35"/>
      <c r="Z30" s="35"/>
      <c r="AA30" s="35"/>
      <c r="AB30" s="35"/>
      <c r="AC30" s="35"/>
      <c r="AD30" s="35"/>
      <c r="AE30" s="35"/>
    </row>
    <row r="31" spans="1:31" s="4" customFormat="1" ht="13.5" customHeight="1">
      <c r="A31" s="35"/>
      <c r="B31" s="3">
        <v>24</v>
      </c>
      <c r="C31" s="27" t="str">
        <f>IF(นักเรียน!B29="","",นักเรียน!B29)</f>
        <v/>
      </c>
      <c r="D31" s="28" t="str">
        <f>IF(นักเรียน!C29="","",นักเรียน!C29)</f>
        <v/>
      </c>
      <c r="E31" s="45"/>
      <c r="F31" s="46"/>
      <c r="G31" s="46"/>
      <c r="H31" s="46"/>
      <c r="I31" s="47"/>
      <c r="J31" s="45"/>
      <c r="K31" s="46"/>
      <c r="L31" s="46"/>
      <c r="M31" s="46"/>
      <c r="N31" s="47"/>
      <c r="O31" s="45"/>
      <c r="P31" s="46"/>
      <c r="Q31" s="46"/>
      <c r="R31" s="46"/>
      <c r="S31" s="47"/>
      <c r="T31" s="44" t="str">
        <f t="shared" si="0"/>
        <v/>
      </c>
      <c r="U31" s="44" t="str">
        <f t="shared" si="1"/>
        <v/>
      </c>
      <c r="V31" s="35"/>
      <c r="W31" s="40">
        <f t="shared" si="2"/>
        <v>0</v>
      </c>
      <c r="X31" s="66">
        <f t="shared" si="3"/>
        <v>0</v>
      </c>
      <c r="Y31" s="35"/>
      <c r="Z31" s="35"/>
      <c r="AA31" s="35"/>
      <c r="AB31" s="35"/>
      <c r="AC31" s="35"/>
      <c r="AD31" s="35"/>
      <c r="AE31" s="35"/>
    </row>
    <row r="32" spans="1:31" s="4" customFormat="1" ht="13.5" customHeight="1">
      <c r="A32" s="35"/>
      <c r="B32" s="3">
        <v>25</v>
      </c>
      <c r="C32" s="27" t="str">
        <f>IF(นักเรียน!B30="","",นักเรียน!B30)</f>
        <v/>
      </c>
      <c r="D32" s="28" t="str">
        <f>IF(นักเรียน!C30="","",นักเรียน!C30)</f>
        <v/>
      </c>
      <c r="E32" s="45"/>
      <c r="F32" s="46"/>
      <c r="G32" s="46"/>
      <c r="H32" s="46"/>
      <c r="I32" s="47"/>
      <c r="J32" s="45"/>
      <c r="K32" s="46"/>
      <c r="L32" s="46"/>
      <c r="M32" s="46"/>
      <c r="N32" s="47"/>
      <c r="O32" s="45"/>
      <c r="P32" s="46"/>
      <c r="Q32" s="46"/>
      <c r="R32" s="46"/>
      <c r="S32" s="47"/>
      <c r="T32" s="44" t="str">
        <f t="shared" si="0"/>
        <v/>
      </c>
      <c r="U32" s="44" t="str">
        <f t="shared" si="1"/>
        <v/>
      </c>
      <c r="V32" s="35"/>
      <c r="W32" s="40">
        <f t="shared" si="2"/>
        <v>0</v>
      </c>
      <c r="X32" s="66">
        <f t="shared" si="3"/>
        <v>0</v>
      </c>
      <c r="Y32" s="35"/>
      <c r="Z32" s="35"/>
      <c r="AA32" s="35"/>
      <c r="AB32" s="35"/>
      <c r="AC32" s="35"/>
      <c r="AD32" s="35"/>
      <c r="AE32" s="35"/>
    </row>
    <row r="33" spans="1:31" s="4" customFormat="1" ht="13.5" customHeight="1">
      <c r="A33" s="35"/>
      <c r="B33" s="3">
        <v>26</v>
      </c>
      <c r="C33" s="27" t="str">
        <f>IF(นักเรียน!B31="","",นักเรียน!B31)</f>
        <v/>
      </c>
      <c r="D33" s="28" t="str">
        <f>IF(นักเรียน!C31="","",นักเรียน!C31)</f>
        <v/>
      </c>
      <c r="E33" s="45"/>
      <c r="F33" s="46"/>
      <c r="G33" s="46"/>
      <c r="H33" s="46"/>
      <c r="I33" s="47"/>
      <c r="J33" s="45"/>
      <c r="K33" s="46"/>
      <c r="L33" s="46"/>
      <c r="M33" s="46"/>
      <c r="N33" s="47"/>
      <c r="O33" s="45"/>
      <c r="P33" s="46"/>
      <c r="Q33" s="46"/>
      <c r="R33" s="46"/>
      <c r="S33" s="47"/>
      <c r="T33" s="44" t="str">
        <f t="shared" si="0"/>
        <v/>
      </c>
      <c r="U33" s="44" t="str">
        <f t="shared" si="1"/>
        <v/>
      </c>
      <c r="V33" s="35"/>
      <c r="W33" s="40">
        <f t="shared" si="2"/>
        <v>0</v>
      </c>
      <c r="X33" s="66">
        <f t="shared" si="3"/>
        <v>0</v>
      </c>
      <c r="Y33" s="35"/>
      <c r="Z33" s="35"/>
      <c r="AA33" s="35"/>
      <c r="AB33" s="35"/>
      <c r="AC33" s="35"/>
      <c r="AD33" s="35"/>
      <c r="AE33" s="35"/>
    </row>
    <row r="34" spans="1:31" s="4" customFormat="1" ht="13.5" customHeight="1">
      <c r="A34" s="35"/>
      <c r="B34" s="3">
        <v>27</v>
      </c>
      <c r="C34" s="27" t="str">
        <f>IF(นักเรียน!B32="","",นักเรียน!B32)</f>
        <v/>
      </c>
      <c r="D34" s="28" t="str">
        <f>IF(นักเรียน!C32="","",นักเรียน!C32)</f>
        <v/>
      </c>
      <c r="E34" s="45"/>
      <c r="F34" s="46"/>
      <c r="G34" s="46"/>
      <c r="H34" s="46"/>
      <c r="I34" s="47"/>
      <c r="J34" s="45"/>
      <c r="K34" s="46"/>
      <c r="L34" s="46"/>
      <c r="M34" s="46"/>
      <c r="N34" s="47"/>
      <c r="O34" s="45"/>
      <c r="P34" s="46"/>
      <c r="Q34" s="46"/>
      <c r="R34" s="46"/>
      <c r="S34" s="47"/>
      <c r="T34" s="44" t="str">
        <f t="shared" si="0"/>
        <v/>
      </c>
      <c r="U34" s="44" t="str">
        <f t="shared" si="1"/>
        <v/>
      </c>
      <c r="V34" s="35"/>
      <c r="W34" s="40">
        <f t="shared" si="2"/>
        <v>0</v>
      </c>
      <c r="X34" s="66">
        <f t="shared" si="3"/>
        <v>0</v>
      </c>
      <c r="Y34" s="35"/>
      <c r="Z34" s="35"/>
      <c r="AA34" s="35"/>
      <c r="AB34" s="35"/>
      <c r="AC34" s="35"/>
      <c r="AD34" s="35"/>
      <c r="AE34" s="35"/>
    </row>
    <row r="35" spans="1:31" s="4" customFormat="1" ht="13.5" customHeight="1">
      <c r="A35" s="35"/>
      <c r="B35" s="3">
        <v>28</v>
      </c>
      <c r="C35" s="27" t="str">
        <f>IF(นักเรียน!B33="","",นักเรียน!B33)</f>
        <v/>
      </c>
      <c r="D35" s="28" t="str">
        <f>IF(นักเรียน!C33="","",นักเรียน!C33)</f>
        <v/>
      </c>
      <c r="E35" s="45"/>
      <c r="F35" s="46"/>
      <c r="G35" s="46"/>
      <c r="H35" s="46"/>
      <c r="I35" s="47"/>
      <c r="J35" s="45"/>
      <c r="K35" s="46"/>
      <c r="L35" s="46"/>
      <c r="M35" s="46"/>
      <c r="N35" s="47"/>
      <c r="O35" s="45"/>
      <c r="P35" s="46"/>
      <c r="Q35" s="46"/>
      <c r="R35" s="46"/>
      <c r="S35" s="47"/>
      <c r="T35" s="44" t="str">
        <f t="shared" si="0"/>
        <v/>
      </c>
      <c r="U35" s="44" t="str">
        <f t="shared" si="1"/>
        <v/>
      </c>
      <c r="V35" s="35"/>
      <c r="W35" s="40">
        <f t="shared" si="2"/>
        <v>0</v>
      </c>
      <c r="X35" s="66">
        <f t="shared" si="3"/>
        <v>0</v>
      </c>
      <c r="Y35" s="35"/>
      <c r="Z35" s="35"/>
      <c r="AA35" s="35"/>
      <c r="AB35" s="35"/>
      <c r="AC35" s="35"/>
      <c r="AD35" s="35"/>
      <c r="AE35" s="35"/>
    </row>
    <row r="36" spans="1:31" s="4" customFormat="1" ht="13.5" customHeight="1">
      <c r="A36" s="35"/>
      <c r="B36" s="3">
        <v>29</v>
      </c>
      <c r="C36" s="27" t="str">
        <f>IF(นักเรียน!B34="","",นักเรียน!B34)</f>
        <v/>
      </c>
      <c r="D36" s="28" t="str">
        <f>IF(นักเรียน!C34="","",นักเรียน!C34)</f>
        <v/>
      </c>
      <c r="E36" s="45"/>
      <c r="F36" s="46"/>
      <c r="G36" s="46"/>
      <c r="H36" s="46"/>
      <c r="I36" s="47"/>
      <c r="J36" s="45"/>
      <c r="K36" s="46"/>
      <c r="L36" s="46"/>
      <c r="M36" s="46"/>
      <c r="N36" s="47"/>
      <c r="O36" s="45"/>
      <c r="P36" s="46"/>
      <c r="Q36" s="46"/>
      <c r="R36" s="46"/>
      <c r="S36" s="47"/>
      <c r="T36" s="44" t="str">
        <f t="shared" si="0"/>
        <v/>
      </c>
      <c r="U36" s="44" t="str">
        <f t="shared" si="1"/>
        <v/>
      </c>
      <c r="V36" s="35"/>
      <c r="W36" s="40">
        <f t="shared" si="2"/>
        <v>0</v>
      </c>
      <c r="X36" s="66">
        <f t="shared" si="3"/>
        <v>0</v>
      </c>
      <c r="Y36" s="35"/>
      <c r="Z36" s="35"/>
      <c r="AA36" s="35"/>
      <c r="AB36" s="35"/>
      <c r="AC36" s="35"/>
      <c r="AD36" s="35"/>
      <c r="AE36" s="35"/>
    </row>
    <row r="37" spans="1:31" s="4" customFormat="1" ht="13.5" customHeight="1">
      <c r="A37" s="35"/>
      <c r="B37" s="3">
        <v>30</v>
      </c>
      <c r="C37" s="27" t="str">
        <f>IF(นักเรียน!B35="","",นักเรียน!B35)</f>
        <v/>
      </c>
      <c r="D37" s="28" t="str">
        <f>IF(นักเรียน!C35="","",นักเรียน!C35)</f>
        <v/>
      </c>
      <c r="E37" s="45"/>
      <c r="F37" s="46"/>
      <c r="G37" s="46"/>
      <c r="H37" s="46"/>
      <c r="I37" s="47"/>
      <c r="J37" s="45"/>
      <c r="K37" s="46"/>
      <c r="L37" s="46"/>
      <c r="M37" s="46"/>
      <c r="N37" s="47"/>
      <c r="O37" s="45"/>
      <c r="P37" s="46"/>
      <c r="Q37" s="46"/>
      <c r="R37" s="46"/>
      <c r="S37" s="47"/>
      <c r="T37" s="44" t="str">
        <f t="shared" si="0"/>
        <v/>
      </c>
      <c r="U37" s="44" t="str">
        <f t="shared" si="1"/>
        <v/>
      </c>
      <c r="V37" s="35"/>
      <c r="W37" s="40">
        <f t="shared" si="2"/>
        <v>0</v>
      </c>
      <c r="X37" s="66">
        <f t="shared" si="3"/>
        <v>0</v>
      </c>
      <c r="Y37" s="35"/>
      <c r="Z37" s="35"/>
      <c r="AA37" s="35"/>
      <c r="AB37" s="35"/>
      <c r="AC37" s="35"/>
      <c r="AD37" s="35"/>
      <c r="AE37" s="35"/>
    </row>
    <row r="38" spans="1:31" s="4" customFormat="1" ht="13.5" customHeight="1">
      <c r="A38" s="35"/>
      <c r="B38" s="3">
        <v>31</v>
      </c>
      <c r="C38" s="27" t="str">
        <f>IF(นักเรียน!B36="","",นักเรียน!B36)</f>
        <v/>
      </c>
      <c r="D38" s="28" t="str">
        <f>IF(นักเรียน!C36="","",นักเรียน!C36)</f>
        <v/>
      </c>
      <c r="E38" s="45"/>
      <c r="F38" s="46"/>
      <c r="G38" s="46"/>
      <c r="H38" s="46"/>
      <c r="I38" s="47"/>
      <c r="J38" s="45"/>
      <c r="K38" s="46"/>
      <c r="L38" s="46"/>
      <c r="M38" s="46"/>
      <c r="N38" s="47"/>
      <c r="O38" s="45"/>
      <c r="P38" s="46"/>
      <c r="Q38" s="46"/>
      <c r="R38" s="46"/>
      <c r="S38" s="47"/>
      <c r="T38" s="44" t="str">
        <f t="shared" si="0"/>
        <v/>
      </c>
      <c r="U38" s="44" t="str">
        <f t="shared" si="1"/>
        <v/>
      </c>
      <c r="V38" s="35"/>
      <c r="W38" s="40">
        <f t="shared" si="2"/>
        <v>0</v>
      </c>
      <c r="X38" s="66">
        <f t="shared" si="3"/>
        <v>0</v>
      </c>
      <c r="Y38" s="35"/>
      <c r="Z38" s="35"/>
      <c r="AA38" s="35"/>
      <c r="AB38" s="35"/>
      <c r="AC38" s="35"/>
      <c r="AD38" s="35"/>
      <c r="AE38" s="35"/>
    </row>
    <row r="39" spans="1:31" s="4" customFormat="1" ht="13.5" customHeight="1">
      <c r="A39" s="35"/>
      <c r="B39" s="3">
        <v>32</v>
      </c>
      <c r="C39" s="27" t="str">
        <f>IF(นักเรียน!B37="","",นักเรียน!B37)</f>
        <v/>
      </c>
      <c r="D39" s="28" t="str">
        <f>IF(นักเรียน!C37="","",นักเรียน!C37)</f>
        <v/>
      </c>
      <c r="E39" s="45"/>
      <c r="F39" s="46"/>
      <c r="G39" s="46"/>
      <c r="H39" s="46"/>
      <c r="I39" s="47"/>
      <c r="J39" s="45"/>
      <c r="K39" s="46"/>
      <c r="L39" s="46"/>
      <c r="M39" s="46"/>
      <c r="N39" s="47"/>
      <c r="O39" s="45"/>
      <c r="P39" s="46"/>
      <c r="Q39" s="46"/>
      <c r="R39" s="46"/>
      <c r="S39" s="47"/>
      <c r="T39" s="44" t="str">
        <f t="shared" si="0"/>
        <v/>
      </c>
      <c r="U39" s="44" t="str">
        <f t="shared" si="1"/>
        <v/>
      </c>
      <c r="V39" s="35"/>
      <c r="W39" s="40">
        <f t="shared" si="2"/>
        <v>0</v>
      </c>
      <c r="X39" s="66">
        <f t="shared" si="3"/>
        <v>0</v>
      </c>
      <c r="Y39" s="35"/>
      <c r="Z39" s="35"/>
      <c r="AA39" s="35"/>
      <c r="AB39" s="35"/>
      <c r="AC39" s="35"/>
      <c r="AD39" s="35"/>
      <c r="AE39" s="35"/>
    </row>
    <row r="40" spans="1:31" s="4" customFormat="1" ht="13.5" customHeight="1">
      <c r="A40" s="35"/>
      <c r="B40" s="3">
        <v>33</v>
      </c>
      <c r="C40" s="27" t="str">
        <f>IF(นักเรียน!B38="","",นักเรียน!B38)</f>
        <v/>
      </c>
      <c r="D40" s="28" t="str">
        <f>IF(นักเรียน!C38="","",นักเรียน!C38)</f>
        <v/>
      </c>
      <c r="E40" s="45"/>
      <c r="F40" s="46"/>
      <c r="G40" s="46"/>
      <c r="H40" s="46"/>
      <c r="I40" s="47"/>
      <c r="J40" s="45"/>
      <c r="K40" s="46"/>
      <c r="L40" s="46"/>
      <c r="M40" s="46"/>
      <c r="N40" s="47"/>
      <c r="O40" s="45"/>
      <c r="P40" s="46"/>
      <c r="Q40" s="46"/>
      <c r="R40" s="46"/>
      <c r="S40" s="47"/>
      <c r="T40" s="44" t="str">
        <f t="shared" si="0"/>
        <v/>
      </c>
      <c r="U40" s="44" t="str">
        <f t="shared" si="1"/>
        <v/>
      </c>
      <c r="V40" s="35"/>
      <c r="W40" s="40">
        <f t="shared" si="2"/>
        <v>0</v>
      </c>
      <c r="X40" s="66">
        <f t="shared" si="3"/>
        <v>0</v>
      </c>
      <c r="Y40" s="35"/>
      <c r="Z40" s="35"/>
      <c r="AA40" s="35"/>
      <c r="AB40" s="35"/>
      <c r="AC40" s="35"/>
      <c r="AD40" s="35"/>
      <c r="AE40" s="35"/>
    </row>
    <row r="41" spans="1:31" s="4" customFormat="1" ht="13.5" customHeight="1">
      <c r="A41" s="35"/>
      <c r="B41" s="3">
        <v>34</v>
      </c>
      <c r="C41" s="27" t="str">
        <f>IF(นักเรียน!B39="","",นักเรียน!B39)</f>
        <v/>
      </c>
      <c r="D41" s="28" t="str">
        <f>IF(นักเรียน!C39="","",นักเรียน!C39)</f>
        <v/>
      </c>
      <c r="E41" s="45"/>
      <c r="F41" s="46"/>
      <c r="G41" s="46"/>
      <c r="H41" s="46"/>
      <c r="I41" s="47"/>
      <c r="J41" s="45"/>
      <c r="K41" s="46"/>
      <c r="L41" s="46"/>
      <c r="M41" s="46"/>
      <c r="N41" s="47"/>
      <c r="O41" s="45"/>
      <c r="P41" s="46"/>
      <c r="Q41" s="46"/>
      <c r="R41" s="46"/>
      <c r="S41" s="47"/>
      <c r="T41" s="44" t="str">
        <f t="shared" si="0"/>
        <v/>
      </c>
      <c r="U41" s="44" t="str">
        <f t="shared" si="1"/>
        <v/>
      </c>
      <c r="V41" s="35"/>
      <c r="W41" s="40">
        <f t="shared" si="2"/>
        <v>0</v>
      </c>
      <c r="X41" s="66">
        <f t="shared" si="3"/>
        <v>0</v>
      </c>
      <c r="Y41" s="35"/>
      <c r="Z41" s="35"/>
      <c r="AA41" s="35"/>
      <c r="AB41" s="35"/>
      <c r="AC41" s="35"/>
      <c r="AD41" s="35"/>
      <c r="AE41" s="35"/>
    </row>
    <row r="42" spans="1:31" s="4" customFormat="1" ht="13.5" customHeight="1">
      <c r="A42" s="35"/>
      <c r="B42" s="3">
        <v>35</v>
      </c>
      <c r="C42" s="27" t="str">
        <f>IF(นักเรียน!B40="","",นักเรียน!B40)</f>
        <v/>
      </c>
      <c r="D42" s="28" t="str">
        <f>IF(นักเรียน!C40="","",นักเรียน!C40)</f>
        <v/>
      </c>
      <c r="E42" s="45"/>
      <c r="F42" s="46"/>
      <c r="G42" s="46"/>
      <c r="H42" s="46"/>
      <c r="I42" s="47"/>
      <c r="J42" s="45"/>
      <c r="K42" s="46"/>
      <c r="L42" s="46"/>
      <c r="M42" s="46"/>
      <c r="N42" s="47"/>
      <c r="O42" s="45"/>
      <c r="P42" s="46"/>
      <c r="Q42" s="46"/>
      <c r="R42" s="46"/>
      <c r="S42" s="47"/>
      <c r="T42" s="44" t="str">
        <f t="shared" si="0"/>
        <v/>
      </c>
      <c r="U42" s="44" t="str">
        <f t="shared" si="1"/>
        <v/>
      </c>
      <c r="V42" s="35"/>
      <c r="W42" s="40">
        <f t="shared" si="2"/>
        <v>0</v>
      </c>
      <c r="X42" s="66">
        <f t="shared" si="3"/>
        <v>0</v>
      </c>
      <c r="Y42" s="35"/>
      <c r="Z42" s="35"/>
      <c r="AA42" s="35"/>
      <c r="AB42" s="35"/>
      <c r="AC42" s="35"/>
      <c r="AD42" s="35"/>
      <c r="AE42" s="35"/>
    </row>
    <row r="43" spans="1:31" s="4" customFormat="1" ht="13.5" customHeight="1">
      <c r="A43" s="35"/>
      <c r="B43" s="3">
        <v>36</v>
      </c>
      <c r="C43" s="27" t="str">
        <f>IF(นักเรียน!B41="","",นักเรียน!B41)</f>
        <v/>
      </c>
      <c r="D43" s="28" t="str">
        <f>IF(นักเรียน!C41="","",นักเรียน!C41)</f>
        <v/>
      </c>
      <c r="E43" s="45"/>
      <c r="F43" s="46"/>
      <c r="G43" s="46"/>
      <c r="H43" s="46"/>
      <c r="I43" s="47"/>
      <c r="J43" s="45"/>
      <c r="K43" s="46"/>
      <c r="L43" s="46"/>
      <c r="M43" s="46"/>
      <c r="N43" s="47"/>
      <c r="O43" s="45"/>
      <c r="P43" s="46"/>
      <c r="Q43" s="46"/>
      <c r="R43" s="46"/>
      <c r="S43" s="47"/>
      <c r="T43" s="44" t="str">
        <f t="shared" si="0"/>
        <v/>
      </c>
      <c r="U43" s="44" t="str">
        <f t="shared" si="1"/>
        <v/>
      </c>
      <c r="V43" s="35"/>
      <c r="W43" s="40">
        <f t="shared" si="2"/>
        <v>0</v>
      </c>
      <c r="X43" s="66">
        <f t="shared" si="3"/>
        <v>0</v>
      </c>
      <c r="Y43" s="35"/>
      <c r="Z43" s="35"/>
      <c r="AA43" s="35"/>
      <c r="AB43" s="35"/>
      <c r="AC43" s="35"/>
      <c r="AD43" s="35"/>
      <c r="AE43" s="35"/>
    </row>
    <row r="44" spans="1:31" s="4" customFormat="1" ht="13.5" customHeight="1">
      <c r="A44" s="35"/>
      <c r="B44" s="3">
        <v>37</v>
      </c>
      <c r="C44" s="27" t="str">
        <f>IF(นักเรียน!B42="","",นักเรียน!B42)</f>
        <v/>
      </c>
      <c r="D44" s="28" t="str">
        <f>IF(นักเรียน!C42="","",นักเรียน!C42)</f>
        <v/>
      </c>
      <c r="E44" s="45"/>
      <c r="F44" s="46"/>
      <c r="G44" s="46"/>
      <c r="H44" s="46"/>
      <c r="I44" s="47"/>
      <c r="J44" s="45"/>
      <c r="K44" s="46"/>
      <c r="L44" s="46"/>
      <c r="M44" s="46"/>
      <c r="N44" s="47"/>
      <c r="O44" s="45"/>
      <c r="P44" s="46"/>
      <c r="Q44" s="46"/>
      <c r="R44" s="46"/>
      <c r="S44" s="47"/>
      <c r="T44" s="44" t="str">
        <f t="shared" si="0"/>
        <v/>
      </c>
      <c r="U44" s="44" t="str">
        <f t="shared" si="1"/>
        <v/>
      </c>
      <c r="V44" s="35"/>
      <c r="W44" s="40">
        <f t="shared" si="2"/>
        <v>0</v>
      </c>
      <c r="X44" s="66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3.5" customHeight="1">
      <c r="A45" s="36"/>
      <c r="B45" s="3">
        <v>38</v>
      </c>
      <c r="C45" s="27" t="str">
        <f>IF(นักเรียน!B43="","",นักเรียน!B43)</f>
        <v/>
      </c>
      <c r="D45" s="28" t="str">
        <f>IF(นักเรียน!C43="","",นักเรียน!C43)</f>
        <v/>
      </c>
      <c r="E45" s="45"/>
      <c r="F45" s="46"/>
      <c r="G45" s="46"/>
      <c r="H45" s="46"/>
      <c r="I45" s="47"/>
      <c r="J45" s="45"/>
      <c r="K45" s="46"/>
      <c r="L45" s="46"/>
      <c r="M45" s="46"/>
      <c r="N45" s="47"/>
      <c r="O45" s="45"/>
      <c r="P45" s="46"/>
      <c r="Q45" s="46"/>
      <c r="R45" s="46"/>
      <c r="S45" s="47"/>
      <c r="T45" s="44" t="str">
        <f t="shared" si="0"/>
        <v/>
      </c>
      <c r="U45" s="44" t="str">
        <f t="shared" si="1"/>
        <v/>
      </c>
      <c r="V45" s="36"/>
      <c r="W45" s="40">
        <f t="shared" si="2"/>
        <v>0</v>
      </c>
      <c r="X45" s="66">
        <f t="shared" si="3"/>
        <v>0</v>
      </c>
      <c r="Y45" s="36"/>
      <c r="Z45" s="36"/>
      <c r="AA45" s="36"/>
      <c r="AB45" s="36"/>
      <c r="AC45" s="36"/>
      <c r="AD45" s="36"/>
      <c r="AE45" s="36"/>
    </row>
    <row r="46" spans="1:31" s="5" customFormat="1" ht="13.5" customHeight="1">
      <c r="A46" s="36"/>
      <c r="B46" s="3">
        <v>39</v>
      </c>
      <c r="C46" s="27" t="str">
        <f>IF(นักเรียน!B44="","",นักเรียน!B44)</f>
        <v/>
      </c>
      <c r="D46" s="28" t="str">
        <f>IF(นักเรียน!C44="","",นักเรียน!C44)</f>
        <v/>
      </c>
      <c r="E46" s="45"/>
      <c r="F46" s="46"/>
      <c r="G46" s="46"/>
      <c r="H46" s="46"/>
      <c r="I46" s="47"/>
      <c r="J46" s="45"/>
      <c r="K46" s="46"/>
      <c r="L46" s="46"/>
      <c r="M46" s="46"/>
      <c r="N46" s="47"/>
      <c r="O46" s="45"/>
      <c r="P46" s="46"/>
      <c r="Q46" s="46"/>
      <c r="R46" s="46"/>
      <c r="S46" s="47"/>
      <c r="T46" s="44" t="str">
        <f t="shared" si="0"/>
        <v/>
      </c>
      <c r="U46" s="44" t="str">
        <f t="shared" si="1"/>
        <v/>
      </c>
      <c r="V46" s="36"/>
      <c r="W46" s="40">
        <f t="shared" si="2"/>
        <v>0</v>
      </c>
      <c r="X46" s="66">
        <f t="shared" si="3"/>
        <v>0</v>
      </c>
      <c r="Y46" s="36"/>
      <c r="Z46" s="36"/>
      <c r="AA46" s="36"/>
      <c r="AB46" s="36"/>
      <c r="AC46" s="36"/>
      <c r="AD46" s="36"/>
      <c r="AE46" s="36"/>
    </row>
    <row r="47" spans="1:31" s="5" customFormat="1" ht="13.5" customHeight="1">
      <c r="A47" s="36"/>
      <c r="B47" s="3">
        <v>40</v>
      </c>
      <c r="C47" s="27" t="str">
        <f>IF(นักเรียน!B45="","",นักเรียน!B45)</f>
        <v/>
      </c>
      <c r="D47" s="28" t="str">
        <f>IF(นักเรียน!C45="","",นักเรียน!C45)</f>
        <v/>
      </c>
      <c r="E47" s="45"/>
      <c r="F47" s="46"/>
      <c r="G47" s="46"/>
      <c r="H47" s="46"/>
      <c r="I47" s="47"/>
      <c r="J47" s="45"/>
      <c r="K47" s="46"/>
      <c r="L47" s="46"/>
      <c r="M47" s="46"/>
      <c r="N47" s="47"/>
      <c r="O47" s="45"/>
      <c r="P47" s="46"/>
      <c r="Q47" s="46"/>
      <c r="R47" s="46"/>
      <c r="S47" s="47"/>
      <c r="T47" s="44" t="str">
        <f t="shared" si="0"/>
        <v/>
      </c>
      <c r="U47" s="44" t="str">
        <f t="shared" si="1"/>
        <v/>
      </c>
      <c r="V47" s="36"/>
      <c r="W47" s="40">
        <f t="shared" si="2"/>
        <v>0</v>
      </c>
      <c r="X47" s="66">
        <f t="shared" si="3"/>
        <v>0</v>
      </c>
      <c r="Y47" s="36"/>
      <c r="Z47" s="36"/>
      <c r="AA47" s="36"/>
      <c r="AB47" s="36"/>
      <c r="AC47" s="36"/>
      <c r="AD47" s="36"/>
      <c r="AE47" s="36"/>
    </row>
    <row r="48" spans="1:31" s="5" customFormat="1" ht="13.5" customHeight="1">
      <c r="A48" s="36"/>
      <c r="B48" s="3">
        <v>41</v>
      </c>
      <c r="C48" s="27" t="str">
        <f>IF(นักเรียน!B46="","",นักเรียน!B46)</f>
        <v/>
      </c>
      <c r="D48" s="28" t="str">
        <f>IF(นักเรียน!C46="","",นักเรียน!C46)</f>
        <v/>
      </c>
      <c r="E48" s="45"/>
      <c r="F48" s="46"/>
      <c r="G48" s="46"/>
      <c r="H48" s="46"/>
      <c r="I48" s="47"/>
      <c r="J48" s="45"/>
      <c r="K48" s="46"/>
      <c r="L48" s="46"/>
      <c r="M48" s="46"/>
      <c r="N48" s="47"/>
      <c r="O48" s="45"/>
      <c r="P48" s="46"/>
      <c r="Q48" s="46"/>
      <c r="R48" s="46"/>
      <c r="S48" s="47"/>
      <c r="T48" s="44" t="str">
        <f t="shared" si="0"/>
        <v/>
      </c>
      <c r="U48" s="44" t="str">
        <f t="shared" si="1"/>
        <v/>
      </c>
      <c r="V48" s="36"/>
      <c r="W48" s="40">
        <f t="shared" si="2"/>
        <v>0</v>
      </c>
      <c r="X48" s="66">
        <f t="shared" si="3"/>
        <v>0</v>
      </c>
      <c r="Y48" s="36"/>
      <c r="Z48" s="36"/>
      <c r="AA48" s="36"/>
      <c r="AB48" s="36"/>
      <c r="AC48" s="36"/>
      <c r="AD48" s="36"/>
      <c r="AE48" s="36"/>
    </row>
    <row r="49" spans="1:31" s="5" customFormat="1" ht="13.5" customHeight="1">
      <c r="A49" s="36"/>
      <c r="B49" s="3">
        <v>42</v>
      </c>
      <c r="C49" s="27" t="str">
        <f>IF(นักเรียน!B47="","",นักเรียน!B47)</f>
        <v/>
      </c>
      <c r="D49" s="28" t="str">
        <f>IF(นักเรียน!C47="","",นักเรียน!C47)</f>
        <v/>
      </c>
      <c r="E49" s="45"/>
      <c r="F49" s="46"/>
      <c r="G49" s="46"/>
      <c r="H49" s="46"/>
      <c r="I49" s="47"/>
      <c r="J49" s="45"/>
      <c r="K49" s="46"/>
      <c r="L49" s="46"/>
      <c r="M49" s="46"/>
      <c r="N49" s="47"/>
      <c r="O49" s="45"/>
      <c r="P49" s="46"/>
      <c r="Q49" s="46"/>
      <c r="R49" s="46"/>
      <c r="S49" s="47"/>
      <c r="T49" s="44" t="str">
        <f t="shared" si="0"/>
        <v/>
      </c>
      <c r="U49" s="44" t="str">
        <f t="shared" si="1"/>
        <v/>
      </c>
      <c r="V49" s="36"/>
      <c r="W49" s="40">
        <f t="shared" si="2"/>
        <v>0</v>
      </c>
      <c r="X49" s="66">
        <f t="shared" si="3"/>
        <v>0</v>
      </c>
      <c r="Y49" s="36"/>
      <c r="Z49" s="36"/>
      <c r="AA49" s="36"/>
      <c r="AB49" s="36"/>
      <c r="AC49" s="36"/>
      <c r="AD49" s="36"/>
      <c r="AE49" s="36"/>
    </row>
    <row r="50" spans="1:31" s="5" customFormat="1" ht="13.5" customHeight="1">
      <c r="A50" s="36"/>
      <c r="B50" s="3">
        <v>43</v>
      </c>
      <c r="C50" s="27" t="str">
        <f>IF(นักเรียน!B48="","",นักเรียน!B48)</f>
        <v/>
      </c>
      <c r="D50" s="28" t="str">
        <f>IF(นักเรียน!C48="","",นักเรียน!C48)</f>
        <v/>
      </c>
      <c r="E50" s="45"/>
      <c r="F50" s="46"/>
      <c r="G50" s="46"/>
      <c r="H50" s="46"/>
      <c r="I50" s="47"/>
      <c r="J50" s="45"/>
      <c r="K50" s="46"/>
      <c r="L50" s="46"/>
      <c r="M50" s="46"/>
      <c r="N50" s="47"/>
      <c r="O50" s="45"/>
      <c r="P50" s="46"/>
      <c r="Q50" s="46"/>
      <c r="R50" s="46"/>
      <c r="S50" s="47"/>
      <c r="T50" s="44" t="str">
        <f t="shared" si="0"/>
        <v/>
      </c>
      <c r="U50" s="44" t="str">
        <f t="shared" si="1"/>
        <v/>
      </c>
      <c r="V50" s="36"/>
      <c r="W50" s="40">
        <f t="shared" si="2"/>
        <v>0</v>
      </c>
      <c r="X50" s="66">
        <f t="shared" si="3"/>
        <v>0</v>
      </c>
      <c r="Y50" s="36"/>
      <c r="Z50" s="36"/>
      <c r="AA50" s="36"/>
      <c r="AB50" s="36"/>
      <c r="AC50" s="36"/>
      <c r="AD50" s="36"/>
      <c r="AE50" s="36"/>
    </row>
    <row r="51" spans="1:31" s="5" customFormat="1" ht="13.5" customHeight="1">
      <c r="A51" s="36"/>
      <c r="B51" s="3">
        <v>44</v>
      </c>
      <c r="C51" s="27" t="str">
        <f>IF(นักเรียน!B49="","",นักเรียน!B49)</f>
        <v/>
      </c>
      <c r="D51" s="28" t="str">
        <f>IF(นักเรียน!C49="","",นักเรียน!C49)</f>
        <v/>
      </c>
      <c r="E51" s="45"/>
      <c r="F51" s="46"/>
      <c r="G51" s="46"/>
      <c r="H51" s="46"/>
      <c r="I51" s="47"/>
      <c r="J51" s="45"/>
      <c r="K51" s="46"/>
      <c r="L51" s="46"/>
      <c r="M51" s="46"/>
      <c r="N51" s="47"/>
      <c r="O51" s="45"/>
      <c r="P51" s="46"/>
      <c r="Q51" s="46"/>
      <c r="R51" s="46"/>
      <c r="S51" s="47"/>
      <c r="T51" s="44" t="str">
        <f t="shared" si="0"/>
        <v/>
      </c>
      <c r="U51" s="44" t="str">
        <f t="shared" si="1"/>
        <v/>
      </c>
      <c r="V51" s="36"/>
      <c r="W51" s="40">
        <f t="shared" si="2"/>
        <v>0</v>
      </c>
      <c r="X51" s="66">
        <f t="shared" si="3"/>
        <v>0</v>
      </c>
      <c r="Y51" s="36"/>
      <c r="Z51" s="36"/>
      <c r="AA51" s="36"/>
      <c r="AB51" s="36"/>
      <c r="AC51" s="36"/>
      <c r="AD51" s="36"/>
      <c r="AE51" s="36"/>
    </row>
    <row r="52" spans="1:31" s="5" customFormat="1" ht="13.5" customHeight="1">
      <c r="A52" s="36"/>
      <c r="B52" s="3">
        <v>45</v>
      </c>
      <c r="C52" s="27" t="str">
        <f>IF(นักเรียน!B50="","",นักเรียน!B50)</f>
        <v/>
      </c>
      <c r="D52" s="28" t="str">
        <f>IF(นักเรียน!C50="","",นักเรียน!C50)</f>
        <v/>
      </c>
      <c r="E52" s="45"/>
      <c r="F52" s="46"/>
      <c r="G52" s="46"/>
      <c r="H52" s="46"/>
      <c r="I52" s="47"/>
      <c r="J52" s="45"/>
      <c r="K52" s="46"/>
      <c r="L52" s="46"/>
      <c r="M52" s="46"/>
      <c r="N52" s="47"/>
      <c r="O52" s="45"/>
      <c r="P52" s="46"/>
      <c r="Q52" s="46"/>
      <c r="R52" s="46"/>
      <c r="S52" s="47"/>
      <c r="T52" s="44" t="str">
        <f t="shared" si="0"/>
        <v/>
      </c>
      <c r="U52" s="44" t="str">
        <f t="shared" si="1"/>
        <v/>
      </c>
      <c r="V52" s="36"/>
      <c r="W52" s="40">
        <f t="shared" si="2"/>
        <v>0</v>
      </c>
      <c r="X52" s="66">
        <f t="shared" si="3"/>
        <v>0</v>
      </c>
      <c r="Y52" s="36"/>
      <c r="Z52" s="36"/>
      <c r="AA52" s="36"/>
      <c r="AB52" s="36"/>
      <c r="AC52" s="36"/>
      <c r="AD52" s="36"/>
      <c r="AE52" s="36"/>
    </row>
    <row r="53" spans="1:31" s="5" customFormat="1" ht="16.5" customHeight="1">
      <c r="A53" s="36"/>
      <c r="B53" s="230" t="s">
        <v>56</v>
      </c>
      <c r="C53" s="230"/>
      <c r="D53" s="230"/>
      <c r="E53" s="230"/>
      <c r="F53" s="230"/>
      <c r="G53" s="230"/>
      <c r="H53" s="230"/>
      <c r="I53" s="230"/>
      <c r="J53" s="229" t="str">
        <f>IF(Y3=0,"",Y3)</f>
        <v/>
      </c>
      <c r="K53" s="229"/>
      <c r="L53" s="229"/>
      <c r="M53" s="229"/>
      <c r="N53" s="229"/>
      <c r="O53" s="230" t="s">
        <v>61</v>
      </c>
      <c r="P53" s="230"/>
      <c r="Q53" s="230"/>
      <c r="R53" s="230"/>
      <c r="S53" s="230"/>
      <c r="T53" s="236" t="str">
        <f>IF(Y5="-","-",Y5)</f>
        <v>-</v>
      </c>
      <c r="U53" s="229"/>
      <c r="V53" s="36"/>
      <c r="W53" s="67"/>
      <c r="X53" s="68"/>
      <c r="Y53" s="36"/>
      <c r="Z53" s="36"/>
      <c r="AA53" s="36"/>
      <c r="AB53" s="36"/>
      <c r="AC53" s="36"/>
      <c r="AD53" s="36"/>
      <c r="AE53" s="36"/>
    </row>
    <row r="54" spans="1:31" s="5" customFormat="1" ht="17.25" customHeight="1">
      <c r="A54" s="36"/>
      <c r="B54" s="237" t="s">
        <v>60</v>
      </c>
      <c r="C54" s="237"/>
      <c r="D54" s="237"/>
      <c r="E54" s="237"/>
      <c r="F54" s="237"/>
      <c r="G54" s="237"/>
      <c r="H54" s="237"/>
      <c r="I54" s="237"/>
      <c r="J54" s="238" t="str">
        <f>IF(Y4="-","",Y4)</f>
        <v/>
      </c>
      <c r="K54" s="239"/>
      <c r="L54" s="239"/>
      <c r="M54" s="239"/>
      <c r="N54" s="239"/>
      <c r="O54" s="237" t="s">
        <v>2</v>
      </c>
      <c r="P54" s="237"/>
      <c r="Q54" s="237"/>
      <c r="R54" s="237"/>
      <c r="S54" s="237"/>
      <c r="T54" s="229" t="str">
        <f>IF(T53="-","-",IF(T53&gt;=0.225,5,IF(T53&gt;=0.1875,4,IF(T53&gt;=0.15,3,IF(T53&gt;=0.125,2,1)))))</f>
        <v>-</v>
      </c>
      <c r="U54" s="229"/>
      <c r="V54" s="36"/>
      <c r="W54" s="67"/>
      <c r="X54" s="68"/>
      <c r="Y54" s="36"/>
      <c r="Z54" s="36"/>
      <c r="AA54" s="36"/>
      <c r="AB54" s="36"/>
      <c r="AC54" s="36"/>
      <c r="AD54" s="36"/>
      <c r="AE54" s="36"/>
    </row>
    <row r="55" spans="1:31" s="5" customFormat="1" ht="17.25" customHeight="1">
      <c r="A55" s="36"/>
      <c r="B55" s="230" t="s">
        <v>62</v>
      </c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29" t="str">
        <f>IF(T54="-","-",IF(T54=5,"ดีเยี่ยม",IF(T54=4,"ดีมาก",IF(T54=3,"ดี",IF(T54=2,"พอใช้","ปรับปรุง")))))</f>
        <v>-</v>
      </c>
      <c r="U55" s="229"/>
      <c r="V55" s="36"/>
      <c r="W55" s="67"/>
      <c r="X55" s="68"/>
      <c r="Y55" s="36"/>
      <c r="Z55" s="36"/>
      <c r="AA55" s="36"/>
      <c r="AB55" s="36"/>
      <c r="AC55" s="36"/>
      <c r="AD55" s="36"/>
      <c r="AE55" s="36"/>
    </row>
    <row r="56" spans="1:31" s="5" customFormat="1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9"/>
      <c r="X56" s="36"/>
      <c r="Y56" s="36"/>
      <c r="Z56" s="36"/>
      <c r="AA56" s="36"/>
      <c r="AB56" s="36"/>
      <c r="AC56" s="36"/>
      <c r="AD56" s="36"/>
      <c r="AE56" s="36"/>
    </row>
    <row r="57" spans="1:31">
      <c r="B57" s="34"/>
      <c r="C57" s="34"/>
      <c r="D57" s="69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50" t="s">
        <v>175</v>
      </c>
      <c r="U57" s="58">
        <f>COUNTIF(T8:T52,5)</f>
        <v>0</v>
      </c>
      <c r="V57" s="34" t="s">
        <v>29</v>
      </c>
    </row>
    <row r="58" spans="1:31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50" t="s">
        <v>176</v>
      </c>
      <c r="U58" s="58">
        <f>COUNTIF(T8:T52,4)</f>
        <v>0</v>
      </c>
      <c r="V58" s="34" t="s">
        <v>29</v>
      </c>
    </row>
    <row r="59" spans="1:31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50" t="s">
        <v>177</v>
      </c>
      <c r="U59" s="58">
        <f>COUNTIF(T8:T52,3)</f>
        <v>0</v>
      </c>
      <c r="V59" s="34" t="s">
        <v>29</v>
      </c>
    </row>
    <row r="60" spans="1:31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50" t="s">
        <v>178</v>
      </c>
      <c r="U60" s="58">
        <f>COUNTIF(T8:T52,2)</f>
        <v>0</v>
      </c>
      <c r="V60" s="34" t="s">
        <v>29</v>
      </c>
    </row>
    <row r="61" spans="1:31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50" t="s">
        <v>179</v>
      </c>
      <c r="U61" s="58">
        <f>COUNTIF(T8:T52,1)</f>
        <v>0</v>
      </c>
      <c r="V61" s="34" t="s">
        <v>29</v>
      </c>
    </row>
    <row r="62" spans="1:31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50" t="s">
        <v>33</v>
      </c>
      <c r="U62" s="59">
        <f>SUM(U57:U61)</f>
        <v>0</v>
      </c>
      <c r="V62" s="34" t="s">
        <v>29</v>
      </c>
    </row>
    <row r="63" spans="1:31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1:31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2:21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2:21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2:21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2:21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2:21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2:21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2:21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2:21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spans="2:21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2:21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2:21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2:21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2:21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spans="2:21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spans="2:21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spans="2:21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spans="2:21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spans="2:21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spans="2:21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spans="2:21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2:21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2:21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</sheetData>
  <sheetProtection password="CF63" sheet="1" objects="1" scenarios="1" selectLockedCells="1"/>
  <mergeCells count="19">
    <mergeCell ref="C3:T3"/>
    <mergeCell ref="B6:B7"/>
    <mergeCell ref="C6:C7"/>
    <mergeCell ref="D6:D7"/>
    <mergeCell ref="E6:I6"/>
    <mergeCell ref="J6:N6"/>
    <mergeCell ref="O6:S6"/>
    <mergeCell ref="T6:T7"/>
    <mergeCell ref="B55:S55"/>
    <mergeCell ref="T55:U55"/>
    <mergeCell ref="U6:U7"/>
    <mergeCell ref="B53:I53"/>
    <mergeCell ref="J53:N53"/>
    <mergeCell ref="O53:S53"/>
    <mergeCell ref="T53:U53"/>
    <mergeCell ref="B54:I54"/>
    <mergeCell ref="J54:N54"/>
    <mergeCell ref="O54:S54"/>
    <mergeCell ref="T54:U54"/>
  </mergeCells>
  <dataValidations count="5"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8:P52 F8:F52 K8:K52">
      <formula1>scor4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8:O52 E8:E52 J8:J52">
      <formula1>scor5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8:Q52 G8:G52 L8:L52">
      <formula1>scor3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8:R52 H8:H52 M8:M52">
      <formula1>scor2</formula1>
    </dataValidation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8:S52 I8:I52 N8:N52">
      <formula1>scor1</formula1>
    </dataValidation>
  </dataValidations>
  <printOptions horizontalCentered="1"/>
  <pageMargins left="0.31496062992125984" right="0.11811023622047245" top="0.35433070866141736" bottom="0.15748031496062992" header="0.11811023622047245" footer="0.11811023622047245"/>
  <pageSetup paperSize="9" orientation="portrait" blackAndWhite="1" horizontalDpi="4294967293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B1:Y39"/>
  <sheetViews>
    <sheetView showGridLines="0" showRowColHeaders="0" workbookViewId="0">
      <selection activeCell="M6" sqref="M6"/>
    </sheetView>
  </sheetViews>
  <sheetFormatPr defaultColWidth="23.25" defaultRowHeight="20.25"/>
  <cols>
    <col min="1" max="1" width="15" style="33" customWidth="1"/>
    <col min="2" max="2" width="37.75" style="33" customWidth="1"/>
    <col min="3" max="3" width="8.875" style="33" customWidth="1"/>
    <col min="4" max="4" width="12.25" style="33" customWidth="1"/>
    <col min="5" max="5" width="8.875" style="33" customWidth="1"/>
    <col min="6" max="6" width="6.75" style="33" customWidth="1"/>
    <col min="7" max="7" width="7.625" style="33" customWidth="1"/>
    <col min="8" max="8" width="7.75" style="33" customWidth="1"/>
    <col min="9" max="9" width="10.625" style="33" customWidth="1"/>
    <col min="10" max="10" width="4.375" style="33" customWidth="1"/>
    <col min="11" max="13" width="11.375" style="33" customWidth="1"/>
    <col min="14" max="23" width="2.75" style="33" customWidth="1"/>
    <col min="24" max="24" width="5.75" style="33" customWidth="1"/>
    <col min="25" max="25" width="8.875" style="33" customWidth="1"/>
    <col min="26" max="26" width="10.625" style="33" customWidth="1"/>
    <col min="27" max="16384" width="23.25" style="33"/>
  </cols>
  <sheetData>
    <row r="1" spans="2:25" ht="37.5" customHeight="1"/>
    <row r="2" spans="2:25" s="34" customFormat="1" ht="19.5" customHeight="1">
      <c r="B2" s="256" t="s">
        <v>35</v>
      </c>
      <c r="C2" s="256"/>
      <c r="D2" s="256"/>
      <c r="E2" s="256"/>
      <c r="F2" s="256"/>
      <c r="G2" s="256"/>
      <c r="H2" s="256"/>
      <c r="I2" s="256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2:25" s="34" customFormat="1" ht="19.5" customHeight="1">
      <c r="B3" s="256" t="str">
        <f>บันทึกข้อความ!S4&amp;"  "&amp;บันทึกข้อความ!S5</f>
        <v>โรงเรียนพระปริยัติธรรม....  สำนักงานพระพุทธศาสนาแห่งชาติ</v>
      </c>
      <c r="C3" s="256"/>
      <c r="D3" s="256"/>
      <c r="E3" s="256"/>
      <c r="F3" s="256"/>
      <c r="G3" s="256"/>
      <c r="H3" s="256"/>
      <c r="I3" s="256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2:25" s="34" customFormat="1" ht="19.5" customHeight="1">
      <c r="B4" s="256" t="str">
        <f>บันทึกข้อความ!S8&amp;"  ปีการศึกษา "&amp;บันทึกข้อความ!S9</f>
        <v>ชั้นมัธยมศึกษาปีที่ 3  ปีการศึกษา 2556</v>
      </c>
      <c r="C4" s="256"/>
      <c r="D4" s="256"/>
      <c r="E4" s="256"/>
      <c r="F4" s="256"/>
      <c r="G4" s="256"/>
      <c r="H4" s="256"/>
      <c r="I4" s="256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2:25" s="34" customFormat="1" ht="19.5" customHeight="1" thickBot="1">
      <c r="B5" s="257" t="s">
        <v>135</v>
      </c>
      <c r="C5" s="257"/>
      <c r="D5" s="257"/>
      <c r="E5" s="257"/>
      <c r="F5" s="257"/>
      <c r="G5" s="257"/>
      <c r="H5" s="257"/>
      <c r="I5" s="257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2:25" ht="81" customHeight="1" thickBot="1">
      <c r="B6" s="74" t="s">
        <v>136</v>
      </c>
      <c r="C6" s="74" t="s">
        <v>46</v>
      </c>
      <c r="D6" s="74" t="s">
        <v>47</v>
      </c>
      <c r="E6" s="74" t="s">
        <v>39</v>
      </c>
      <c r="F6" s="74" t="s">
        <v>40</v>
      </c>
      <c r="G6" s="74" t="s">
        <v>41</v>
      </c>
      <c r="H6" s="74" t="s">
        <v>42</v>
      </c>
      <c r="I6" s="74" t="s">
        <v>43</v>
      </c>
    </row>
    <row r="7" spans="2:25" ht="47.25" customHeight="1" thickBot="1">
      <c r="B7" s="75" t="s">
        <v>137</v>
      </c>
      <c r="C7" s="71"/>
      <c r="D7" s="71"/>
      <c r="E7" s="72"/>
      <c r="F7" s="73">
        <f>SUM(F8,F13,F16,F18,F21,F24,F27,F31)</f>
        <v>2</v>
      </c>
      <c r="G7" s="73">
        <f>SUM(G8,G13,G16,G18,G21,G24,G27,G31)</f>
        <v>0</v>
      </c>
      <c r="H7" s="94" t="str">
        <f>IF(G7=0,"",IF(G7&gt;=1.8,5,IF(G7&gt;=1.5,4,IF(G7&gt;=1.2,3,IF(G7&gt;=1,2,1)))))</f>
        <v/>
      </c>
      <c r="I7" s="95" t="str">
        <f>IF(H7="","",IF(H7=5,"ดีเยี่ยม",IF(H7=4,"ดีมาก",IF(H7=3,"ดี",IF(H7=2,"พอใช้","ปรับปรุง")))))</f>
        <v/>
      </c>
    </row>
    <row r="8" spans="2:25" ht="24.75" customHeight="1" thickBot="1">
      <c r="B8" s="86" t="s">
        <v>138</v>
      </c>
      <c r="C8" s="87"/>
      <c r="D8" s="87"/>
      <c r="E8" s="88"/>
      <c r="F8" s="80">
        <f>SUM(F9:F12)/4</f>
        <v>0.25</v>
      </c>
      <c r="G8" s="80">
        <f>SUM(G9:G12)/4</f>
        <v>0</v>
      </c>
      <c r="H8" s="96" t="str">
        <f>IF(G8=0,"",IF(G8&gt;=0.225,5,IF(G8&gt;=0.1875,4,IF(G8&gt;=0.15,3,IF(G8&gt;=0.125,2,1)))))</f>
        <v/>
      </c>
      <c r="I8" s="96" t="str">
        <f>IF(H8="","",IF(H8=5,"ดีเยี่ยม",IF(H8=4,"ดีมาก",IF(H8=3,"ดี",IF(H8=2,"พอใช้","ปรับปรุง")))))</f>
        <v/>
      </c>
    </row>
    <row r="9" spans="2:25" ht="21">
      <c r="B9" s="76" t="s">
        <v>139</v>
      </c>
      <c r="C9" s="81">
        <f>'ข้อ1-1'!U62</f>
        <v>0</v>
      </c>
      <c r="D9" s="81">
        <f>'ข้อ1-1'!Y3</f>
        <v>0</v>
      </c>
      <c r="E9" s="82">
        <f>IF(D9=0,0,D9*100/C9)</f>
        <v>0</v>
      </c>
      <c r="F9" s="82">
        <v>0.25</v>
      </c>
      <c r="G9" s="82">
        <f>IF(E9="","",F9*E9/100)</f>
        <v>0</v>
      </c>
      <c r="H9" s="97" t="str">
        <f t="shared" ref="H9:H33" si="0">IF(G9=0,"",IF(G9&gt;=0.225,5,IF(G9&gt;=0.1875,4,IF(G9&gt;=0.15,3,IF(G9&gt;=0.125,2,1)))))</f>
        <v/>
      </c>
      <c r="I9" s="98" t="str">
        <f t="shared" ref="I9:I12" si="1">IF(H9="","",IF(H9=5,"ดีเยี่ยม",IF(H9=4,"ดีมาก",IF(H9=3,"ดี",IF(H9=2,"พอใช้","ปรับปรุง")))))</f>
        <v/>
      </c>
    </row>
    <row r="10" spans="2:25" ht="21.75" customHeight="1">
      <c r="B10" s="77" t="s">
        <v>140</v>
      </c>
      <c r="C10" s="83">
        <f>'ข้อ1-2'!U62</f>
        <v>0</v>
      </c>
      <c r="D10" s="83">
        <f>'ข้อ1-2'!Y3</f>
        <v>0</v>
      </c>
      <c r="E10" s="82">
        <f>IF(D10=0,0,D10*100/C10)</f>
        <v>0</v>
      </c>
      <c r="F10" s="92">
        <v>0.25</v>
      </c>
      <c r="G10" s="82">
        <f t="shared" ref="G10:G12" si="2">IF(E10="","",F10*E10/100)</f>
        <v>0</v>
      </c>
      <c r="H10" s="99" t="str">
        <f t="shared" si="0"/>
        <v/>
      </c>
      <c r="I10" s="100" t="str">
        <f t="shared" si="1"/>
        <v/>
      </c>
    </row>
    <row r="11" spans="2:25" ht="21.75" customHeight="1">
      <c r="B11" s="77" t="s">
        <v>141</v>
      </c>
      <c r="C11" s="83">
        <f>'ข้อ1-3'!U62</f>
        <v>0</v>
      </c>
      <c r="D11" s="83">
        <f>'ข้อ1-3'!Y3</f>
        <v>0</v>
      </c>
      <c r="E11" s="82">
        <f>IF(D11=0,0,D11*100/C11)</f>
        <v>0</v>
      </c>
      <c r="F11" s="92">
        <v>0.25</v>
      </c>
      <c r="G11" s="82">
        <f t="shared" si="2"/>
        <v>0</v>
      </c>
      <c r="H11" s="99" t="str">
        <f t="shared" si="0"/>
        <v/>
      </c>
      <c r="I11" s="100" t="str">
        <f t="shared" si="1"/>
        <v/>
      </c>
    </row>
    <row r="12" spans="2:25" ht="21.75" thickBot="1">
      <c r="B12" s="77" t="s">
        <v>142</v>
      </c>
      <c r="C12" s="83">
        <f>'ข้อ1-4'!U62</f>
        <v>0</v>
      </c>
      <c r="D12" s="83">
        <f>'ข้อ1-4'!Y3</f>
        <v>0</v>
      </c>
      <c r="E12" s="82">
        <f>IF(D12=0,0,D12*100/C12)</f>
        <v>0</v>
      </c>
      <c r="F12" s="92">
        <v>0.25</v>
      </c>
      <c r="G12" s="89">
        <f t="shared" si="2"/>
        <v>0</v>
      </c>
      <c r="H12" s="101" t="str">
        <f t="shared" si="0"/>
        <v/>
      </c>
      <c r="I12" s="102" t="str">
        <f t="shared" si="1"/>
        <v/>
      </c>
    </row>
    <row r="13" spans="2:25" ht="21.75" customHeight="1" thickBot="1">
      <c r="B13" s="86" t="s">
        <v>143</v>
      </c>
      <c r="C13" s="87"/>
      <c r="D13" s="87"/>
      <c r="E13" s="88"/>
      <c r="F13" s="80">
        <f>SUM(F14:F15)/2</f>
        <v>0.25</v>
      </c>
      <c r="G13" s="93">
        <f>SUM(G14:G15)/2</f>
        <v>0</v>
      </c>
      <c r="H13" s="96" t="str">
        <f t="shared" si="0"/>
        <v/>
      </c>
      <c r="I13" s="103" t="str">
        <f>IF(H13="","",IF(H13=5,"ดีเยี่ยม",IF(H13=4,"ดีมาก",IF(H13=3,"ดี",IF(H13=2,"พอใช้","ปรับปรุง")))))</f>
        <v/>
      </c>
    </row>
    <row r="14" spans="2:25" ht="40.5">
      <c r="B14" s="76" t="s">
        <v>144</v>
      </c>
      <c r="C14" s="81">
        <f>'ข้อ2-1'!U62</f>
        <v>0</v>
      </c>
      <c r="D14" s="81">
        <f>'ข้อ2-1'!Y3</f>
        <v>0</v>
      </c>
      <c r="E14" s="82">
        <f>IF(D14=0,0,D14*100/C14)</f>
        <v>0</v>
      </c>
      <c r="F14" s="92">
        <v>0.25</v>
      </c>
      <c r="G14" s="82">
        <f t="shared" ref="G14:G15" si="3">IF(E14="","",F14*E14/100)</f>
        <v>0</v>
      </c>
      <c r="H14" s="97" t="str">
        <f t="shared" si="0"/>
        <v/>
      </c>
      <c r="I14" s="104" t="str">
        <f t="shared" ref="I14:I15" si="4">IF(H14="","",IF(H14=5,"ดีเยี่ยม",IF(H14=4,"ดีมาก",IF(H14=3,"ดี",IF(H14=2,"พอใช้","ปรับปรุง")))))</f>
        <v/>
      </c>
    </row>
    <row r="15" spans="2:25" ht="39" customHeight="1" thickBot="1">
      <c r="B15" s="77" t="s">
        <v>145</v>
      </c>
      <c r="C15" s="81">
        <f>'ข้อ2-2'!U62</f>
        <v>0</v>
      </c>
      <c r="D15" s="81">
        <f>'ข้อ2-2'!Y3</f>
        <v>0</v>
      </c>
      <c r="E15" s="82">
        <f>IF(D15=0,0,D15*100/C15)</f>
        <v>0</v>
      </c>
      <c r="F15" s="92">
        <v>0.25</v>
      </c>
      <c r="G15" s="82">
        <f t="shared" si="3"/>
        <v>0</v>
      </c>
      <c r="H15" s="101" t="str">
        <f t="shared" si="0"/>
        <v/>
      </c>
      <c r="I15" s="99" t="str">
        <f t="shared" si="4"/>
        <v/>
      </c>
    </row>
    <row r="16" spans="2:25" ht="21.75" thickBot="1">
      <c r="B16" s="86" t="s">
        <v>146</v>
      </c>
      <c r="C16" s="87"/>
      <c r="D16" s="87"/>
      <c r="E16" s="88"/>
      <c r="F16" s="80">
        <f>SUM(F17:F17)</f>
        <v>0.25</v>
      </c>
      <c r="G16" s="80">
        <f>SUM(G17:G17)</f>
        <v>0</v>
      </c>
      <c r="H16" s="96" t="str">
        <f t="shared" si="0"/>
        <v/>
      </c>
      <c r="I16" s="96" t="str">
        <f>IF(H16="","",IF(H16=5,"ดีเยี่ยม",IF(H16=4,"ดีมาก",IF(H16=3,"ดี",IF(H16=2,"พอใช้","ปรับปรุง")))))</f>
        <v/>
      </c>
    </row>
    <row r="17" spans="2:9" ht="43.5" customHeight="1" thickBot="1">
      <c r="B17" s="76" t="s">
        <v>147</v>
      </c>
      <c r="C17" s="81">
        <f>'ข้อ3-1'!U62</f>
        <v>0</v>
      </c>
      <c r="D17" s="81">
        <f>'ข้อ3-1'!Y3</f>
        <v>0</v>
      </c>
      <c r="E17" s="82">
        <f>IF(D17=0,0,D17*100/C17)</f>
        <v>0</v>
      </c>
      <c r="F17" s="92">
        <v>0.25</v>
      </c>
      <c r="G17" s="82">
        <f t="shared" ref="G17" si="5">IF(E17="","",F17*E17/100)</f>
        <v>0</v>
      </c>
      <c r="H17" s="105" t="str">
        <f t="shared" si="0"/>
        <v/>
      </c>
      <c r="I17" s="104" t="str">
        <f t="shared" ref="I17:I20" si="6">IF(H17="","",IF(H17=5,"ดีเยี่ยม",IF(H17=4,"ดีมาก",IF(H17=3,"ดี",IF(H17=2,"พอใช้","ปรับปรุง")))))</f>
        <v/>
      </c>
    </row>
    <row r="18" spans="2:9" ht="26.25" customHeight="1" thickBot="1">
      <c r="B18" s="86" t="s">
        <v>148</v>
      </c>
      <c r="C18" s="87"/>
      <c r="D18" s="87"/>
      <c r="E18" s="88"/>
      <c r="F18" s="80">
        <f>SUM(F19:F20)/2</f>
        <v>0.25</v>
      </c>
      <c r="G18" s="80">
        <f>SUM(G19:G20)/2</f>
        <v>0</v>
      </c>
      <c r="H18" s="96" t="str">
        <f t="shared" si="0"/>
        <v/>
      </c>
      <c r="I18" s="96" t="str">
        <f>IF(H18="","",IF(H18=5,"ดีเยี่ยม",IF(H18=4,"ดีมาก",IF(H18=3,"ดี",IF(H18=2,"พอใช้","ปรับปรุง")))))</f>
        <v/>
      </c>
    </row>
    <row r="19" spans="2:9" ht="42" customHeight="1">
      <c r="B19" s="76" t="s">
        <v>149</v>
      </c>
      <c r="C19" s="81">
        <f>'ข้อ4-1'!U62</f>
        <v>0</v>
      </c>
      <c r="D19" s="81">
        <f>'ข้อ4-1'!Y3</f>
        <v>0</v>
      </c>
      <c r="E19" s="82">
        <f>IF(D19=0,0,D19*100/C19)</f>
        <v>0</v>
      </c>
      <c r="F19" s="92">
        <v>0.25</v>
      </c>
      <c r="G19" s="82">
        <f t="shared" ref="G19:G20" si="7">IF(E19="","",F19*E19/100)</f>
        <v>0</v>
      </c>
      <c r="H19" s="97" t="str">
        <f t="shared" si="0"/>
        <v/>
      </c>
      <c r="I19" s="104" t="str">
        <f t="shared" si="6"/>
        <v/>
      </c>
    </row>
    <row r="20" spans="2:9" ht="102.75" customHeight="1" thickBot="1">
      <c r="B20" s="77" t="s">
        <v>150</v>
      </c>
      <c r="C20" s="81">
        <f>'ข้อ4-2'!U62</f>
        <v>0</v>
      </c>
      <c r="D20" s="81">
        <f>'ข้อ4-2'!Y3</f>
        <v>0</v>
      </c>
      <c r="E20" s="82">
        <f>IF(D20=0,0,D20*100/C20)</f>
        <v>0</v>
      </c>
      <c r="F20" s="92">
        <v>0.25</v>
      </c>
      <c r="G20" s="82">
        <f t="shared" si="7"/>
        <v>0</v>
      </c>
      <c r="H20" s="101" t="str">
        <f t="shared" si="0"/>
        <v/>
      </c>
      <c r="I20" s="99" t="str">
        <f t="shared" si="6"/>
        <v/>
      </c>
    </row>
    <row r="21" spans="2:9" ht="24.75" customHeight="1" thickBot="1">
      <c r="B21" s="86" t="s">
        <v>151</v>
      </c>
      <c r="C21" s="87"/>
      <c r="D21" s="87"/>
      <c r="E21" s="88"/>
      <c r="F21" s="80">
        <f>SUM(F22:F23)/2</f>
        <v>0.25</v>
      </c>
      <c r="G21" s="80">
        <f>SUM(G22:G23)/2</f>
        <v>0</v>
      </c>
      <c r="H21" s="96" t="str">
        <f t="shared" si="0"/>
        <v/>
      </c>
      <c r="I21" s="96" t="str">
        <f>IF(H21="","",IF(H21=5,"ดีเยี่ยม",IF(H21=4,"ดีมาก",IF(H21=3,"ดี",IF(H21=2,"พอใช้","ปรับปรุง")))))</f>
        <v/>
      </c>
    </row>
    <row r="22" spans="2:9" ht="40.5">
      <c r="B22" s="76" t="s">
        <v>152</v>
      </c>
      <c r="C22" s="81">
        <f>'ข้อ5-1'!Z62</f>
        <v>0</v>
      </c>
      <c r="D22" s="81">
        <f>'ข้อ5-1'!AD3</f>
        <v>0</v>
      </c>
      <c r="E22" s="82">
        <f>IF(D22=0,0,D22*100/C22)</f>
        <v>0</v>
      </c>
      <c r="F22" s="92">
        <v>0.25</v>
      </c>
      <c r="G22" s="82">
        <f t="shared" ref="G22:G23" si="8">IF(E22="","",F22*E22/100)</f>
        <v>0</v>
      </c>
      <c r="H22" s="97" t="str">
        <f t="shared" si="0"/>
        <v/>
      </c>
      <c r="I22" s="99" t="str">
        <f t="shared" ref="I22:I23" si="9">IF(H22="","",IF(H22=5,"ดีเยี่ยม",IF(H22=4,"ดีมาก",IF(H22=3,"ดี",IF(H22=2,"พอใช้","ปรับปรุง")))))</f>
        <v/>
      </c>
    </row>
    <row r="23" spans="2:9" ht="42" customHeight="1" thickBot="1">
      <c r="B23" s="77" t="s">
        <v>153</v>
      </c>
      <c r="C23" s="81">
        <f>'ข้อ5-2'!U62</f>
        <v>0</v>
      </c>
      <c r="D23" s="81">
        <f>'ข้อ5-2'!Y3</f>
        <v>0</v>
      </c>
      <c r="E23" s="82">
        <f>IF(D23=0,0,D23*100/C23)</f>
        <v>0</v>
      </c>
      <c r="F23" s="92">
        <v>0.25</v>
      </c>
      <c r="G23" s="82">
        <f t="shared" si="8"/>
        <v>0</v>
      </c>
      <c r="H23" s="101" t="str">
        <f t="shared" si="0"/>
        <v/>
      </c>
      <c r="I23" s="99" t="str">
        <f t="shared" si="9"/>
        <v/>
      </c>
    </row>
    <row r="24" spans="2:9" ht="27" customHeight="1" thickBot="1">
      <c r="B24" s="86" t="s">
        <v>154</v>
      </c>
      <c r="C24" s="87"/>
      <c r="D24" s="87"/>
      <c r="E24" s="88"/>
      <c r="F24" s="80">
        <f>SUM(F25:F26)/2</f>
        <v>0.25</v>
      </c>
      <c r="G24" s="80">
        <f>SUM(G25:G26)/2</f>
        <v>0</v>
      </c>
      <c r="H24" s="96" t="str">
        <f t="shared" si="0"/>
        <v/>
      </c>
      <c r="I24" s="96" t="str">
        <f>IF(H24="","",IF(H24=5,"ดีเยี่ยม",IF(H24=4,"ดีมาก",IF(H24=3,"ดี",IF(H24=2,"พอใช้","ปรับปรุง")))))</f>
        <v/>
      </c>
    </row>
    <row r="25" spans="2:9" ht="21">
      <c r="B25" s="76" t="s">
        <v>155</v>
      </c>
      <c r="C25" s="81">
        <f>'ข้อ6-1'!U62</f>
        <v>0</v>
      </c>
      <c r="D25" s="81">
        <f>'ข้อ6-1'!Y3</f>
        <v>0</v>
      </c>
      <c r="E25" s="82">
        <f>IF(D25=0,0,D25*100/C25)</f>
        <v>0</v>
      </c>
      <c r="F25" s="92">
        <v>0.25</v>
      </c>
      <c r="G25" s="82">
        <f t="shared" ref="G25:G26" si="10">IF(E25="","",F25*E25/100)</f>
        <v>0</v>
      </c>
      <c r="H25" s="97" t="str">
        <f t="shared" si="0"/>
        <v/>
      </c>
      <c r="I25" s="104" t="str">
        <f t="shared" ref="I25:I26" si="11">IF(H25="","",IF(H25=5,"ดีเยี่ยม",IF(H25=4,"ดีมาก",IF(H25=3,"ดี",IF(H25=2,"พอใช้","ปรับปรุง")))))</f>
        <v/>
      </c>
    </row>
    <row r="26" spans="2:9" ht="42" customHeight="1" thickBot="1">
      <c r="B26" s="77" t="s">
        <v>156</v>
      </c>
      <c r="C26" s="81">
        <f>'ข้อ6-2'!U62</f>
        <v>0</v>
      </c>
      <c r="D26" s="81">
        <f>'ข้อ6-2'!Y3</f>
        <v>0</v>
      </c>
      <c r="E26" s="82">
        <f>IF(D26=0,0,D26*100/C26)</f>
        <v>0</v>
      </c>
      <c r="F26" s="92">
        <v>0.25</v>
      </c>
      <c r="G26" s="89">
        <f t="shared" si="10"/>
        <v>0</v>
      </c>
      <c r="H26" s="101" t="str">
        <f t="shared" si="0"/>
        <v/>
      </c>
      <c r="I26" s="106" t="str">
        <f t="shared" si="11"/>
        <v/>
      </c>
    </row>
    <row r="27" spans="2:9" ht="21.75" customHeight="1" thickBot="1">
      <c r="B27" s="86" t="s">
        <v>157</v>
      </c>
      <c r="C27" s="87"/>
      <c r="D27" s="87"/>
      <c r="E27" s="88"/>
      <c r="F27" s="80">
        <f>SUM(F28:F30)/3</f>
        <v>0.25</v>
      </c>
      <c r="G27" s="93">
        <f>SUM(G28:G30)/3</f>
        <v>0</v>
      </c>
      <c r="H27" s="96" t="str">
        <f t="shared" si="0"/>
        <v/>
      </c>
      <c r="I27" s="103" t="str">
        <f>IF(H27="","",IF(H27=5,"ดีเยี่ยม",IF(H27=4,"ดีมาก",IF(H27=3,"ดี",IF(H27=2,"พอใช้","ปรับปรุง")))))</f>
        <v/>
      </c>
    </row>
    <row r="28" spans="2:9" ht="40.5">
      <c r="B28" s="76" t="s">
        <v>158</v>
      </c>
      <c r="C28" s="81">
        <f>'ข้อ7-1'!U62</f>
        <v>0</v>
      </c>
      <c r="D28" s="81">
        <f>'ข้อ7-1'!Y3</f>
        <v>0</v>
      </c>
      <c r="E28" s="82">
        <f>IF(D28=0,0,D28*100/C28)</f>
        <v>0</v>
      </c>
      <c r="F28" s="92">
        <v>0.25</v>
      </c>
      <c r="G28" s="82">
        <f t="shared" ref="G28:G29" si="12">IF(E28="","",F28*E28/100)</f>
        <v>0</v>
      </c>
      <c r="H28" s="97" t="str">
        <f t="shared" si="0"/>
        <v/>
      </c>
      <c r="I28" s="104" t="str">
        <f t="shared" ref="I28:I29" si="13">IF(H28="","",IF(H28=5,"ดีเยี่ยม",IF(H28=4,"ดีมาก",IF(H28=3,"ดี",IF(H28=2,"พอใช้","ปรับปรุง")))))</f>
        <v/>
      </c>
    </row>
    <row r="29" spans="2:9" ht="39" customHeight="1">
      <c r="B29" s="77" t="s">
        <v>159</v>
      </c>
      <c r="C29" s="81">
        <f>'ข้อ7-2'!U62</f>
        <v>0</v>
      </c>
      <c r="D29" s="81">
        <f>'ข้อ7-2'!Y3</f>
        <v>0</v>
      </c>
      <c r="E29" s="82">
        <f>IF(D29=0,0,D29*100/C29)</f>
        <v>0</v>
      </c>
      <c r="F29" s="92">
        <v>0.25</v>
      </c>
      <c r="G29" s="82">
        <f t="shared" si="12"/>
        <v>0</v>
      </c>
      <c r="H29" s="99" t="str">
        <f t="shared" si="0"/>
        <v/>
      </c>
      <c r="I29" s="99" t="str">
        <f t="shared" si="13"/>
        <v/>
      </c>
    </row>
    <row r="30" spans="2:9" ht="22.5" customHeight="1" thickBot="1">
      <c r="B30" s="77" t="s">
        <v>160</v>
      </c>
      <c r="C30" s="81">
        <f>'ข้อ7-3'!U62</f>
        <v>0</v>
      </c>
      <c r="D30" s="81">
        <f>'ข้อ7-3'!Y3</f>
        <v>0</v>
      </c>
      <c r="E30" s="82">
        <f>IF(D30=0,0,D30*100/C30)</f>
        <v>0</v>
      </c>
      <c r="F30" s="92">
        <v>0.25</v>
      </c>
      <c r="G30" s="89">
        <f t="shared" ref="G30" si="14">IF(E30="","",F30*E30/100)</f>
        <v>0</v>
      </c>
      <c r="H30" s="101" t="str">
        <f t="shared" si="0"/>
        <v/>
      </c>
      <c r="I30" s="106" t="str">
        <f t="shared" ref="I30" si="15">IF(H30="","",IF(H30=5,"ดีเยี่ยม",IF(H30=4,"ดีมาก",IF(H30=3,"ดี",IF(H30=2,"พอใช้","ปรับปรุง")))))</f>
        <v/>
      </c>
    </row>
    <row r="31" spans="2:9" ht="21.75" customHeight="1" thickBot="1">
      <c r="B31" s="86" t="s">
        <v>161</v>
      </c>
      <c r="C31" s="87"/>
      <c r="D31" s="87"/>
      <c r="E31" s="88"/>
      <c r="F31" s="80">
        <f>SUM(F32:F33)/2</f>
        <v>0.25</v>
      </c>
      <c r="G31" s="93">
        <f>SUM(G32:G33)/2</f>
        <v>0</v>
      </c>
      <c r="H31" s="96" t="str">
        <f t="shared" si="0"/>
        <v/>
      </c>
      <c r="I31" s="103" t="str">
        <f>IF(H31="","",IF(H31=5,"ดีเยี่ยม",IF(H31=4,"ดีมาก",IF(H31=3,"ดี",IF(H31=2,"พอใช้","ปรับปรุง")))))</f>
        <v/>
      </c>
    </row>
    <row r="32" spans="2:9" ht="21">
      <c r="B32" s="76" t="s">
        <v>162</v>
      </c>
      <c r="C32" s="81">
        <f>'ข้อ8-1'!U62</f>
        <v>0</v>
      </c>
      <c r="D32" s="81">
        <f>'ข้อ8-1'!Y3</f>
        <v>0</v>
      </c>
      <c r="E32" s="82">
        <f>IF(D32=0,0,D32*100/C32)</f>
        <v>0</v>
      </c>
      <c r="F32" s="92">
        <v>0.25</v>
      </c>
      <c r="G32" s="82">
        <f t="shared" ref="G32:G33" si="16">IF(E32="","",F32*E32/100)</f>
        <v>0</v>
      </c>
      <c r="H32" s="97" t="str">
        <f t="shared" si="0"/>
        <v/>
      </c>
      <c r="I32" s="104" t="str">
        <f t="shared" ref="I32:I33" si="17">IF(H32="","",IF(H32=5,"ดีเยี่ยม",IF(H32=4,"ดีมาก",IF(H32=3,"ดี",IF(H32=2,"พอใช้","ปรับปรุง")))))</f>
        <v/>
      </c>
    </row>
    <row r="33" spans="2:9" ht="39" customHeight="1">
      <c r="B33" s="77" t="s">
        <v>163</v>
      </c>
      <c r="C33" s="81">
        <f>'ข้อ8-2'!U62</f>
        <v>0</v>
      </c>
      <c r="D33" s="81">
        <f>'ข้อ8-2'!Y3</f>
        <v>0</v>
      </c>
      <c r="E33" s="82">
        <f>IF(D33=0,0,D33*100/C33)</f>
        <v>0</v>
      </c>
      <c r="F33" s="92">
        <v>0.25</v>
      </c>
      <c r="G33" s="82">
        <f t="shared" si="16"/>
        <v>0</v>
      </c>
      <c r="H33" s="99" t="str">
        <f t="shared" si="0"/>
        <v/>
      </c>
      <c r="I33" s="99" t="str">
        <f t="shared" si="17"/>
        <v/>
      </c>
    </row>
    <row r="34" spans="2:9" ht="21.75" thickBot="1">
      <c r="B34" s="78"/>
      <c r="C34" s="84"/>
      <c r="D34" s="84"/>
      <c r="E34" s="89"/>
      <c r="F34" s="89"/>
      <c r="G34" s="89"/>
      <c r="H34" s="106"/>
      <c r="I34" s="106"/>
    </row>
    <row r="35" spans="2:9">
      <c r="B35" s="79"/>
      <c r="C35" s="79"/>
      <c r="D35" s="79"/>
      <c r="E35" s="79"/>
      <c r="F35" s="79"/>
      <c r="G35" s="79"/>
      <c r="H35" s="79"/>
      <c r="I35" s="79"/>
    </row>
    <row r="36" spans="2:9">
      <c r="B36" s="79"/>
      <c r="C36" s="79"/>
      <c r="D36" s="79"/>
      <c r="E36" s="79"/>
      <c r="F36" s="79"/>
      <c r="G36" s="79"/>
      <c r="H36" s="79"/>
      <c r="I36" s="79"/>
    </row>
    <row r="37" spans="2:9" ht="22.5">
      <c r="B37" s="79"/>
      <c r="C37" s="85"/>
      <c r="D37" s="85" t="s">
        <v>44</v>
      </c>
      <c r="E37" s="85"/>
      <c r="F37" s="85"/>
      <c r="G37" s="85"/>
      <c r="H37" s="85"/>
      <c r="I37" s="79"/>
    </row>
    <row r="38" spans="2:9" ht="22.5">
      <c r="B38" s="79"/>
      <c r="C38" s="85"/>
      <c r="D38" s="258" t="str">
        <f>"("&amp;บันทึกข้อความ!S10&amp;")"</f>
        <v>(นายพัฒนพล  คำกมล)</v>
      </c>
      <c r="E38" s="258"/>
      <c r="F38" s="258"/>
      <c r="G38" s="85"/>
      <c r="H38" s="85"/>
      <c r="I38" s="79"/>
    </row>
    <row r="39" spans="2:9" ht="22.5">
      <c r="B39" s="79"/>
      <c r="C39" s="85"/>
      <c r="D39" s="85" t="str">
        <f>"วันที่ประเมิน      "&amp;บันทึกข้อความ!H4</f>
        <v>วันที่ประเมิน      28 มีนาคม 2556</v>
      </c>
      <c r="E39" s="85"/>
      <c r="F39" s="85"/>
      <c r="G39" s="85"/>
      <c r="H39" s="85"/>
      <c r="I39" s="79"/>
    </row>
  </sheetData>
  <sheetProtection sheet="1" objects="1" scenarios="1" selectLockedCells="1"/>
  <mergeCells count="5">
    <mergeCell ref="B2:I2"/>
    <mergeCell ref="B3:I3"/>
    <mergeCell ref="B4:I4"/>
    <mergeCell ref="B5:I5"/>
    <mergeCell ref="D38:F38"/>
  </mergeCells>
  <printOptions horizontalCentered="1"/>
  <pageMargins left="0.31496062992125984" right="0.11811023622047245" top="0.74803149606299213" bottom="0.15748031496062992" header="0.11811023622047245" footer="0.11811023622047245"/>
  <pageSetup paperSize="9" orientation="portrait" blackAndWhite="1" horizontalDpi="4294967293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BA76"/>
  <sheetViews>
    <sheetView showGridLines="0" showRowColHeaders="0" topLeftCell="U1" workbookViewId="0">
      <selection activeCell="AV10" sqref="AV10"/>
    </sheetView>
  </sheetViews>
  <sheetFormatPr defaultColWidth="23.25" defaultRowHeight="22.5"/>
  <cols>
    <col min="1" max="1" width="15" style="34" customWidth="1"/>
    <col min="2" max="2" width="4.125" style="1" customWidth="1"/>
    <col min="3" max="3" width="8.75" style="1" customWidth="1"/>
    <col min="4" max="4" width="21.25" style="1" customWidth="1"/>
    <col min="5" max="8" width="3.25" style="1" customWidth="1"/>
    <col min="9" max="9" width="5.125" style="1" customWidth="1"/>
    <col min="10" max="10" width="6.375" style="1" customWidth="1"/>
    <col min="11" max="12" width="3.25" style="1" customWidth="1"/>
    <col min="13" max="13" width="4.75" style="1" customWidth="1"/>
    <col min="14" max="14" width="6.125" style="1" customWidth="1"/>
    <col min="15" max="15" width="4.125" style="1" customWidth="1"/>
    <col min="16" max="17" width="6.125" style="1" customWidth="1"/>
    <col min="18" max="19" width="3.25" style="1" customWidth="1"/>
    <col min="20" max="20" width="5.75" style="1" customWidth="1"/>
    <col min="21" max="21" width="7.125" style="1" customWidth="1"/>
    <col min="22" max="23" width="3.25" style="1" customWidth="1"/>
    <col min="24" max="24" width="5.375" style="1" customWidth="1"/>
    <col min="25" max="25" width="6.25" style="1" customWidth="1"/>
    <col min="26" max="26" width="4" style="1" customWidth="1"/>
    <col min="27" max="27" width="3.75" style="1" customWidth="1"/>
    <col min="28" max="28" width="5.625" style="1" customWidth="1"/>
    <col min="29" max="29" width="6.375" style="1" customWidth="1"/>
    <col min="30" max="32" width="3.875" style="1" customWidth="1"/>
    <col min="33" max="33" width="4.875" style="1" customWidth="1"/>
    <col min="34" max="34" width="6.375" style="1" customWidth="1"/>
    <col min="35" max="36" width="3.625" style="1" customWidth="1"/>
    <col min="37" max="37" width="5.875" style="1" customWidth="1"/>
    <col min="38" max="38" width="6.375" style="1" customWidth="1"/>
    <col min="39" max="39" width="9.75" style="1" customWidth="1"/>
    <col min="40" max="43" width="10.875" style="1" customWidth="1"/>
    <col min="44" max="44" width="10.625" style="34" customWidth="1"/>
    <col min="45" max="45" width="14.625" style="37" hidden="1" customWidth="1"/>
    <col min="46" max="46" width="13" style="34" hidden="1" customWidth="1"/>
    <col min="47" max="47" width="10.25" style="34" customWidth="1"/>
    <col min="48" max="48" width="13.625" style="34" customWidth="1"/>
    <col min="49" max="53" width="23.25" style="34"/>
    <col min="54" max="16384" width="23.25" style="1"/>
  </cols>
  <sheetData>
    <row r="1" spans="1:53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S1" s="91"/>
    </row>
    <row r="2" spans="1:53">
      <c r="B2" s="34"/>
      <c r="C2" s="107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T2" s="37"/>
      <c r="AU2" s="37"/>
      <c r="AV2" s="37"/>
    </row>
    <row r="3" spans="1:53" s="7" customFormat="1" ht="19.5" customHeight="1">
      <c r="A3" s="33"/>
      <c r="B3" s="25"/>
      <c r="C3" s="25"/>
      <c r="D3" s="25" t="str">
        <f>"สรุปผลการประเมินคุณะลักษณะอันพึงประสงค์ของผู้เรียน  "&amp;บันทึกข้อความ!S8&amp;" ปีการศึกษา "&amp;บันทึกข้อความ!S9</f>
        <v>สรุปผลการประเมินคุณะลักษณะอันพึงประสงค์ของผู้เรียน  ชั้นมัธยมศึกษาปีที่ 3 ปีการศึกษา 2556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33"/>
      <c r="AS3" s="38"/>
      <c r="AT3" s="38"/>
      <c r="AU3" s="38"/>
      <c r="AV3" s="38"/>
      <c r="AW3" s="33"/>
      <c r="AX3" s="33"/>
      <c r="AY3" s="33"/>
      <c r="AZ3" s="33"/>
      <c r="BA3" s="33"/>
    </row>
    <row r="4" spans="1:53" s="7" customFormat="1" ht="19.5" customHeight="1">
      <c r="A4" s="33"/>
      <c r="B4" s="25"/>
      <c r="C4" s="25"/>
      <c r="D4" s="25" t="str">
        <f>บันทึกข้อความ!S4&amp;"  "&amp;บันทึกข้อความ!S5</f>
        <v>โรงเรียนพระปริยัติธรรม....  สำนักงานพระพุทธศาสนาแห่งชาติ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33"/>
      <c r="AS4" s="52"/>
      <c r="AT4" s="52"/>
      <c r="AU4" s="52"/>
      <c r="AV4" s="52"/>
      <c r="AW4" s="33"/>
      <c r="AX4" s="33"/>
      <c r="AY4" s="33"/>
      <c r="AZ4" s="33"/>
      <c r="BA4" s="33"/>
    </row>
    <row r="5" spans="1:53" s="21" customFormat="1" ht="19.5" customHeight="1">
      <c r="A5" s="33"/>
      <c r="AR5" s="33"/>
      <c r="AS5" s="38"/>
      <c r="AT5" s="38"/>
      <c r="AU5" s="38"/>
      <c r="AV5" s="38"/>
      <c r="AW5" s="33"/>
      <c r="AX5" s="33"/>
      <c r="AY5" s="33"/>
      <c r="AZ5" s="33"/>
      <c r="BA5" s="33"/>
    </row>
    <row r="6" spans="1:53" s="7" customFormat="1" ht="51" customHeight="1">
      <c r="A6" s="33"/>
      <c r="B6" s="234" t="s">
        <v>0</v>
      </c>
      <c r="C6" s="235" t="str">
        <f>นักเรียน!B5</f>
        <v>เลขประจำตัว</v>
      </c>
      <c r="D6" s="234" t="s">
        <v>1</v>
      </c>
      <c r="E6" s="262" t="s">
        <v>194</v>
      </c>
      <c r="F6" s="262"/>
      <c r="G6" s="262"/>
      <c r="H6" s="262"/>
      <c r="I6" s="262"/>
      <c r="J6" s="262"/>
      <c r="K6" s="262" t="s">
        <v>189</v>
      </c>
      <c r="L6" s="262"/>
      <c r="M6" s="262"/>
      <c r="N6" s="262"/>
      <c r="O6" s="262" t="s">
        <v>190</v>
      </c>
      <c r="P6" s="262"/>
      <c r="Q6" s="262"/>
      <c r="R6" s="262" t="s">
        <v>191</v>
      </c>
      <c r="S6" s="262"/>
      <c r="T6" s="262"/>
      <c r="U6" s="262"/>
      <c r="V6" s="262" t="s">
        <v>192</v>
      </c>
      <c r="W6" s="262"/>
      <c r="X6" s="262"/>
      <c r="Y6" s="262"/>
      <c r="Z6" s="262" t="s">
        <v>193</v>
      </c>
      <c r="AA6" s="262"/>
      <c r="AB6" s="262"/>
      <c r="AC6" s="262"/>
      <c r="AD6" s="262" t="s">
        <v>195</v>
      </c>
      <c r="AE6" s="262"/>
      <c r="AF6" s="262"/>
      <c r="AG6" s="262"/>
      <c r="AH6" s="262"/>
      <c r="AI6" s="262" t="s">
        <v>196</v>
      </c>
      <c r="AJ6" s="262"/>
      <c r="AK6" s="262"/>
      <c r="AL6" s="262"/>
      <c r="AM6" s="259" t="s">
        <v>600</v>
      </c>
      <c r="AN6" s="267" t="s">
        <v>597</v>
      </c>
      <c r="AO6" s="268"/>
      <c r="AP6" s="267" t="s">
        <v>599</v>
      </c>
      <c r="AQ6" s="268"/>
      <c r="AR6" s="33"/>
      <c r="AS6" s="48" t="s">
        <v>8</v>
      </c>
      <c r="AT6" s="49" t="s">
        <v>9</v>
      </c>
      <c r="AU6" s="33"/>
      <c r="AV6" s="33"/>
      <c r="AW6" s="33"/>
      <c r="AX6" s="33"/>
      <c r="AY6" s="33"/>
      <c r="AZ6" s="33"/>
      <c r="BA6" s="33"/>
    </row>
    <row r="7" spans="1:53" s="7" customFormat="1" ht="21.75" customHeight="1">
      <c r="A7" s="33"/>
      <c r="B7" s="234"/>
      <c r="C7" s="235"/>
      <c r="D7" s="234"/>
      <c r="E7" s="108">
        <v>1.1000000000000001</v>
      </c>
      <c r="F7" s="109">
        <v>1.2</v>
      </c>
      <c r="G7" s="109">
        <v>1.3</v>
      </c>
      <c r="H7" s="109">
        <v>1.4</v>
      </c>
      <c r="I7" s="108" t="s">
        <v>8</v>
      </c>
      <c r="J7" s="108" t="s">
        <v>9</v>
      </c>
      <c r="K7" s="108">
        <v>2.1</v>
      </c>
      <c r="L7" s="109">
        <v>2.2000000000000002</v>
      </c>
      <c r="M7" s="108" t="s">
        <v>8</v>
      </c>
      <c r="N7" s="108" t="s">
        <v>9</v>
      </c>
      <c r="O7" s="108">
        <v>3.1</v>
      </c>
      <c r="P7" s="108" t="s">
        <v>8</v>
      </c>
      <c r="Q7" s="108" t="s">
        <v>9</v>
      </c>
      <c r="R7" s="108">
        <v>4.0999999999999996</v>
      </c>
      <c r="S7" s="109">
        <v>4.2</v>
      </c>
      <c r="T7" s="108" t="s">
        <v>8</v>
      </c>
      <c r="U7" s="108" t="s">
        <v>9</v>
      </c>
      <c r="V7" s="108">
        <v>5.0999999999999996</v>
      </c>
      <c r="W7" s="109">
        <v>5.2</v>
      </c>
      <c r="X7" s="108" t="s">
        <v>8</v>
      </c>
      <c r="Y7" s="108" t="s">
        <v>9</v>
      </c>
      <c r="Z7" s="108">
        <v>6.1</v>
      </c>
      <c r="AA7" s="109">
        <v>6.2</v>
      </c>
      <c r="AB7" s="108" t="s">
        <v>8</v>
      </c>
      <c r="AC7" s="108" t="s">
        <v>9</v>
      </c>
      <c r="AD7" s="108">
        <v>7.1</v>
      </c>
      <c r="AE7" s="109">
        <v>7.2</v>
      </c>
      <c r="AF7" s="109">
        <v>7.3</v>
      </c>
      <c r="AG7" s="108" t="s">
        <v>8</v>
      </c>
      <c r="AH7" s="108" t="s">
        <v>9</v>
      </c>
      <c r="AI7" s="108">
        <v>8.1</v>
      </c>
      <c r="AJ7" s="109">
        <v>8.1999999999999993</v>
      </c>
      <c r="AK7" s="108" t="s">
        <v>8</v>
      </c>
      <c r="AL7" s="108" t="s">
        <v>9</v>
      </c>
      <c r="AM7" s="260"/>
      <c r="AN7" s="263" t="s">
        <v>2</v>
      </c>
      <c r="AO7" s="263" t="s">
        <v>598</v>
      </c>
      <c r="AP7" s="265" t="s">
        <v>2</v>
      </c>
      <c r="AQ7" s="265" t="s">
        <v>598</v>
      </c>
      <c r="AR7" s="33"/>
      <c r="AS7" s="48"/>
      <c r="AT7" s="49"/>
      <c r="AU7" s="33"/>
      <c r="AV7" s="33"/>
      <c r="AW7" s="33"/>
      <c r="AX7" s="33"/>
      <c r="AY7" s="33"/>
      <c r="AZ7" s="33"/>
      <c r="BA7" s="33"/>
    </row>
    <row r="8" spans="1:53" ht="18" customHeight="1">
      <c r="B8" s="234"/>
      <c r="C8" s="235"/>
      <c r="D8" s="234"/>
      <c r="E8" s="140">
        <f>IF('ข้อ1-1'!W7=0,"",'ข้อ1-1'!W7)</f>
        <v>15</v>
      </c>
      <c r="F8" s="140">
        <f>IF('ข้อ1-2'!W7=0,"",'ข้อ1-2'!W7)</f>
        <v>10</v>
      </c>
      <c r="G8" s="140">
        <f>IF('ข้อ1-3'!W7=0,"",'ข้อ1-3'!W7)</f>
        <v>15</v>
      </c>
      <c r="H8" s="140">
        <f>IF('ข้อ1-4'!W7=0,"",'ข้อ1-4'!W7)</f>
        <v>15</v>
      </c>
      <c r="I8" s="152">
        <f>IF(SUM(E8:H8),SUM(E8:H8),"")</f>
        <v>55</v>
      </c>
      <c r="J8" s="152">
        <v>100</v>
      </c>
      <c r="K8" s="140">
        <f>IF('ข้อ2-1'!W7=0,"",'ข้อ2-1'!W7)</f>
        <v>15</v>
      </c>
      <c r="L8" s="140">
        <f>IF('ข้อ2-2'!W7=0,"",'ข้อ2-2'!W7)</f>
        <v>15</v>
      </c>
      <c r="M8" s="152">
        <f>IF(SUM(K8:L8),SUM(K8:L8),"")</f>
        <v>30</v>
      </c>
      <c r="N8" s="152">
        <v>100</v>
      </c>
      <c r="O8" s="140">
        <f>IF('ข้อ3-1'!W7=0,"",'ข้อ3-1'!W7)</f>
        <v>10</v>
      </c>
      <c r="P8" s="152">
        <f>IF(SUM(O8),SUM(O8),"")</f>
        <v>10</v>
      </c>
      <c r="Q8" s="152">
        <v>100</v>
      </c>
      <c r="R8" s="140">
        <f>IF('ข้อ4-1'!W7=0,"",'ข้อ4-1'!W7)</f>
        <v>15</v>
      </c>
      <c r="S8" s="140">
        <f>IF('ข้อ4-2'!W7=0,"",'ข้อ4-2'!W7)</f>
        <v>15</v>
      </c>
      <c r="T8" s="152">
        <f>IF(SUM(R8:S8),SUM(R8:S8),"")</f>
        <v>30</v>
      </c>
      <c r="U8" s="152">
        <v>100</v>
      </c>
      <c r="V8" s="140">
        <f>IF('ข้อ5-1'!AB7=0,"",'ข้อ5-1'!AB7)</f>
        <v>20</v>
      </c>
      <c r="W8" s="140">
        <f>IF('ข้อ5-2'!W7=0,"",'ข้อ5-2'!W7)</f>
        <v>10</v>
      </c>
      <c r="X8" s="152">
        <f>IF(SUM(V8:W8),SUM(V8:W8),"")</f>
        <v>30</v>
      </c>
      <c r="Y8" s="152">
        <v>100</v>
      </c>
      <c r="Z8" s="147">
        <f>IF('ข้อ6-1'!W7=0,"",'ข้อ6-1'!W7)</f>
        <v>15</v>
      </c>
      <c r="AA8" s="147">
        <f>IF('ข้อ6-2'!W7=0,"",'ข้อ6-2'!W7)</f>
        <v>15</v>
      </c>
      <c r="AB8" s="152">
        <f>IF(SUM(Z8:AA8),SUM(Z8:AA8),"")</f>
        <v>30</v>
      </c>
      <c r="AC8" s="152">
        <v>100</v>
      </c>
      <c r="AD8" s="147">
        <f>IF('ข้อ7-1'!W7=0,"",'ข้อ7-1'!W7)</f>
        <v>15</v>
      </c>
      <c r="AE8" s="147">
        <f>IF('ข้อ7-2'!W7=0,"",'ข้อ7-2'!W7)</f>
        <v>10</v>
      </c>
      <c r="AF8" s="147">
        <f>IF('ข้อ7-3'!W7=0,"",'ข้อ7-3'!W7)</f>
        <v>15</v>
      </c>
      <c r="AG8" s="152">
        <f>IF(SUM(AD8:AF8),SUM(AD8:AF8),"")</f>
        <v>40</v>
      </c>
      <c r="AH8" s="152">
        <v>100</v>
      </c>
      <c r="AI8" s="147">
        <f>IF('ข้อ8-1'!W7=0,"",'ข้อ8-1'!W7)</f>
        <v>15</v>
      </c>
      <c r="AJ8" s="147">
        <f>IF('ข้อ8-2'!W7=0,"",'ข้อ8-2'!W7)</f>
        <v>15</v>
      </c>
      <c r="AK8" s="152">
        <f>IF(SUM(AI8:AJ8),SUM(AI8:AJ8),"")</f>
        <v>30</v>
      </c>
      <c r="AL8" s="152">
        <v>100</v>
      </c>
      <c r="AM8" s="261"/>
      <c r="AN8" s="264"/>
      <c r="AO8" s="264"/>
      <c r="AP8" s="266"/>
      <c r="AQ8" s="266"/>
      <c r="AS8" s="148">
        <f>IF(ผลประเมินFORปพ.5!X7="","",ผลประเมินFORปพ.5!X7)</f>
        <v>255</v>
      </c>
      <c r="AT8" s="65">
        <v>100</v>
      </c>
    </row>
    <row r="9" spans="1:53" s="4" customFormat="1" ht="13.5" customHeight="1">
      <c r="A9" s="35"/>
      <c r="B9" s="3">
        <v>1</v>
      </c>
      <c r="C9" s="27" t="str">
        <f>IF(นักเรียน!B6="","",นักเรียน!B6)</f>
        <v/>
      </c>
      <c r="D9" s="151" t="str">
        <f>IF(นักเรียน!C6="","",นักเรียน!C6)</f>
        <v>สามเณร</v>
      </c>
      <c r="E9" s="140" t="str">
        <f>IF('ข้อ1-1'!W8=0,"",'ข้อ1-1'!W8)</f>
        <v/>
      </c>
      <c r="F9" s="140" t="str">
        <f>IF('ข้อ1-2'!W8=0,"",'ข้อ1-2'!W8)</f>
        <v/>
      </c>
      <c r="G9" s="140" t="str">
        <f>IF('ข้อ1-3'!W8=0,"",'ข้อ1-3'!W8)</f>
        <v/>
      </c>
      <c r="H9" s="140" t="str">
        <f>IF('ข้อ1-4'!W8=0,"",'ข้อ1-4'!W8)</f>
        <v/>
      </c>
      <c r="I9" s="153" t="str">
        <f t="shared" ref="I9:I53" si="0">IF(SUM(E9:H9),SUM(E9:H9),"")</f>
        <v/>
      </c>
      <c r="J9" s="154" t="str">
        <f>IF(I9="","",ROUND(I9*100/$I$8,2))</f>
        <v/>
      </c>
      <c r="K9" s="140" t="str">
        <f>IF('ข้อ2-1'!W8=0,"",'ข้อ2-1'!W8)</f>
        <v/>
      </c>
      <c r="L9" s="140" t="str">
        <f>IF('ข้อ2-2'!W8=0,"",'ข้อ2-2'!W8)</f>
        <v/>
      </c>
      <c r="M9" s="153" t="str">
        <f t="shared" ref="M9:M53" si="1">IF(SUM(K9:L9),SUM(K9:L9),"")</f>
        <v/>
      </c>
      <c r="N9" s="154" t="str">
        <f>IF(M9="","",ROUND(M9*100/$M$8,2))</f>
        <v/>
      </c>
      <c r="O9" s="140" t="str">
        <f>IF('ข้อ3-1'!W8=0,"",'ข้อ3-1'!W8)</f>
        <v/>
      </c>
      <c r="P9" s="153" t="str">
        <f t="shared" ref="P9:P53" si="2">IF(SUM(O9),SUM(O9),"")</f>
        <v/>
      </c>
      <c r="Q9" s="154" t="str">
        <f>IF(P9="","",ROUND(P9*100/$P$8,2))</f>
        <v/>
      </c>
      <c r="R9" s="140" t="str">
        <f>IF('ข้อ4-1'!W8=0,"",'ข้อ4-1'!W8)</f>
        <v/>
      </c>
      <c r="S9" s="140" t="str">
        <f>IF('ข้อ4-2'!W8=0,"",'ข้อ4-2'!W8)</f>
        <v/>
      </c>
      <c r="T9" s="153" t="str">
        <f t="shared" ref="T9:T53" si="3">IF(SUM(R9:S9),SUM(R9:S9),"")</f>
        <v/>
      </c>
      <c r="U9" s="154" t="str">
        <f>IF(T9="","",ROUND(T9*100/$T$8,2))</f>
        <v/>
      </c>
      <c r="V9" s="140" t="str">
        <f>IF('ข้อ5-1'!AB8=0,"",'ข้อ5-1'!AB8)</f>
        <v/>
      </c>
      <c r="W9" s="140" t="str">
        <f>IF('ข้อ5-2'!W8=0,"",'ข้อ5-2'!W8)</f>
        <v/>
      </c>
      <c r="X9" s="153" t="str">
        <f t="shared" ref="X9:X53" si="4">IF(SUM(V9:W9),SUM(V9:W9),"")</f>
        <v/>
      </c>
      <c r="Y9" s="154" t="str">
        <f>IF(X9="","",ROUND(X9*100/$X$8,2))</f>
        <v/>
      </c>
      <c r="Z9" s="150" t="str">
        <f>IF('ข้อ6-1'!W8=0,"",'ข้อ6-1'!W8)</f>
        <v/>
      </c>
      <c r="AA9" s="150" t="str">
        <f>IF('ข้อ6-2'!W8=0,"",'ข้อ6-2'!W8)</f>
        <v/>
      </c>
      <c r="AB9" s="153" t="str">
        <f t="shared" ref="AB9:AB53" si="5">IF(SUM(Z9:AA9),SUM(Z9:AA9),"")</f>
        <v/>
      </c>
      <c r="AC9" s="154" t="str">
        <f>IF(AB9="","",ROUND(AB9*100/$AB$8,2))</f>
        <v/>
      </c>
      <c r="AD9" s="150" t="str">
        <f>IF('ข้อ7-1'!W8=0,"",'ข้อ7-1'!W8)</f>
        <v/>
      </c>
      <c r="AE9" s="150" t="str">
        <f>IF('ข้อ7-2'!W8=0,"",'ข้อ7-2'!W8)</f>
        <v/>
      </c>
      <c r="AF9" s="150" t="str">
        <f>IF('ข้อ7-3'!W8=0,"",'ข้อ7-3'!W8)</f>
        <v/>
      </c>
      <c r="AG9" s="153" t="str">
        <f t="shared" ref="AG9:AG53" si="6">IF(SUM(AD9:AF9),SUM(AD9:AF9),"")</f>
        <v/>
      </c>
      <c r="AH9" s="154" t="str">
        <f>IF(AG9="","",ROUND(AG9*100/$AG$8,2))</f>
        <v/>
      </c>
      <c r="AI9" s="150" t="str">
        <f>IF('ข้อ8-1'!W8=0,"",'ข้อ8-1'!W8)</f>
        <v/>
      </c>
      <c r="AJ9" s="150" t="str">
        <f>IF('ข้อ8-2'!W8=0,"",'ข้อ8-2'!W8)</f>
        <v/>
      </c>
      <c r="AK9" s="153" t="str">
        <f t="shared" ref="AK9:AK53" si="7">IF(SUM(AI9:AJ9),SUM(AI9:AJ9),"")</f>
        <v/>
      </c>
      <c r="AL9" s="154" t="str">
        <f>IF(AK9="","",ROUND(AK9*100/$AK$8,2))</f>
        <v/>
      </c>
      <c r="AM9" s="202" t="str">
        <f>IF(AT9="","",AT9)</f>
        <v/>
      </c>
      <c r="AN9" s="201" t="str">
        <f t="shared" ref="AN9:AN53" si="8">IF(AT9="","",VLOOKUP(AT9,gradecurri,4,TRUE))</f>
        <v/>
      </c>
      <c r="AO9" s="200" t="str">
        <f t="shared" ref="AO9:AO53" si="9">IF(AT9="","",VLOOKUP(AT9,gradecurri,5,TRUE))</f>
        <v/>
      </c>
      <c r="AP9" s="155" t="str">
        <f>IF(AT9="","",VLOOKUP(AT9,gradestd,4,TRUE))</f>
        <v/>
      </c>
      <c r="AQ9" s="155" t="str">
        <f t="shared" ref="AQ9:AQ53" si="10">IF(AT9="","",VLOOKUP(AT9,gradestd,5,TRUE))</f>
        <v/>
      </c>
      <c r="AR9" s="35"/>
      <c r="AS9" s="149" t="str">
        <f>IF(ผลประเมินFORปพ.5!X8=0,"",ผลประเมินFORปพ.5!X8)</f>
        <v/>
      </c>
      <c r="AT9" s="66" t="str">
        <f>IF(AS9="","",AS9*100/$AS$8)</f>
        <v/>
      </c>
      <c r="AU9" s="35"/>
      <c r="AV9" s="35"/>
      <c r="AW9" s="35"/>
      <c r="AX9" s="35"/>
      <c r="AY9" s="35"/>
      <c r="AZ9" s="35"/>
      <c r="BA9" s="35"/>
    </row>
    <row r="10" spans="1:53" s="4" customFormat="1" ht="13.5" customHeight="1">
      <c r="A10" s="35"/>
      <c r="B10" s="3">
        <v>2</v>
      </c>
      <c r="C10" s="27" t="str">
        <f>IF(นักเรียน!B7="","",นักเรียน!B7)</f>
        <v/>
      </c>
      <c r="D10" s="151" t="str">
        <f>IF(นักเรียน!C7="","",นักเรียน!C7)</f>
        <v>สามเณร</v>
      </c>
      <c r="E10" s="140" t="str">
        <f>IF('ข้อ1-1'!W9=0,"",'ข้อ1-1'!W9)</f>
        <v/>
      </c>
      <c r="F10" s="140" t="str">
        <f>IF('ข้อ1-2'!W9=0,"",'ข้อ1-2'!W9)</f>
        <v/>
      </c>
      <c r="G10" s="140" t="str">
        <f>IF('ข้อ1-3'!W9=0,"",'ข้อ1-3'!W9)</f>
        <v/>
      </c>
      <c r="H10" s="140" t="str">
        <f>IF('ข้อ1-4'!W9=0,"",'ข้อ1-4'!W9)</f>
        <v/>
      </c>
      <c r="I10" s="153" t="str">
        <f t="shared" si="0"/>
        <v/>
      </c>
      <c r="J10" s="154" t="str">
        <f t="shared" ref="J10:J53" si="11">IF(I10="","",ROUND(I10*100/$I$8,2))</f>
        <v/>
      </c>
      <c r="K10" s="140" t="str">
        <f>IF('ข้อ2-1'!W9=0,"",'ข้อ2-1'!W9)</f>
        <v/>
      </c>
      <c r="L10" s="140" t="str">
        <f>IF('ข้อ2-2'!W9=0,"",'ข้อ2-2'!W9)</f>
        <v/>
      </c>
      <c r="M10" s="153" t="str">
        <f t="shared" si="1"/>
        <v/>
      </c>
      <c r="N10" s="154" t="str">
        <f t="shared" ref="N10:N53" si="12">IF(M10="","",ROUND(M10*100/$M$8,2))</f>
        <v/>
      </c>
      <c r="O10" s="140" t="str">
        <f>IF('ข้อ3-1'!W9=0,"",'ข้อ3-1'!W9)</f>
        <v/>
      </c>
      <c r="P10" s="153" t="str">
        <f t="shared" si="2"/>
        <v/>
      </c>
      <c r="Q10" s="154" t="str">
        <f t="shared" ref="Q10:Q53" si="13">IF(P10="","",ROUND(P10*100/$P$8,2))</f>
        <v/>
      </c>
      <c r="R10" s="140" t="str">
        <f>IF('ข้อ4-1'!W9=0,"",'ข้อ4-1'!W9)</f>
        <v/>
      </c>
      <c r="S10" s="140" t="str">
        <f>IF('ข้อ4-2'!W9=0,"",'ข้อ4-2'!W9)</f>
        <v/>
      </c>
      <c r="T10" s="153" t="str">
        <f t="shared" si="3"/>
        <v/>
      </c>
      <c r="U10" s="154" t="str">
        <f t="shared" ref="U10:U53" si="14">IF(T10="","",ROUND(T10*100/$T$8,2))</f>
        <v/>
      </c>
      <c r="V10" s="140" t="str">
        <f>IF('ข้อ5-1'!AB9=0,"",'ข้อ5-1'!AB9)</f>
        <v/>
      </c>
      <c r="W10" s="140" t="str">
        <f>IF('ข้อ5-2'!W9=0,"",'ข้อ5-2'!W9)</f>
        <v/>
      </c>
      <c r="X10" s="153" t="str">
        <f t="shared" si="4"/>
        <v/>
      </c>
      <c r="Y10" s="154" t="str">
        <f t="shared" ref="Y10:Y53" si="15">IF(X10="","",ROUND(X10*100/$X$8,2))</f>
        <v/>
      </c>
      <c r="Z10" s="150" t="str">
        <f>IF('ข้อ6-1'!W9=0,"",'ข้อ6-1'!W9)</f>
        <v/>
      </c>
      <c r="AA10" s="150" t="str">
        <f>IF('ข้อ6-2'!W9=0,"",'ข้อ6-2'!W9)</f>
        <v/>
      </c>
      <c r="AB10" s="153" t="str">
        <f t="shared" si="5"/>
        <v/>
      </c>
      <c r="AC10" s="154" t="str">
        <f t="shared" ref="AC10:AC53" si="16">IF(AB10="","",ROUND(AB10*100/$AB$8,2))</f>
        <v/>
      </c>
      <c r="AD10" s="150" t="str">
        <f>IF('ข้อ7-1'!W9=0,"",'ข้อ7-1'!W9)</f>
        <v/>
      </c>
      <c r="AE10" s="150" t="str">
        <f>IF('ข้อ7-2'!W9=0,"",'ข้อ7-2'!W9)</f>
        <v/>
      </c>
      <c r="AF10" s="150" t="str">
        <f>IF('ข้อ7-3'!W9=0,"",'ข้อ7-3'!W9)</f>
        <v/>
      </c>
      <c r="AG10" s="153" t="str">
        <f t="shared" si="6"/>
        <v/>
      </c>
      <c r="AH10" s="154" t="str">
        <f t="shared" ref="AH10:AH53" si="17">IF(AG10="","",ROUND(AG10*100/$AG$8,2))</f>
        <v/>
      </c>
      <c r="AI10" s="150" t="str">
        <f>IF('ข้อ8-1'!W9=0,"",'ข้อ8-1'!W9)</f>
        <v/>
      </c>
      <c r="AJ10" s="150" t="str">
        <f>IF('ข้อ8-2'!W9=0,"",'ข้อ8-2'!W9)</f>
        <v/>
      </c>
      <c r="AK10" s="153" t="str">
        <f t="shared" si="7"/>
        <v/>
      </c>
      <c r="AL10" s="154" t="str">
        <f t="shared" ref="AL10:AL53" si="18">IF(AK10="","",ROUND(AK10*100/$AK$8,2))</f>
        <v/>
      </c>
      <c r="AM10" s="202" t="str">
        <f t="shared" ref="AM10:AM53" si="19">IF(AT10="","",AT10)</f>
        <v/>
      </c>
      <c r="AN10" s="201" t="str">
        <f t="shared" si="8"/>
        <v/>
      </c>
      <c r="AO10" s="200" t="str">
        <f t="shared" si="9"/>
        <v/>
      </c>
      <c r="AP10" s="155" t="str">
        <f t="shared" ref="AP10:AP53" si="20">IF(AT10="","",VLOOKUP(AT10,gradestd,4,TRUE))</f>
        <v/>
      </c>
      <c r="AQ10" s="155" t="str">
        <f t="shared" si="10"/>
        <v/>
      </c>
      <c r="AR10" s="35"/>
      <c r="AS10" s="149" t="str">
        <f>IF(ผลประเมินFORปพ.5!X9=0,"",ผลประเมินFORปพ.5!X9)</f>
        <v/>
      </c>
      <c r="AT10" s="66" t="str">
        <f t="shared" ref="AT10:AT53" si="21">IF(AS10="","",AS10*100/$AS$8)</f>
        <v/>
      </c>
      <c r="AU10" s="35"/>
      <c r="AV10" s="35"/>
      <c r="AW10" s="35"/>
      <c r="AX10" s="35"/>
      <c r="AY10" s="35"/>
      <c r="AZ10" s="35"/>
      <c r="BA10" s="35"/>
    </row>
    <row r="11" spans="1:53" s="4" customFormat="1" ht="13.5" customHeight="1">
      <c r="A11" s="35"/>
      <c r="B11" s="3">
        <v>3</v>
      </c>
      <c r="C11" s="27" t="str">
        <f>IF(นักเรียน!B8="","",นักเรียน!B8)</f>
        <v/>
      </c>
      <c r="D11" s="151" t="str">
        <f>IF(นักเรียน!C8="","",นักเรียน!C8)</f>
        <v>สามเณร</v>
      </c>
      <c r="E11" s="140" t="str">
        <f>IF('ข้อ1-1'!W10=0,"",'ข้อ1-1'!W10)</f>
        <v/>
      </c>
      <c r="F11" s="140" t="str">
        <f>IF('ข้อ1-2'!W10=0,"",'ข้อ1-2'!W10)</f>
        <v/>
      </c>
      <c r="G11" s="140" t="str">
        <f>IF('ข้อ1-3'!W10=0,"",'ข้อ1-3'!W10)</f>
        <v/>
      </c>
      <c r="H11" s="140" t="str">
        <f>IF('ข้อ1-4'!W10=0,"",'ข้อ1-4'!W10)</f>
        <v/>
      </c>
      <c r="I11" s="153" t="str">
        <f t="shared" si="0"/>
        <v/>
      </c>
      <c r="J11" s="154" t="str">
        <f t="shared" si="11"/>
        <v/>
      </c>
      <c r="K11" s="140" t="str">
        <f>IF('ข้อ2-1'!W10=0,"",'ข้อ2-1'!W10)</f>
        <v/>
      </c>
      <c r="L11" s="140" t="str">
        <f>IF('ข้อ2-2'!W10=0,"",'ข้อ2-2'!W10)</f>
        <v/>
      </c>
      <c r="M11" s="153" t="str">
        <f t="shared" si="1"/>
        <v/>
      </c>
      <c r="N11" s="154" t="str">
        <f t="shared" si="12"/>
        <v/>
      </c>
      <c r="O11" s="140" t="str">
        <f>IF('ข้อ3-1'!W10=0,"",'ข้อ3-1'!W10)</f>
        <v/>
      </c>
      <c r="P11" s="153" t="str">
        <f t="shared" si="2"/>
        <v/>
      </c>
      <c r="Q11" s="154" t="str">
        <f t="shared" si="13"/>
        <v/>
      </c>
      <c r="R11" s="140" t="str">
        <f>IF('ข้อ4-1'!W10=0,"",'ข้อ4-1'!W10)</f>
        <v/>
      </c>
      <c r="S11" s="140" t="str">
        <f>IF('ข้อ4-2'!W10=0,"",'ข้อ4-2'!W10)</f>
        <v/>
      </c>
      <c r="T11" s="153" t="str">
        <f t="shared" si="3"/>
        <v/>
      </c>
      <c r="U11" s="154" t="str">
        <f t="shared" si="14"/>
        <v/>
      </c>
      <c r="V11" s="140" t="str">
        <f>IF('ข้อ5-1'!AB10=0,"",'ข้อ5-1'!AB10)</f>
        <v/>
      </c>
      <c r="W11" s="140" t="str">
        <f>IF('ข้อ5-2'!W10=0,"",'ข้อ5-2'!W10)</f>
        <v/>
      </c>
      <c r="X11" s="153" t="str">
        <f t="shared" si="4"/>
        <v/>
      </c>
      <c r="Y11" s="154" t="str">
        <f t="shared" si="15"/>
        <v/>
      </c>
      <c r="Z11" s="150" t="str">
        <f>IF('ข้อ6-1'!W10=0,"",'ข้อ6-1'!W10)</f>
        <v/>
      </c>
      <c r="AA11" s="150" t="str">
        <f>IF('ข้อ6-2'!W10=0,"",'ข้อ6-2'!W10)</f>
        <v/>
      </c>
      <c r="AB11" s="153" t="str">
        <f t="shared" si="5"/>
        <v/>
      </c>
      <c r="AC11" s="154" t="str">
        <f t="shared" si="16"/>
        <v/>
      </c>
      <c r="AD11" s="150" t="str">
        <f>IF('ข้อ7-1'!W10=0,"",'ข้อ7-1'!W10)</f>
        <v/>
      </c>
      <c r="AE11" s="150" t="str">
        <f>IF('ข้อ7-2'!W10=0,"",'ข้อ7-2'!W10)</f>
        <v/>
      </c>
      <c r="AF11" s="150" t="str">
        <f>IF('ข้อ7-3'!W10=0,"",'ข้อ7-3'!W10)</f>
        <v/>
      </c>
      <c r="AG11" s="153" t="str">
        <f t="shared" si="6"/>
        <v/>
      </c>
      <c r="AH11" s="154" t="str">
        <f t="shared" si="17"/>
        <v/>
      </c>
      <c r="AI11" s="150" t="str">
        <f>IF('ข้อ8-1'!W10=0,"",'ข้อ8-1'!W10)</f>
        <v/>
      </c>
      <c r="AJ11" s="150" t="str">
        <f>IF('ข้อ8-2'!W10=0,"",'ข้อ8-2'!W10)</f>
        <v/>
      </c>
      <c r="AK11" s="153" t="str">
        <f t="shared" si="7"/>
        <v/>
      </c>
      <c r="AL11" s="154" t="str">
        <f t="shared" si="18"/>
        <v/>
      </c>
      <c r="AM11" s="202" t="str">
        <f t="shared" si="19"/>
        <v/>
      </c>
      <c r="AN11" s="201" t="str">
        <f t="shared" si="8"/>
        <v/>
      </c>
      <c r="AO11" s="200" t="str">
        <f t="shared" si="9"/>
        <v/>
      </c>
      <c r="AP11" s="155" t="str">
        <f t="shared" si="20"/>
        <v/>
      </c>
      <c r="AQ11" s="155" t="str">
        <f t="shared" si="10"/>
        <v/>
      </c>
      <c r="AR11" s="35"/>
      <c r="AS11" s="149" t="str">
        <f>IF(ผลประเมินFORปพ.5!X10=0,"",ผลประเมินFORปพ.5!X10)</f>
        <v/>
      </c>
      <c r="AT11" s="66" t="str">
        <f t="shared" si="21"/>
        <v/>
      </c>
      <c r="AU11" s="35"/>
      <c r="AV11" s="35"/>
      <c r="AW11" s="35"/>
      <c r="AX11" s="35"/>
      <c r="AY11" s="35"/>
      <c r="AZ11" s="35"/>
      <c r="BA11" s="35"/>
    </row>
    <row r="12" spans="1:53" s="4" customFormat="1" ht="13.5" customHeight="1">
      <c r="A12" s="35"/>
      <c r="B12" s="3">
        <v>4</v>
      </c>
      <c r="C12" s="27" t="str">
        <f>IF(นักเรียน!B9="","",นักเรียน!B9)</f>
        <v/>
      </c>
      <c r="D12" s="151" t="str">
        <f>IF(นักเรียน!C9="","",นักเรียน!C9)</f>
        <v>สามเณร</v>
      </c>
      <c r="E12" s="140" t="str">
        <f>IF('ข้อ1-1'!W11=0,"",'ข้อ1-1'!W11)</f>
        <v/>
      </c>
      <c r="F12" s="140" t="str">
        <f>IF('ข้อ1-2'!W11=0,"",'ข้อ1-2'!W11)</f>
        <v/>
      </c>
      <c r="G12" s="140" t="str">
        <f>IF('ข้อ1-3'!W11=0,"",'ข้อ1-3'!W11)</f>
        <v/>
      </c>
      <c r="H12" s="140" t="str">
        <f>IF('ข้อ1-4'!W11=0,"",'ข้อ1-4'!W11)</f>
        <v/>
      </c>
      <c r="I12" s="153" t="str">
        <f t="shared" si="0"/>
        <v/>
      </c>
      <c r="J12" s="154" t="str">
        <f t="shared" si="11"/>
        <v/>
      </c>
      <c r="K12" s="140" t="str">
        <f>IF('ข้อ2-1'!W11=0,"",'ข้อ2-1'!W11)</f>
        <v/>
      </c>
      <c r="L12" s="140" t="str">
        <f>IF('ข้อ2-2'!W11=0,"",'ข้อ2-2'!W11)</f>
        <v/>
      </c>
      <c r="M12" s="153" t="str">
        <f t="shared" si="1"/>
        <v/>
      </c>
      <c r="N12" s="154" t="str">
        <f t="shared" si="12"/>
        <v/>
      </c>
      <c r="O12" s="140" t="str">
        <f>IF('ข้อ3-1'!W11=0,"",'ข้อ3-1'!W11)</f>
        <v/>
      </c>
      <c r="P12" s="153" t="str">
        <f t="shared" si="2"/>
        <v/>
      </c>
      <c r="Q12" s="154" t="str">
        <f t="shared" si="13"/>
        <v/>
      </c>
      <c r="R12" s="140" t="str">
        <f>IF('ข้อ4-1'!W11=0,"",'ข้อ4-1'!W11)</f>
        <v/>
      </c>
      <c r="S12" s="140" t="str">
        <f>IF('ข้อ4-2'!W11=0,"",'ข้อ4-2'!W11)</f>
        <v/>
      </c>
      <c r="T12" s="153" t="str">
        <f t="shared" si="3"/>
        <v/>
      </c>
      <c r="U12" s="154" t="str">
        <f t="shared" si="14"/>
        <v/>
      </c>
      <c r="V12" s="140" t="str">
        <f>IF('ข้อ5-1'!AB11=0,"",'ข้อ5-1'!AB11)</f>
        <v/>
      </c>
      <c r="W12" s="140" t="str">
        <f>IF('ข้อ5-2'!W11=0,"",'ข้อ5-2'!W11)</f>
        <v/>
      </c>
      <c r="X12" s="153" t="str">
        <f t="shared" si="4"/>
        <v/>
      </c>
      <c r="Y12" s="154" t="str">
        <f t="shared" si="15"/>
        <v/>
      </c>
      <c r="Z12" s="150" t="str">
        <f>IF('ข้อ6-1'!W11=0,"",'ข้อ6-1'!W11)</f>
        <v/>
      </c>
      <c r="AA12" s="150" t="str">
        <f>IF('ข้อ6-2'!W11=0,"",'ข้อ6-2'!W11)</f>
        <v/>
      </c>
      <c r="AB12" s="153" t="str">
        <f t="shared" si="5"/>
        <v/>
      </c>
      <c r="AC12" s="154" t="str">
        <f t="shared" si="16"/>
        <v/>
      </c>
      <c r="AD12" s="150" t="str">
        <f>IF('ข้อ7-1'!W11=0,"",'ข้อ7-1'!W11)</f>
        <v/>
      </c>
      <c r="AE12" s="150" t="str">
        <f>IF('ข้อ7-2'!W11=0,"",'ข้อ7-2'!W11)</f>
        <v/>
      </c>
      <c r="AF12" s="150" t="str">
        <f>IF('ข้อ7-3'!W11=0,"",'ข้อ7-3'!W11)</f>
        <v/>
      </c>
      <c r="AG12" s="153" t="str">
        <f t="shared" si="6"/>
        <v/>
      </c>
      <c r="AH12" s="154" t="str">
        <f t="shared" si="17"/>
        <v/>
      </c>
      <c r="AI12" s="150" t="str">
        <f>IF('ข้อ8-1'!W11=0,"",'ข้อ8-1'!W11)</f>
        <v/>
      </c>
      <c r="AJ12" s="150" t="str">
        <f>IF('ข้อ8-2'!W11=0,"",'ข้อ8-2'!W11)</f>
        <v/>
      </c>
      <c r="AK12" s="153" t="str">
        <f t="shared" si="7"/>
        <v/>
      </c>
      <c r="AL12" s="154" t="str">
        <f t="shared" si="18"/>
        <v/>
      </c>
      <c r="AM12" s="202" t="str">
        <f t="shared" si="19"/>
        <v/>
      </c>
      <c r="AN12" s="201" t="str">
        <f t="shared" si="8"/>
        <v/>
      </c>
      <c r="AO12" s="200" t="str">
        <f t="shared" si="9"/>
        <v/>
      </c>
      <c r="AP12" s="155" t="str">
        <f t="shared" si="20"/>
        <v/>
      </c>
      <c r="AQ12" s="155" t="str">
        <f t="shared" si="10"/>
        <v/>
      </c>
      <c r="AR12" s="35"/>
      <c r="AS12" s="149" t="str">
        <f>IF(ผลประเมินFORปพ.5!X11=0,"",ผลประเมินFORปพ.5!X11)</f>
        <v/>
      </c>
      <c r="AT12" s="66" t="str">
        <f t="shared" si="21"/>
        <v/>
      </c>
      <c r="AU12" s="35"/>
      <c r="AV12" s="35"/>
      <c r="AW12" s="35"/>
      <c r="AX12" s="35"/>
      <c r="AY12" s="35"/>
      <c r="AZ12" s="35"/>
      <c r="BA12" s="35"/>
    </row>
    <row r="13" spans="1:53" s="4" customFormat="1" ht="13.5" customHeight="1">
      <c r="A13" s="35"/>
      <c r="B13" s="3">
        <v>5</v>
      </c>
      <c r="C13" s="27" t="str">
        <f>IF(นักเรียน!B10="","",นักเรียน!B10)</f>
        <v/>
      </c>
      <c r="D13" s="151" t="str">
        <f>IF(นักเรียน!C10="","",นักเรียน!C10)</f>
        <v>สามเณร</v>
      </c>
      <c r="E13" s="140" t="str">
        <f>IF('ข้อ1-1'!W12=0,"",'ข้อ1-1'!W12)</f>
        <v/>
      </c>
      <c r="F13" s="140" t="str">
        <f>IF('ข้อ1-2'!W12=0,"",'ข้อ1-2'!W12)</f>
        <v/>
      </c>
      <c r="G13" s="140" t="str">
        <f>IF('ข้อ1-3'!W12=0,"",'ข้อ1-3'!W12)</f>
        <v/>
      </c>
      <c r="H13" s="140" t="str">
        <f>IF('ข้อ1-4'!W12=0,"",'ข้อ1-4'!W12)</f>
        <v/>
      </c>
      <c r="I13" s="153" t="str">
        <f t="shared" si="0"/>
        <v/>
      </c>
      <c r="J13" s="154" t="str">
        <f t="shared" si="11"/>
        <v/>
      </c>
      <c r="K13" s="140" t="str">
        <f>IF('ข้อ2-1'!W12=0,"",'ข้อ2-1'!W12)</f>
        <v/>
      </c>
      <c r="L13" s="140" t="str">
        <f>IF('ข้อ2-2'!W12=0,"",'ข้อ2-2'!W12)</f>
        <v/>
      </c>
      <c r="M13" s="153" t="str">
        <f t="shared" si="1"/>
        <v/>
      </c>
      <c r="N13" s="154" t="str">
        <f t="shared" si="12"/>
        <v/>
      </c>
      <c r="O13" s="140" t="str">
        <f>IF('ข้อ3-1'!W12=0,"",'ข้อ3-1'!W12)</f>
        <v/>
      </c>
      <c r="P13" s="153" t="str">
        <f t="shared" si="2"/>
        <v/>
      </c>
      <c r="Q13" s="154" t="str">
        <f t="shared" si="13"/>
        <v/>
      </c>
      <c r="R13" s="140" t="str">
        <f>IF('ข้อ4-1'!W12=0,"",'ข้อ4-1'!W12)</f>
        <v/>
      </c>
      <c r="S13" s="140" t="str">
        <f>IF('ข้อ4-2'!W12=0,"",'ข้อ4-2'!W12)</f>
        <v/>
      </c>
      <c r="T13" s="153" t="str">
        <f t="shared" si="3"/>
        <v/>
      </c>
      <c r="U13" s="154" t="str">
        <f t="shared" si="14"/>
        <v/>
      </c>
      <c r="V13" s="140" t="str">
        <f>IF('ข้อ5-1'!AB12=0,"",'ข้อ5-1'!AB12)</f>
        <v/>
      </c>
      <c r="W13" s="140" t="str">
        <f>IF('ข้อ5-2'!W12=0,"",'ข้อ5-2'!W12)</f>
        <v/>
      </c>
      <c r="X13" s="153" t="str">
        <f t="shared" si="4"/>
        <v/>
      </c>
      <c r="Y13" s="154" t="str">
        <f t="shared" si="15"/>
        <v/>
      </c>
      <c r="Z13" s="150" t="str">
        <f>IF('ข้อ6-1'!W12=0,"",'ข้อ6-1'!W12)</f>
        <v/>
      </c>
      <c r="AA13" s="150" t="str">
        <f>IF('ข้อ6-2'!W12=0,"",'ข้อ6-2'!W12)</f>
        <v/>
      </c>
      <c r="AB13" s="153" t="str">
        <f t="shared" si="5"/>
        <v/>
      </c>
      <c r="AC13" s="154" t="str">
        <f t="shared" si="16"/>
        <v/>
      </c>
      <c r="AD13" s="150" t="str">
        <f>IF('ข้อ7-1'!W12=0,"",'ข้อ7-1'!W12)</f>
        <v/>
      </c>
      <c r="AE13" s="150" t="str">
        <f>IF('ข้อ7-2'!W12=0,"",'ข้อ7-2'!W12)</f>
        <v/>
      </c>
      <c r="AF13" s="150" t="str">
        <f>IF('ข้อ7-3'!W12=0,"",'ข้อ7-3'!W12)</f>
        <v/>
      </c>
      <c r="AG13" s="153" t="str">
        <f t="shared" si="6"/>
        <v/>
      </c>
      <c r="AH13" s="154" t="str">
        <f t="shared" si="17"/>
        <v/>
      </c>
      <c r="AI13" s="150" t="str">
        <f>IF('ข้อ8-1'!W12=0,"",'ข้อ8-1'!W12)</f>
        <v/>
      </c>
      <c r="AJ13" s="150" t="str">
        <f>IF('ข้อ8-2'!W12=0,"",'ข้อ8-2'!W12)</f>
        <v/>
      </c>
      <c r="AK13" s="153" t="str">
        <f t="shared" si="7"/>
        <v/>
      </c>
      <c r="AL13" s="154" t="str">
        <f t="shared" si="18"/>
        <v/>
      </c>
      <c r="AM13" s="202" t="str">
        <f t="shared" si="19"/>
        <v/>
      </c>
      <c r="AN13" s="201" t="str">
        <f t="shared" si="8"/>
        <v/>
      </c>
      <c r="AO13" s="200" t="str">
        <f t="shared" si="9"/>
        <v/>
      </c>
      <c r="AP13" s="155" t="str">
        <f t="shared" si="20"/>
        <v/>
      </c>
      <c r="AQ13" s="155" t="str">
        <f t="shared" si="10"/>
        <v/>
      </c>
      <c r="AR13" s="35"/>
      <c r="AS13" s="149" t="str">
        <f>IF(ผลประเมินFORปพ.5!X12=0,"",ผลประเมินFORปพ.5!X12)</f>
        <v/>
      </c>
      <c r="AT13" s="66" t="str">
        <f t="shared" si="21"/>
        <v/>
      </c>
      <c r="AU13" s="35"/>
      <c r="AV13" s="35"/>
      <c r="AW13" s="35"/>
      <c r="AX13" s="35"/>
      <c r="AY13" s="35"/>
      <c r="AZ13" s="35"/>
      <c r="BA13" s="35"/>
    </row>
    <row r="14" spans="1:53" s="4" customFormat="1" ht="13.5" customHeight="1">
      <c r="A14" s="35"/>
      <c r="B14" s="3">
        <v>6</v>
      </c>
      <c r="C14" s="27" t="str">
        <f>IF(นักเรียน!B11="","",นักเรียน!B11)</f>
        <v/>
      </c>
      <c r="D14" s="151" t="str">
        <f>IF(นักเรียน!C11="","",นักเรียน!C11)</f>
        <v>สามเณร</v>
      </c>
      <c r="E14" s="140" t="str">
        <f>IF('ข้อ1-1'!W13=0,"",'ข้อ1-1'!W13)</f>
        <v/>
      </c>
      <c r="F14" s="140" t="str">
        <f>IF('ข้อ1-2'!W13=0,"",'ข้อ1-2'!W13)</f>
        <v/>
      </c>
      <c r="G14" s="140" t="str">
        <f>IF('ข้อ1-3'!W13=0,"",'ข้อ1-3'!W13)</f>
        <v/>
      </c>
      <c r="H14" s="140" t="str">
        <f>IF('ข้อ1-4'!W13=0,"",'ข้อ1-4'!W13)</f>
        <v/>
      </c>
      <c r="I14" s="153" t="str">
        <f t="shared" si="0"/>
        <v/>
      </c>
      <c r="J14" s="154" t="str">
        <f t="shared" si="11"/>
        <v/>
      </c>
      <c r="K14" s="140" t="str">
        <f>IF('ข้อ2-1'!W13=0,"",'ข้อ2-1'!W13)</f>
        <v/>
      </c>
      <c r="L14" s="140" t="str">
        <f>IF('ข้อ2-2'!W13=0,"",'ข้อ2-2'!W13)</f>
        <v/>
      </c>
      <c r="M14" s="153" t="str">
        <f t="shared" si="1"/>
        <v/>
      </c>
      <c r="N14" s="154" t="str">
        <f t="shared" si="12"/>
        <v/>
      </c>
      <c r="O14" s="140" t="str">
        <f>IF('ข้อ3-1'!W13=0,"",'ข้อ3-1'!W13)</f>
        <v/>
      </c>
      <c r="P14" s="153" t="str">
        <f t="shared" si="2"/>
        <v/>
      </c>
      <c r="Q14" s="154" t="str">
        <f t="shared" si="13"/>
        <v/>
      </c>
      <c r="R14" s="140" t="str">
        <f>IF('ข้อ4-1'!W13=0,"",'ข้อ4-1'!W13)</f>
        <v/>
      </c>
      <c r="S14" s="140" t="str">
        <f>IF('ข้อ4-2'!W13=0,"",'ข้อ4-2'!W13)</f>
        <v/>
      </c>
      <c r="T14" s="153" t="str">
        <f t="shared" si="3"/>
        <v/>
      </c>
      <c r="U14" s="154" t="str">
        <f t="shared" si="14"/>
        <v/>
      </c>
      <c r="V14" s="140" t="str">
        <f>IF('ข้อ5-1'!AB13=0,"",'ข้อ5-1'!AB13)</f>
        <v/>
      </c>
      <c r="W14" s="140" t="str">
        <f>IF('ข้อ5-2'!W13=0,"",'ข้อ5-2'!W13)</f>
        <v/>
      </c>
      <c r="X14" s="153" t="str">
        <f t="shared" si="4"/>
        <v/>
      </c>
      <c r="Y14" s="154" t="str">
        <f t="shared" si="15"/>
        <v/>
      </c>
      <c r="Z14" s="150" t="str">
        <f>IF('ข้อ6-1'!W13=0,"",'ข้อ6-1'!W13)</f>
        <v/>
      </c>
      <c r="AA14" s="150" t="str">
        <f>IF('ข้อ6-2'!W13=0,"",'ข้อ6-2'!W13)</f>
        <v/>
      </c>
      <c r="AB14" s="153" t="str">
        <f t="shared" si="5"/>
        <v/>
      </c>
      <c r="AC14" s="154" t="str">
        <f t="shared" si="16"/>
        <v/>
      </c>
      <c r="AD14" s="150" t="str">
        <f>IF('ข้อ7-1'!W13=0,"",'ข้อ7-1'!W13)</f>
        <v/>
      </c>
      <c r="AE14" s="150" t="str">
        <f>IF('ข้อ7-2'!W13=0,"",'ข้อ7-2'!W13)</f>
        <v/>
      </c>
      <c r="AF14" s="150" t="str">
        <f>IF('ข้อ7-3'!W13=0,"",'ข้อ7-3'!W13)</f>
        <v/>
      </c>
      <c r="AG14" s="153" t="str">
        <f t="shared" si="6"/>
        <v/>
      </c>
      <c r="AH14" s="154" t="str">
        <f t="shared" si="17"/>
        <v/>
      </c>
      <c r="AI14" s="150" t="str">
        <f>IF('ข้อ8-1'!W13=0,"",'ข้อ8-1'!W13)</f>
        <v/>
      </c>
      <c r="AJ14" s="150" t="str">
        <f>IF('ข้อ8-2'!W13=0,"",'ข้อ8-2'!W13)</f>
        <v/>
      </c>
      <c r="AK14" s="153" t="str">
        <f t="shared" si="7"/>
        <v/>
      </c>
      <c r="AL14" s="154" t="str">
        <f t="shared" si="18"/>
        <v/>
      </c>
      <c r="AM14" s="202" t="str">
        <f t="shared" si="19"/>
        <v/>
      </c>
      <c r="AN14" s="201" t="str">
        <f t="shared" si="8"/>
        <v/>
      </c>
      <c r="AO14" s="200" t="str">
        <f t="shared" si="9"/>
        <v/>
      </c>
      <c r="AP14" s="155" t="str">
        <f t="shared" si="20"/>
        <v/>
      </c>
      <c r="AQ14" s="155" t="str">
        <f t="shared" si="10"/>
        <v/>
      </c>
      <c r="AR14" s="35"/>
      <c r="AS14" s="149" t="str">
        <f>IF(ผลประเมินFORปพ.5!X13=0,"",ผลประเมินFORปพ.5!X13)</f>
        <v/>
      </c>
      <c r="AT14" s="66" t="str">
        <f t="shared" si="21"/>
        <v/>
      </c>
      <c r="AU14" s="35"/>
      <c r="AV14" s="35"/>
      <c r="AW14" s="35"/>
      <c r="AX14" s="35"/>
      <c r="AY14" s="35"/>
      <c r="AZ14" s="35"/>
      <c r="BA14" s="35"/>
    </row>
    <row r="15" spans="1:53" s="4" customFormat="1" ht="13.5" customHeight="1">
      <c r="A15" s="35"/>
      <c r="B15" s="3">
        <v>7</v>
      </c>
      <c r="C15" s="27" t="str">
        <f>IF(นักเรียน!B12="","",นักเรียน!B12)</f>
        <v/>
      </c>
      <c r="D15" s="151" t="str">
        <f>IF(นักเรียน!C12="","",นักเรียน!C12)</f>
        <v>สามเณร</v>
      </c>
      <c r="E15" s="140" t="str">
        <f>IF('ข้อ1-1'!W14=0,"",'ข้อ1-1'!W14)</f>
        <v/>
      </c>
      <c r="F15" s="140" t="str">
        <f>IF('ข้อ1-2'!W14=0,"",'ข้อ1-2'!W14)</f>
        <v/>
      </c>
      <c r="G15" s="140" t="str">
        <f>IF('ข้อ1-3'!W14=0,"",'ข้อ1-3'!W14)</f>
        <v/>
      </c>
      <c r="H15" s="140" t="str">
        <f>IF('ข้อ1-4'!W14=0,"",'ข้อ1-4'!W14)</f>
        <v/>
      </c>
      <c r="I15" s="153" t="str">
        <f t="shared" si="0"/>
        <v/>
      </c>
      <c r="J15" s="154" t="str">
        <f t="shared" si="11"/>
        <v/>
      </c>
      <c r="K15" s="140" t="str">
        <f>IF('ข้อ2-1'!W14=0,"",'ข้อ2-1'!W14)</f>
        <v/>
      </c>
      <c r="L15" s="140" t="str">
        <f>IF('ข้อ2-2'!W14=0,"",'ข้อ2-2'!W14)</f>
        <v/>
      </c>
      <c r="M15" s="153" t="str">
        <f t="shared" si="1"/>
        <v/>
      </c>
      <c r="N15" s="154" t="str">
        <f t="shared" si="12"/>
        <v/>
      </c>
      <c r="O15" s="140" t="str">
        <f>IF('ข้อ3-1'!W14=0,"",'ข้อ3-1'!W14)</f>
        <v/>
      </c>
      <c r="P15" s="153" t="str">
        <f t="shared" si="2"/>
        <v/>
      </c>
      <c r="Q15" s="154" t="str">
        <f t="shared" si="13"/>
        <v/>
      </c>
      <c r="R15" s="140" t="str">
        <f>IF('ข้อ4-1'!W14=0,"",'ข้อ4-1'!W14)</f>
        <v/>
      </c>
      <c r="S15" s="140" t="str">
        <f>IF('ข้อ4-2'!W14=0,"",'ข้อ4-2'!W14)</f>
        <v/>
      </c>
      <c r="T15" s="153" t="str">
        <f t="shared" si="3"/>
        <v/>
      </c>
      <c r="U15" s="154" t="str">
        <f t="shared" si="14"/>
        <v/>
      </c>
      <c r="V15" s="140" t="str">
        <f>IF('ข้อ5-1'!AB14=0,"",'ข้อ5-1'!AB14)</f>
        <v/>
      </c>
      <c r="W15" s="140" t="str">
        <f>IF('ข้อ5-2'!W14=0,"",'ข้อ5-2'!W14)</f>
        <v/>
      </c>
      <c r="X15" s="153" t="str">
        <f t="shared" si="4"/>
        <v/>
      </c>
      <c r="Y15" s="154" t="str">
        <f t="shared" si="15"/>
        <v/>
      </c>
      <c r="Z15" s="150" t="str">
        <f>IF('ข้อ6-1'!W14=0,"",'ข้อ6-1'!W14)</f>
        <v/>
      </c>
      <c r="AA15" s="150" t="str">
        <f>IF('ข้อ6-2'!W14=0,"",'ข้อ6-2'!W14)</f>
        <v/>
      </c>
      <c r="AB15" s="153" t="str">
        <f t="shared" si="5"/>
        <v/>
      </c>
      <c r="AC15" s="154" t="str">
        <f t="shared" si="16"/>
        <v/>
      </c>
      <c r="AD15" s="150" t="str">
        <f>IF('ข้อ7-1'!W14=0,"",'ข้อ7-1'!W14)</f>
        <v/>
      </c>
      <c r="AE15" s="150" t="str">
        <f>IF('ข้อ7-2'!W14=0,"",'ข้อ7-2'!W14)</f>
        <v/>
      </c>
      <c r="AF15" s="150" t="str">
        <f>IF('ข้อ7-3'!W14=0,"",'ข้อ7-3'!W14)</f>
        <v/>
      </c>
      <c r="AG15" s="153" t="str">
        <f t="shared" si="6"/>
        <v/>
      </c>
      <c r="AH15" s="154" t="str">
        <f t="shared" si="17"/>
        <v/>
      </c>
      <c r="AI15" s="150" t="str">
        <f>IF('ข้อ8-1'!W14=0,"",'ข้อ8-1'!W14)</f>
        <v/>
      </c>
      <c r="AJ15" s="150" t="str">
        <f>IF('ข้อ8-2'!W14=0,"",'ข้อ8-2'!W14)</f>
        <v/>
      </c>
      <c r="AK15" s="153" t="str">
        <f t="shared" si="7"/>
        <v/>
      </c>
      <c r="AL15" s="154" t="str">
        <f t="shared" si="18"/>
        <v/>
      </c>
      <c r="AM15" s="202" t="str">
        <f t="shared" si="19"/>
        <v/>
      </c>
      <c r="AN15" s="201" t="str">
        <f t="shared" si="8"/>
        <v/>
      </c>
      <c r="AO15" s="200" t="str">
        <f t="shared" si="9"/>
        <v/>
      </c>
      <c r="AP15" s="155" t="str">
        <f t="shared" si="20"/>
        <v/>
      </c>
      <c r="AQ15" s="155" t="str">
        <f t="shared" si="10"/>
        <v/>
      </c>
      <c r="AR15" s="35"/>
      <c r="AS15" s="149" t="str">
        <f>IF(ผลประเมินFORปพ.5!X14=0,"",ผลประเมินFORปพ.5!X14)</f>
        <v/>
      </c>
      <c r="AT15" s="66" t="str">
        <f t="shared" si="21"/>
        <v/>
      </c>
      <c r="AU15" s="35"/>
      <c r="AV15" s="35"/>
      <c r="AW15" s="35"/>
      <c r="AX15" s="35"/>
      <c r="AY15" s="35"/>
      <c r="AZ15" s="35"/>
      <c r="BA15" s="35"/>
    </row>
    <row r="16" spans="1:53" s="4" customFormat="1" ht="13.5" customHeight="1">
      <c r="A16" s="35"/>
      <c r="B16" s="3">
        <v>8</v>
      </c>
      <c r="C16" s="27" t="str">
        <f>IF(นักเรียน!B13="","",นักเรียน!B13)</f>
        <v/>
      </c>
      <c r="D16" s="151" t="str">
        <f>IF(นักเรียน!C13="","",นักเรียน!C13)</f>
        <v>สามเณร</v>
      </c>
      <c r="E16" s="140" t="str">
        <f>IF('ข้อ1-1'!W15=0,"",'ข้อ1-1'!W15)</f>
        <v/>
      </c>
      <c r="F16" s="140" t="str">
        <f>IF('ข้อ1-2'!W15=0,"",'ข้อ1-2'!W15)</f>
        <v/>
      </c>
      <c r="G16" s="140" t="str">
        <f>IF('ข้อ1-3'!W15=0,"",'ข้อ1-3'!W15)</f>
        <v/>
      </c>
      <c r="H16" s="140" t="str">
        <f>IF('ข้อ1-4'!W15=0,"",'ข้อ1-4'!W15)</f>
        <v/>
      </c>
      <c r="I16" s="153" t="str">
        <f t="shared" si="0"/>
        <v/>
      </c>
      <c r="J16" s="154" t="str">
        <f t="shared" si="11"/>
        <v/>
      </c>
      <c r="K16" s="140" t="str">
        <f>IF('ข้อ2-1'!W15=0,"",'ข้อ2-1'!W15)</f>
        <v/>
      </c>
      <c r="L16" s="140" t="str">
        <f>IF('ข้อ2-2'!W15=0,"",'ข้อ2-2'!W15)</f>
        <v/>
      </c>
      <c r="M16" s="153" t="str">
        <f t="shared" si="1"/>
        <v/>
      </c>
      <c r="N16" s="154" t="str">
        <f t="shared" si="12"/>
        <v/>
      </c>
      <c r="O16" s="140" t="str">
        <f>IF('ข้อ3-1'!W15=0,"",'ข้อ3-1'!W15)</f>
        <v/>
      </c>
      <c r="P16" s="153" t="str">
        <f t="shared" si="2"/>
        <v/>
      </c>
      <c r="Q16" s="154" t="str">
        <f t="shared" si="13"/>
        <v/>
      </c>
      <c r="R16" s="140" t="str">
        <f>IF('ข้อ4-1'!W15=0,"",'ข้อ4-1'!W15)</f>
        <v/>
      </c>
      <c r="S16" s="140" t="str">
        <f>IF('ข้อ4-2'!W15=0,"",'ข้อ4-2'!W15)</f>
        <v/>
      </c>
      <c r="T16" s="153" t="str">
        <f t="shared" si="3"/>
        <v/>
      </c>
      <c r="U16" s="154" t="str">
        <f t="shared" si="14"/>
        <v/>
      </c>
      <c r="V16" s="140" t="str">
        <f>IF('ข้อ5-1'!AB15=0,"",'ข้อ5-1'!AB15)</f>
        <v/>
      </c>
      <c r="W16" s="140" t="str">
        <f>IF('ข้อ5-2'!W15=0,"",'ข้อ5-2'!W15)</f>
        <v/>
      </c>
      <c r="X16" s="153" t="str">
        <f t="shared" si="4"/>
        <v/>
      </c>
      <c r="Y16" s="154" t="str">
        <f t="shared" si="15"/>
        <v/>
      </c>
      <c r="Z16" s="150" t="str">
        <f>IF('ข้อ6-1'!W15=0,"",'ข้อ6-1'!W15)</f>
        <v/>
      </c>
      <c r="AA16" s="150" t="str">
        <f>IF('ข้อ6-2'!W15=0,"",'ข้อ6-2'!W15)</f>
        <v/>
      </c>
      <c r="AB16" s="153" t="str">
        <f t="shared" si="5"/>
        <v/>
      </c>
      <c r="AC16" s="154" t="str">
        <f t="shared" si="16"/>
        <v/>
      </c>
      <c r="AD16" s="150" t="str">
        <f>IF('ข้อ7-1'!W15=0,"",'ข้อ7-1'!W15)</f>
        <v/>
      </c>
      <c r="AE16" s="150" t="str">
        <f>IF('ข้อ7-2'!W15=0,"",'ข้อ7-2'!W15)</f>
        <v/>
      </c>
      <c r="AF16" s="150" t="str">
        <f>IF('ข้อ7-3'!W15=0,"",'ข้อ7-3'!W15)</f>
        <v/>
      </c>
      <c r="AG16" s="153" t="str">
        <f t="shared" si="6"/>
        <v/>
      </c>
      <c r="AH16" s="154" t="str">
        <f t="shared" si="17"/>
        <v/>
      </c>
      <c r="AI16" s="150" t="str">
        <f>IF('ข้อ8-1'!W15=0,"",'ข้อ8-1'!W15)</f>
        <v/>
      </c>
      <c r="AJ16" s="150" t="str">
        <f>IF('ข้อ8-2'!W15=0,"",'ข้อ8-2'!W15)</f>
        <v/>
      </c>
      <c r="AK16" s="153" t="str">
        <f t="shared" si="7"/>
        <v/>
      </c>
      <c r="AL16" s="154" t="str">
        <f t="shared" si="18"/>
        <v/>
      </c>
      <c r="AM16" s="202" t="str">
        <f t="shared" si="19"/>
        <v/>
      </c>
      <c r="AN16" s="201" t="str">
        <f t="shared" si="8"/>
        <v/>
      </c>
      <c r="AO16" s="200" t="str">
        <f t="shared" si="9"/>
        <v/>
      </c>
      <c r="AP16" s="155" t="str">
        <f t="shared" si="20"/>
        <v/>
      </c>
      <c r="AQ16" s="155" t="str">
        <f t="shared" si="10"/>
        <v/>
      </c>
      <c r="AR16" s="35"/>
      <c r="AS16" s="149" t="str">
        <f>IF(ผลประเมินFORปพ.5!X15=0,"",ผลประเมินFORปพ.5!X15)</f>
        <v/>
      </c>
      <c r="AT16" s="66" t="str">
        <f t="shared" si="21"/>
        <v/>
      </c>
      <c r="AU16" s="35"/>
      <c r="AV16" s="35"/>
      <c r="AW16" s="35"/>
      <c r="AX16" s="35"/>
      <c r="AY16" s="35"/>
      <c r="AZ16" s="35"/>
      <c r="BA16" s="35"/>
    </row>
    <row r="17" spans="1:53" s="4" customFormat="1" ht="13.5" customHeight="1">
      <c r="A17" s="35"/>
      <c r="B17" s="3">
        <v>9</v>
      </c>
      <c r="C17" s="27" t="str">
        <f>IF(นักเรียน!B14="","",นักเรียน!B14)</f>
        <v/>
      </c>
      <c r="D17" s="151" t="str">
        <f>IF(นักเรียน!C14="","",นักเรียน!C14)</f>
        <v>สามเณร</v>
      </c>
      <c r="E17" s="140" t="str">
        <f>IF('ข้อ1-1'!W16=0,"",'ข้อ1-1'!W16)</f>
        <v/>
      </c>
      <c r="F17" s="140" t="str">
        <f>IF('ข้อ1-2'!W16=0,"",'ข้อ1-2'!W16)</f>
        <v/>
      </c>
      <c r="G17" s="140" t="str">
        <f>IF('ข้อ1-3'!W16=0,"",'ข้อ1-3'!W16)</f>
        <v/>
      </c>
      <c r="H17" s="140" t="str">
        <f>IF('ข้อ1-4'!W16=0,"",'ข้อ1-4'!W16)</f>
        <v/>
      </c>
      <c r="I17" s="153" t="str">
        <f t="shared" si="0"/>
        <v/>
      </c>
      <c r="J17" s="154" t="str">
        <f t="shared" si="11"/>
        <v/>
      </c>
      <c r="K17" s="140" t="str">
        <f>IF('ข้อ2-1'!W16=0,"",'ข้อ2-1'!W16)</f>
        <v/>
      </c>
      <c r="L17" s="140" t="str">
        <f>IF('ข้อ2-2'!W16=0,"",'ข้อ2-2'!W16)</f>
        <v/>
      </c>
      <c r="M17" s="153" t="str">
        <f t="shared" si="1"/>
        <v/>
      </c>
      <c r="N17" s="154" t="str">
        <f t="shared" si="12"/>
        <v/>
      </c>
      <c r="O17" s="140" t="str">
        <f>IF('ข้อ3-1'!W16=0,"",'ข้อ3-1'!W16)</f>
        <v/>
      </c>
      <c r="P17" s="153" t="str">
        <f t="shared" si="2"/>
        <v/>
      </c>
      <c r="Q17" s="154" t="str">
        <f t="shared" si="13"/>
        <v/>
      </c>
      <c r="R17" s="140" t="str">
        <f>IF('ข้อ4-1'!W16=0,"",'ข้อ4-1'!W16)</f>
        <v/>
      </c>
      <c r="S17" s="140" t="str">
        <f>IF('ข้อ4-2'!W16=0,"",'ข้อ4-2'!W16)</f>
        <v/>
      </c>
      <c r="T17" s="153" t="str">
        <f t="shared" si="3"/>
        <v/>
      </c>
      <c r="U17" s="154" t="str">
        <f t="shared" si="14"/>
        <v/>
      </c>
      <c r="V17" s="140" t="str">
        <f>IF('ข้อ5-1'!AB16=0,"",'ข้อ5-1'!AB16)</f>
        <v/>
      </c>
      <c r="W17" s="140" t="str">
        <f>IF('ข้อ5-2'!W16=0,"",'ข้อ5-2'!W16)</f>
        <v/>
      </c>
      <c r="X17" s="153" t="str">
        <f t="shared" si="4"/>
        <v/>
      </c>
      <c r="Y17" s="154" t="str">
        <f t="shared" si="15"/>
        <v/>
      </c>
      <c r="Z17" s="150" t="str">
        <f>IF('ข้อ6-1'!W16=0,"",'ข้อ6-1'!W16)</f>
        <v/>
      </c>
      <c r="AA17" s="150" t="str">
        <f>IF('ข้อ6-2'!W16=0,"",'ข้อ6-2'!W16)</f>
        <v/>
      </c>
      <c r="AB17" s="153" t="str">
        <f t="shared" si="5"/>
        <v/>
      </c>
      <c r="AC17" s="154" t="str">
        <f t="shared" si="16"/>
        <v/>
      </c>
      <c r="AD17" s="150" t="str">
        <f>IF('ข้อ7-1'!W16=0,"",'ข้อ7-1'!W16)</f>
        <v/>
      </c>
      <c r="AE17" s="150" t="str">
        <f>IF('ข้อ7-2'!W16=0,"",'ข้อ7-2'!W16)</f>
        <v/>
      </c>
      <c r="AF17" s="150" t="str">
        <f>IF('ข้อ7-3'!W16=0,"",'ข้อ7-3'!W16)</f>
        <v/>
      </c>
      <c r="AG17" s="153" t="str">
        <f t="shared" si="6"/>
        <v/>
      </c>
      <c r="AH17" s="154" t="str">
        <f t="shared" si="17"/>
        <v/>
      </c>
      <c r="AI17" s="150" t="str">
        <f>IF('ข้อ8-1'!W16=0,"",'ข้อ8-1'!W16)</f>
        <v/>
      </c>
      <c r="AJ17" s="150" t="str">
        <f>IF('ข้อ8-2'!W16=0,"",'ข้อ8-2'!W16)</f>
        <v/>
      </c>
      <c r="AK17" s="153" t="str">
        <f t="shared" si="7"/>
        <v/>
      </c>
      <c r="AL17" s="154" t="str">
        <f t="shared" si="18"/>
        <v/>
      </c>
      <c r="AM17" s="202" t="str">
        <f t="shared" si="19"/>
        <v/>
      </c>
      <c r="AN17" s="201" t="str">
        <f t="shared" si="8"/>
        <v/>
      </c>
      <c r="AO17" s="200" t="str">
        <f t="shared" si="9"/>
        <v/>
      </c>
      <c r="AP17" s="155" t="str">
        <f t="shared" si="20"/>
        <v/>
      </c>
      <c r="AQ17" s="155" t="str">
        <f t="shared" si="10"/>
        <v/>
      </c>
      <c r="AR17" s="35"/>
      <c r="AS17" s="149" t="str">
        <f>IF(ผลประเมินFORปพ.5!X16=0,"",ผลประเมินFORปพ.5!X16)</f>
        <v/>
      </c>
      <c r="AT17" s="66" t="str">
        <f t="shared" si="21"/>
        <v/>
      </c>
      <c r="AU17" s="35"/>
      <c r="AV17" s="35"/>
      <c r="AW17" s="35"/>
      <c r="AX17" s="35"/>
      <c r="AY17" s="35"/>
      <c r="AZ17" s="35"/>
      <c r="BA17" s="35"/>
    </row>
    <row r="18" spans="1:53" s="4" customFormat="1" ht="13.5" customHeight="1">
      <c r="A18" s="35"/>
      <c r="B18" s="3">
        <v>10</v>
      </c>
      <c r="C18" s="27" t="str">
        <f>IF(นักเรียน!B15="","",นักเรียน!B15)</f>
        <v/>
      </c>
      <c r="D18" s="151" t="str">
        <f>IF(นักเรียน!C15="","",นักเรียน!C15)</f>
        <v>สามเณร</v>
      </c>
      <c r="E18" s="140" t="str">
        <f>IF('ข้อ1-1'!W17=0,"",'ข้อ1-1'!W17)</f>
        <v/>
      </c>
      <c r="F18" s="140" t="str">
        <f>IF('ข้อ1-2'!W17=0,"",'ข้อ1-2'!W17)</f>
        <v/>
      </c>
      <c r="G18" s="140" t="str">
        <f>IF('ข้อ1-3'!W17=0,"",'ข้อ1-3'!W17)</f>
        <v/>
      </c>
      <c r="H18" s="140" t="str">
        <f>IF('ข้อ1-4'!W17=0,"",'ข้อ1-4'!W17)</f>
        <v/>
      </c>
      <c r="I18" s="153" t="str">
        <f t="shared" si="0"/>
        <v/>
      </c>
      <c r="J18" s="154" t="str">
        <f t="shared" si="11"/>
        <v/>
      </c>
      <c r="K18" s="140" t="str">
        <f>IF('ข้อ2-1'!W17=0,"",'ข้อ2-1'!W17)</f>
        <v/>
      </c>
      <c r="L18" s="140" t="str">
        <f>IF('ข้อ2-2'!W17=0,"",'ข้อ2-2'!W17)</f>
        <v/>
      </c>
      <c r="M18" s="153" t="str">
        <f t="shared" si="1"/>
        <v/>
      </c>
      <c r="N18" s="154" t="str">
        <f t="shared" si="12"/>
        <v/>
      </c>
      <c r="O18" s="140" t="str">
        <f>IF('ข้อ3-1'!W17=0,"",'ข้อ3-1'!W17)</f>
        <v/>
      </c>
      <c r="P18" s="153" t="str">
        <f t="shared" si="2"/>
        <v/>
      </c>
      <c r="Q18" s="154" t="str">
        <f t="shared" si="13"/>
        <v/>
      </c>
      <c r="R18" s="140" t="str">
        <f>IF('ข้อ4-1'!W17=0,"",'ข้อ4-1'!W17)</f>
        <v/>
      </c>
      <c r="S18" s="140" t="str">
        <f>IF('ข้อ4-2'!W17=0,"",'ข้อ4-2'!W17)</f>
        <v/>
      </c>
      <c r="T18" s="153" t="str">
        <f t="shared" si="3"/>
        <v/>
      </c>
      <c r="U18" s="154" t="str">
        <f t="shared" si="14"/>
        <v/>
      </c>
      <c r="V18" s="140" t="str">
        <f>IF('ข้อ5-1'!AB17=0,"",'ข้อ5-1'!AB17)</f>
        <v/>
      </c>
      <c r="W18" s="140" t="str">
        <f>IF('ข้อ5-2'!W17=0,"",'ข้อ5-2'!W17)</f>
        <v/>
      </c>
      <c r="X18" s="153" t="str">
        <f t="shared" si="4"/>
        <v/>
      </c>
      <c r="Y18" s="154" t="str">
        <f t="shared" si="15"/>
        <v/>
      </c>
      <c r="Z18" s="150" t="str">
        <f>IF('ข้อ6-1'!W17=0,"",'ข้อ6-1'!W17)</f>
        <v/>
      </c>
      <c r="AA18" s="150" t="str">
        <f>IF('ข้อ6-2'!W17=0,"",'ข้อ6-2'!W17)</f>
        <v/>
      </c>
      <c r="AB18" s="153" t="str">
        <f t="shared" si="5"/>
        <v/>
      </c>
      <c r="AC18" s="154" t="str">
        <f t="shared" si="16"/>
        <v/>
      </c>
      <c r="AD18" s="150" t="str">
        <f>IF('ข้อ7-1'!W17=0,"",'ข้อ7-1'!W17)</f>
        <v/>
      </c>
      <c r="AE18" s="150" t="str">
        <f>IF('ข้อ7-2'!W17=0,"",'ข้อ7-2'!W17)</f>
        <v/>
      </c>
      <c r="AF18" s="150" t="str">
        <f>IF('ข้อ7-3'!W17=0,"",'ข้อ7-3'!W17)</f>
        <v/>
      </c>
      <c r="AG18" s="153" t="str">
        <f t="shared" si="6"/>
        <v/>
      </c>
      <c r="AH18" s="154" t="str">
        <f t="shared" si="17"/>
        <v/>
      </c>
      <c r="AI18" s="150" t="str">
        <f>IF('ข้อ8-1'!W17=0,"",'ข้อ8-1'!W17)</f>
        <v/>
      </c>
      <c r="AJ18" s="150" t="str">
        <f>IF('ข้อ8-2'!W17=0,"",'ข้อ8-2'!W17)</f>
        <v/>
      </c>
      <c r="AK18" s="153" t="str">
        <f t="shared" si="7"/>
        <v/>
      </c>
      <c r="AL18" s="154" t="str">
        <f t="shared" si="18"/>
        <v/>
      </c>
      <c r="AM18" s="202" t="str">
        <f t="shared" si="19"/>
        <v/>
      </c>
      <c r="AN18" s="201" t="str">
        <f t="shared" si="8"/>
        <v/>
      </c>
      <c r="AO18" s="200" t="str">
        <f t="shared" si="9"/>
        <v/>
      </c>
      <c r="AP18" s="155" t="str">
        <f t="shared" si="20"/>
        <v/>
      </c>
      <c r="AQ18" s="155" t="str">
        <f t="shared" si="10"/>
        <v/>
      </c>
      <c r="AR18" s="35"/>
      <c r="AS18" s="149" t="str">
        <f>IF(ผลประเมินFORปพ.5!X17=0,"",ผลประเมินFORปพ.5!X17)</f>
        <v/>
      </c>
      <c r="AT18" s="66" t="str">
        <f t="shared" si="21"/>
        <v/>
      </c>
      <c r="AU18" s="35"/>
      <c r="AV18" s="35"/>
      <c r="AW18" s="35"/>
      <c r="AX18" s="35"/>
      <c r="AY18" s="35"/>
      <c r="AZ18" s="35"/>
      <c r="BA18" s="35"/>
    </row>
    <row r="19" spans="1:53" s="4" customFormat="1" ht="13.5" customHeight="1">
      <c r="A19" s="35"/>
      <c r="B19" s="3">
        <v>11</v>
      </c>
      <c r="C19" s="27" t="str">
        <f>IF(นักเรียน!B16="","",นักเรียน!B16)</f>
        <v/>
      </c>
      <c r="D19" s="151" t="str">
        <f>IF(นักเรียน!C16="","",นักเรียน!C16)</f>
        <v/>
      </c>
      <c r="E19" s="140" t="str">
        <f>IF('ข้อ1-1'!W18=0,"",'ข้อ1-1'!W18)</f>
        <v/>
      </c>
      <c r="F19" s="140" t="str">
        <f>IF('ข้อ1-2'!W18=0,"",'ข้อ1-2'!W18)</f>
        <v/>
      </c>
      <c r="G19" s="140" t="str">
        <f>IF('ข้อ1-3'!W18=0,"",'ข้อ1-3'!W18)</f>
        <v/>
      </c>
      <c r="H19" s="140" t="str">
        <f>IF('ข้อ1-4'!W18=0,"",'ข้อ1-4'!W18)</f>
        <v/>
      </c>
      <c r="I19" s="153" t="str">
        <f t="shared" si="0"/>
        <v/>
      </c>
      <c r="J19" s="154" t="str">
        <f t="shared" si="11"/>
        <v/>
      </c>
      <c r="K19" s="140" t="str">
        <f>IF('ข้อ2-1'!W18=0,"",'ข้อ2-1'!W18)</f>
        <v/>
      </c>
      <c r="L19" s="140" t="str">
        <f>IF('ข้อ2-2'!W18=0,"",'ข้อ2-2'!W18)</f>
        <v/>
      </c>
      <c r="M19" s="153" t="str">
        <f t="shared" si="1"/>
        <v/>
      </c>
      <c r="N19" s="154" t="str">
        <f t="shared" si="12"/>
        <v/>
      </c>
      <c r="O19" s="140" t="str">
        <f>IF('ข้อ3-1'!W18=0,"",'ข้อ3-1'!W18)</f>
        <v/>
      </c>
      <c r="P19" s="153" t="str">
        <f t="shared" si="2"/>
        <v/>
      </c>
      <c r="Q19" s="154" t="str">
        <f t="shared" si="13"/>
        <v/>
      </c>
      <c r="R19" s="140" t="str">
        <f>IF('ข้อ4-1'!W18=0,"",'ข้อ4-1'!W18)</f>
        <v/>
      </c>
      <c r="S19" s="140" t="str">
        <f>IF('ข้อ4-2'!W18=0,"",'ข้อ4-2'!W18)</f>
        <v/>
      </c>
      <c r="T19" s="153" t="str">
        <f t="shared" si="3"/>
        <v/>
      </c>
      <c r="U19" s="154" t="str">
        <f t="shared" si="14"/>
        <v/>
      </c>
      <c r="V19" s="140" t="str">
        <f>IF('ข้อ5-1'!AB18=0,"",'ข้อ5-1'!AB18)</f>
        <v/>
      </c>
      <c r="W19" s="140" t="str">
        <f>IF('ข้อ5-2'!W18=0,"",'ข้อ5-2'!W18)</f>
        <v/>
      </c>
      <c r="X19" s="153" t="str">
        <f t="shared" si="4"/>
        <v/>
      </c>
      <c r="Y19" s="154" t="str">
        <f t="shared" si="15"/>
        <v/>
      </c>
      <c r="Z19" s="150" t="str">
        <f>IF('ข้อ6-1'!W18=0,"",'ข้อ6-1'!W18)</f>
        <v/>
      </c>
      <c r="AA19" s="150" t="str">
        <f>IF('ข้อ6-2'!W18=0,"",'ข้อ6-2'!W18)</f>
        <v/>
      </c>
      <c r="AB19" s="153" t="str">
        <f t="shared" si="5"/>
        <v/>
      </c>
      <c r="AC19" s="154" t="str">
        <f t="shared" si="16"/>
        <v/>
      </c>
      <c r="AD19" s="150" t="str">
        <f>IF('ข้อ7-1'!W18=0,"",'ข้อ7-1'!W18)</f>
        <v/>
      </c>
      <c r="AE19" s="150" t="str">
        <f>IF('ข้อ7-2'!W18=0,"",'ข้อ7-2'!W18)</f>
        <v/>
      </c>
      <c r="AF19" s="150" t="str">
        <f>IF('ข้อ7-3'!W18=0,"",'ข้อ7-3'!W18)</f>
        <v/>
      </c>
      <c r="AG19" s="153" t="str">
        <f t="shared" si="6"/>
        <v/>
      </c>
      <c r="AH19" s="154" t="str">
        <f t="shared" si="17"/>
        <v/>
      </c>
      <c r="AI19" s="150" t="str">
        <f>IF('ข้อ8-1'!W18=0,"",'ข้อ8-1'!W18)</f>
        <v/>
      </c>
      <c r="AJ19" s="150" t="str">
        <f>IF('ข้อ8-2'!W18=0,"",'ข้อ8-2'!W18)</f>
        <v/>
      </c>
      <c r="AK19" s="153" t="str">
        <f t="shared" si="7"/>
        <v/>
      </c>
      <c r="AL19" s="154" t="str">
        <f t="shared" si="18"/>
        <v/>
      </c>
      <c r="AM19" s="202" t="str">
        <f t="shared" si="19"/>
        <v/>
      </c>
      <c r="AN19" s="201" t="str">
        <f t="shared" si="8"/>
        <v/>
      </c>
      <c r="AO19" s="200" t="str">
        <f t="shared" si="9"/>
        <v/>
      </c>
      <c r="AP19" s="155" t="str">
        <f t="shared" si="20"/>
        <v/>
      </c>
      <c r="AQ19" s="155" t="str">
        <f t="shared" si="10"/>
        <v/>
      </c>
      <c r="AR19" s="35"/>
      <c r="AS19" s="149" t="str">
        <f>IF(ผลประเมินFORปพ.5!X18=0,"",ผลประเมินFORปพ.5!X18)</f>
        <v/>
      </c>
      <c r="AT19" s="66" t="str">
        <f t="shared" si="21"/>
        <v/>
      </c>
      <c r="AU19" s="35"/>
      <c r="AV19" s="35"/>
      <c r="AW19" s="35"/>
      <c r="AX19" s="35"/>
      <c r="AY19" s="35"/>
      <c r="AZ19" s="35"/>
      <c r="BA19" s="35"/>
    </row>
    <row r="20" spans="1:53" s="4" customFormat="1" ht="13.5" customHeight="1">
      <c r="A20" s="35"/>
      <c r="B20" s="3">
        <v>12</v>
      </c>
      <c r="C20" s="27" t="str">
        <f>IF(นักเรียน!B17="","",นักเรียน!B17)</f>
        <v/>
      </c>
      <c r="D20" s="151" t="str">
        <f>IF(นักเรียน!C17="","",นักเรียน!C17)</f>
        <v/>
      </c>
      <c r="E20" s="140" t="str">
        <f>IF('ข้อ1-1'!W19=0,"",'ข้อ1-1'!W19)</f>
        <v/>
      </c>
      <c r="F20" s="140" t="str">
        <f>IF('ข้อ1-2'!W19=0,"",'ข้อ1-2'!W19)</f>
        <v/>
      </c>
      <c r="G20" s="140" t="str">
        <f>IF('ข้อ1-3'!W19=0,"",'ข้อ1-3'!W19)</f>
        <v/>
      </c>
      <c r="H20" s="140" t="str">
        <f>IF('ข้อ1-4'!W19=0,"",'ข้อ1-4'!W19)</f>
        <v/>
      </c>
      <c r="I20" s="153" t="str">
        <f t="shared" si="0"/>
        <v/>
      </c>
      <c r="J20" s="154" t="str">
        <f t="shared" si="11"/>
        <v/>
      </c>
      <c r="K20" s="140" t="str">
        <f>IF('ข้อ2-1'!W19=0,"",'ข้อ2-1'!W19)</f>
        <v/>
      </c>
      <c r="L20" s="140" t="str">
        <f>IF('ข้อ2-2'!W19=0,"",'ข้อ2-2'!W19)</f>
        <v/>
      </c>
      <c r="M20" s="153" t="str">
        <f t="shared" si="1"/>
        <v/>
      </c>
      <c r="N20" s="154" t="str">
        <f t="shared" si="12"/>
        <v/>
      </c>
      <c r="O20" s="140" t="str">
        <f>IF('ข้อ3-1'!W19=0,"",'ข้อ3-1'!W19)</f>
        <v/>
      </c>
      <c r="P20" s="153" t="str">
        <f t="shared" si="2"/>
        <v/>
      </c>
      <c r="Q20" s="154" t="str">
        <f t="shared" si="13"/>
        <v/>
      </c>
      <c r="R20" s="140" t="str">
        <f>IF('ข้อ4-1'!W19=0,"",'ข้อ4-1'!W19)</f>
        <v/>
      </c>
      <c r="S20" s="140" t="str">
        <f>IF('ข้อ4-2'!W19=0,"",'ข้อ4-2'!W19)</f>
        <v/>
      </c>
      <c r="T20" s="153" t="str">
        <f t="shared" si="3"/>
        <v/>
      </c>
      <c r="U20" s="154" t="str">
        <f t="shared" si="14"/>
        <v/>
      </c>
      <c r="V20" s="140" t="str">
        <f>IF('ข้อ5-1'!AB19=0,"",'ข้อ5-1'!AB19)</f>
        <v/>
      </c>
      <c r="W20" s="140" t="str">
        <f>IF('ข้อ5-2'!W19=0,"",'ข้อ5-2'!W19)</f>
        <v/>
      </c>
      <c r="X20" s="153" t="str">
        <f t="shared" si="4"/>
        <v/>
      </c>
      <c r="Y20" s="154" t="str">
        <f t="shared" si="15"/>
        <v/>
      </c>
      <c r="Z20" s="150" t="str">
        <f>IF('ข้อ6-1'!W19=0,"",'ข้อ6-1'!W19)</f>
        <v/>
      </c>
      <c r="AA20" s="150" t="str">
        <f>IF('ข้อ6-2'!W19=0,"",'ข้อ6-2'!W19)</f>
        <v/>
      </c>
      <c r="AB20" s="153" t="str">
        <f t="shared" si="5"/>
        <v/>
      </c>
      <c r="AC20" s="154" t="str">
        <f t="shared" si="16"/>
        <v/>
      </c>
      <c r="AD20" s="150" t="str">
        <f>IF('ข้อ7-1'!W19=0,"",'ข้อ7-1'!W19)</f>
        <v/>
      </c>
      <c r="AE20" s="150" t="str">
        <f>IF('ข้อ7-2'!W19=0,"",'ข้อ7-2'!W19)</f>
        <v/>
      </c>
      <c r="AF20" s="150" t="str">
        <f>IF('ข้อ7-3'!W19=0,"",'ข้อ7-3'!W19)</f>
        <v/>
      </c>
      <c r="AG20" s="153" t="str">
        <f t="shared" si="6"/>
        <v/>
      </c>
      <c r="AH20" s="154" t="str">
        <f t="shared" si="17"/>
        <v/>
      </c>
      <c r="AI20" s="150" t="str">
        <f>IF('ข้อ8-1'!W19=0,"",'ข้อ8-1'!W19)</f>
        <v/>
      </c>
      <c r="AJ20" s="150" t="str">
        <f>IF('ข้อ8-2'!W19=0,"",'ข้อ8-2'!W19)</f>
        <v/>
      </c>
      <c r="AK20" s="153" t="str">
        <f t="shared" si="7"/>
        <v/>
      </c>
      <c r="AL20" s="154" t="str">
        <f t="shared" si="18"/>
        <v/>
      </c>
      <c r="AM20" s="202" t="str">
        <f t="shared" si="19"/>
        <v/>
      </c>
      <c r="AN20" s="201" t="str">
        <f t="shared" si="8"/>
        <v/>
      </c>
      <c r="AO20" s="200" t="str">
        <f t="shared" si="9"/>
        <v/>
      </c>
      <c r="AP20" s="155" t="str">
        <f t="shared" si="20"/>
        <v/>
      </c>
      <c r="AQ20" s="155" t="str">
        <f t="shared" si="10"/>
        <v/>
      </c>
      <c r="AR20" s="35"/>
      <c r="AS20" s="149" t="str">
        <f>IF(ผลประเมินFORปพ.5!X19=0,"",ผลประเมินFORปพ.5!X19)</f>
        <v/>
      </c>
      <c r="AT20" s="66" t="str">
        <f t="shared" si="21"/>
        <v/>
      </c>
      <c r="AU20" s="35"/>
      <c r="AV20" s="35"/>
      <c r="AW20" s="35"/>
      <c r="AX20" s="35"/>
      <c r="AY20" s="35"/>
      <c r="AZ20" s="35"/>
      <c r="BA20" s="35"/>
    </row>
    <row r="21" spans="1:53" s="4" customFormat="1" ht="13.5" customHeight="1">
      <c r="A21" s="35"/>
      <c r="B21" s="3">
        <v>13</v>
      </c>
      <c r="C21" s="27" t="str">
        <f>IF(นักเรียน!B18="","",นักเรียน!B18)</f>
        <v/>
      </c>
      <c r="D21" s="151" t="str">
        <f>IF(นักเรียน!C18="","",นักเรียน!C18)</f>
        <v/>
      </c>
      <c r="E21" s="140" t="str">
        <f>IF('ข้อ1-1'!W20=0,"",'ข้อ1-1'!W20)</f>
        <v/>
      </c>
      <c r="F21" s="140" t="str">
        <f>IF('ข้อ1-2'!W20=0,"",'ข้อ1-2'!W20)</f>
        <v/>
      </c>
      <c r="G21" s="140" t="str">
        <f>IF('ข้อ1-3'!W20=0,"",'ข้อ1-3'!W20)</f>
        <v/>
      </c>
      <c r="H21" s="140" t="str">
        <f>IF('ข้อ1-4'!W20=0,"",'ข้อ1-4'!W20)</f>
        <v/>
      </c>
      <c r="I21" s="153" t="str">
        <f t="shared" si="0"/>
        <v/>
      </c>
      <c r="J21" s="154" t="str">
        <f t="shared" si="11"/>
        <v/>
      </c>
      <c r="K21" s="140" t="str">
        <f>IF('ข้อ2-1'!W20=0,"",'ข้อ2-1'!W20)</f>
        <v/>
      </c>
      <c r="L21" s="140" t="str">
        <f>IF('ข้อ2-2'!W20=0,"",'ข้อ2-2'!W20)</f>
        <v/>
      </c>
      <c r="M21" s="153" t="str">
        <f t="shared" si="1"/>
        <v/>
      </c>
      <c r="N21" s="154" t="str">
        <f t="shared" si="12"/>
        <v/>
      </c>
      <c r="O21" s="140" t="str">
        <f>IF('ข้อ3-1'!W20=0,"",'ข้อ3-1'!W20)</f>
        <v/>
      </c>
      <c r="P21" s="153" t="str">
        <f t="shared" si="2"/>
        <v/>
      </c>
      <c r="Q21" s="154" t="str">
        <f t="shared" si="13"/>
        <v/>
      </c>
      <c r="R21" s="140" t="str">
        <f>IF('ข้อ4-1'!W20=0,"",'ข้อ4-1'!W20)</f>
        <v/>
      </c>
      <c r="S21" s="140" t="str">
        <f>IF('ข้อ4-2'!W20=0,"",'ข้อ4-2'!W20)</f>
        <v/>
      </c>
      <c r="T21" s="153" t="str">
        <f t="shared" si="3"/>
        <v/>
      </c>
      <c r="U21" s="154" t="str">
        <f t="shared" si="14"/>
        <v/>
      </c>
      <c r="V21" s="140" t="str">
        <f>IF('ข้อ5-1'!AB20=0,"",'ข้อ5-1'!AB20)</f>
        <v/>
      </c>
      <c r="W21" s="140" t="str">
        <f>IF('ข้อ5-2'!W20=0,"",'ข้อ5-2'!W20)</f>
        <v/>
      </c>
      <c r="X21" s="153" t="str">
        <f t="shared" si="4"/>
        <v/>
      </c>
      <c r="Y21" s="154" t="str">
        <f t="shared" si="15"/>
        <v/>
      </c>
      <c r="Z21" s="150" t="str">
        <f>IF('ข้อ6-1'!W20=0,"",'ข้อ6-1'!W20)</f>
        <v/>
      </c>
      <c r="AA21" s="150" t="str">
        <f>IF('ข้อ6-2'!W20=0,"",'ข้อ6-2'!W20)</f>
        <v/>
      </c>
      <c r="AB21" s="153" t="str">
        <f t="shared" si="5"/>
        <v/>
      </c>
      <c r="AC21" s="154" t="str">
        <f t="shared" si="16"/>
        <v/>
      </c>
      <c r="AD21" s="150" t="str">
        <f>IF('ข้อ7-1'!W20=0,"",'ข้อ7-1'!W20)</f>
        <v/>
      </c>
      <c r="AE21" s="150" t="str">
        <f>IF('ข้อ7-2'!W20=0,"",'ข้อ7-2'!W20)</f>
        <v/>
      </c>
      <c r="AF21" s="150" t="str">
        <f>IF('ข้อ7-3'!W20=0,"",'ข้อ7-3'!W20)</f>
        <v/>
      </c>
      <c r="AG21" s="153" t="str">
        <f t="shared" si="6"/>
        <v/>
      </c>
      <c r="AH21" s="154" t="str">
        <f t="shared" si="17"/>
        <v/>
      </c>
      <c r="AI21" s="150" t="str">
        <f>IF('ข้อ8-1'!W20=0,"",'ข้อ8-1'!W20)</f>
        <v/>
      </c>
      <c r="AJ21" s="150" t="str">
        <f>IF('ข้อ8-2'!W20=0,"",'ข้อ8-2'!W20)</f>
        <v/>
      </c>
      <c r="AK21" s="153" t="str">
        <f t="shared" si="7"/>
        <v/>
      </c>
      <c r="AL21" s="154" t="str">
        <f t="shared" si="18"/>
        <v/>
      </c>
      <c r="AM21" s="202" t="str">
        <f t="shared" si="19"/>
        <v/>
      </c>
      <c r="AN21" s="201" t="str">
        <f t="shared" si="8"/>
        <v/>
      </c>
      <c r="AO21" s="200" t="str">
        <f t="shared" si="9"/>
        <v/>
      </c>
      <c r="AP21" s="155" t="str">
        <f t="shared" si="20"/>
        <v/>
      </c>
      <c r="AQ21" s="155" t="str">
        <f t="shared" si="10"/>
        <v/>
      </c>
      <c r="AR21" s="35"/>
      <c r="AS21" s="149" t="str">
        <f>IF(ผลประเมินFORปพ.5!X20=0,"",ผลประเมินFORปพ.5!X20)</f>
        <v/>
      </c>
      <c r="AT21" s="66" t="str">
        <f t="shared" si="21"/>
        <v/>
      </c>
      <c r="AU21" s="35"/>
      <c r="AV21" s="35"/>
      <c r="AW21" s="35"/>
      <c r="AX21" s="35"/>
      <c r="AY21" s="35"/>
      <c r="AZ21" s="35"/>
      <c r="BA21" s="35"/>
    </row>
    <row r="22" spans="1:53" s="4" customFormat="1" ht="13.5" customHeight="1">
      <c r="A22" s="35"/>
      <c r="B22" s="3">
        <v>14</v>
      </c>
      <c r="C22" s="27" t="str">
        <f>IF(นักเรียน!B19="","",นักเรียน!B19)</f>
        <v/>
      </c>
      <c r="D22" s="151" t="str">
        <f>IF(นักเรียน!C19="","",นักเรียน!C19)</f>
        <v/>
      </c>
      <c r="E22" s="140" t="str">
        <f>IF('ข้อ1-1'!W21=0,"",'ข้อ1-1'!W21)</f>
        <v/>
      </c>
      <c r="F22" s="140" t="str">
        <f>IF('ข้อ1-2'!W21=0,"",'ข้อ1-2'!W21)</f>
        <v/>
      </c>
      <c r="G22" s="140" t="str">
        <f>IF('ข้อ1-3'!W21=0,"",'ข้อ1-3'!W21)</f>
        <v/>
      </c>
      <c r="H22" s="140" t="str">
        <f>IF('ข้อ1-4'!W21=0,"",'ข้อ1-4'!W21)</f>
        <v/>
      </c>
      <c r="I22" s="153" t="str">
        <f t="shared" si="0"/>
        <v/>
      </c>
      <c r="J22" s="154" t="str">
        <f t="shared" si="11"/>
        <v/>
      </c>
      <c r="K22" s="140" t="str">
        <f>IF('ข้อ2-1'!W21=0,"",'ข้อ2-1'!W21)</f>
        <v/>
      </c>
      <c r="L22" s="140" t="str">
        <f>IF('ข้อ2-2'!W21=0,"",'ข้อ2-2'!W21)</f>
        <v/>
      </c>
      <c r="M22" s="153" t="str">
        <f t="shared" si="1"/>
        <v/>
      </c>
      <c r="N22" s="154" t="str">
        <f t="shared" si="12"/>
        <v/>
      </c>
      <c r="O22" s="140" t="str">
        <f>IF('ข้อ3-1'!W21=0,"",'ข้อ3-1'!W21)</f>
        <v/>
      </c>
      <c r="P22" s="153" t="str">
        <f t="shared" si="2"/>
        <v/>
      </c>
      <c r="Q22" s="154" t="str">
        <f t="shared" si="13"/>
        <v/>
      </c>
      <c r="R22" s="140" t="str">
        <f>IF('ข้อ4-1'!W21=0,"",'ข้อ4-1'!W21)</f>
        <v/>
      </c>
      <c r="S22" s="140" t="str">
        <f>IF('ข้อ4-2'!W21=0,"",'ข้อ4-2'!W21)</f>
        <v/>
      </c>
      <c r="T22" s="153" t="str">
        <f t="shared" si="3"/>
        <v/>
      </c>
      <c r="U22" s="154" t="str">
        <f t="shared" si="14"/>
        <v/>
      </c>
      <c r="V22" s="140" t="str">
        <f>IF('ข้อ5-1'!AB21=0,"",'ข้อ5-1'!AB21)</f>
        <v/>
      </c>
      <c r="W22" s="140" t="str">
        <f>IF('ข้อ5-2'!W21=0,"",'ข้อ5-2'!W21)</f>
        <v/>
      </c>
      <c r="X22" s="153" t="str">
        <f t="shared" si="4"/>
        <v/>
      </c>
      <c r="Y22" s="154" t="str">
        <f t="shared" si="15"/>
        <v/>
      </c>
      <c r="Z22" s="150" t="str">
        <f>IF('ข้อ6-1'!W21=0,"",'ข้อ6-1'!W21)</f>
        <v/>
      </c>
      <c r="AA22" s="150" t="str">
        <f>IF('ข้อ6-2'!W21=0,"",'ข้อ6-2'!W21)</f>
        <v/>
      </c>
      <c r="AB22" s="153" t="str">
        <f t="shared" si="5"/>
        <v/>
      </c>
      <c r="AC22" s="154" t="str">
        <f t="shared" si="16"/>
        <v/>
      </c>
      <c r="AD22" s="150" t="str">
        <f>IF('ข้อ7-1'!W21=0,"",'ข้อ7-1'!W21)</f>
        <v/>
      </c>
      <c r="AE22" s="150" t="str">
        <f>IF('ข้อ7-2'!W21=0,"",'ข้อ7-2'!W21)</f>
        <v/>
      </c>
      <c r="AF22" s="150" t="str">
        <f>IF('ข้อ7-3'!W21=0,"",'ข้อ7-3'!W21)</f>
        <v/>
      </c>
      <c r="AG22" s="153" t="str">
        <f t="shared" si="6"/>
        <v/>
      </c>
      <c r="AH22" s="154" t="str">
        <f t="shared" si="17"/>
        <v/>
      </c>
      <c r="AI22" s="150" t="str">
        <f>IF('ข้อ8-1'!W21=0,"",'ข้อ8-1'!W21)</f>
        <v/>
      </c>
      <c r="AJ22" s="150" t="str">
        <f>IF('ข้อ8-2'!W21=0,"",'ข้อ8-2'!W21)</f>
        <v/>
      </c>
      <c r="AK22" s="153" t="str">
        <f t="shared" si="7"/>
        <v/>
      </c>
      <c r="AL22" s="154" t="str">
        <f t="shared" si="18"/>
        <v/>
      </c>
      <c r="AM22" s="202" t="str">
        <f t="shared" si="19"/>
        <v/>
      </c>
      <c r="AN22" s="201" t="str">
        <f t="shared" si="8"/>
        <v/>
      </c>
      <c r="AO22" s="200" t="str">
        <f t="shared" si="9"/>
        <v/>
      </c>
      <c r="AP22" s="155" t="str">
        <f t="shared" si="20"/>
        <v/>
      </c>
      <c r="AQ22" s="155" t="str">
        <f t="shared" si="10"/>
        <v/>
      </c>
      <c r="AR22" s="35"/>
      <c r="AS22" s="149" t="str">
        <f>IF(ผลประเมินFORปพ.5!X21=0,"",ผลประเมินFORปพ.5!X21)</f>
        <v/>
      </c>
      <c r="AT22" s="66" t="str">
        <f t="shared" si="21"/>
        <v/>
      </c>
      <c r="AU22" s="35"/>
      <c r="AV22" s="35"/>
      <c r="AW22" s="35"/>
      <c r="AX22" s="35"/>
      <c r="AY22" s="35"/>
      <c r="AZ22" s="35"/>
      <c r="BA22" s="35"/>
    </row>
    <row r="23" spans="1:53" s="4" customFormat="1" ht="13.5" customHeight="1">
      <c r="A23" s="35"/>
      <c r="B23" s="3">
        <v>15</v>
      </c>
      <c r="C23" s="27" t="str">
        <f>IF(นักเรียน!B20="","",นักเรียน!B20)</f>
        <v/>
      </c>
      <c r="D23" s="151" t="str">
        <f>IF(นักเรียน!C20="","",นักเรียน!C20)</f>
        <v/>
      </c>
      <c r="E23" s="140" t="str">
        <f>IF('ข้อ1-1'!W22=0,"",'ข้อ1-1'!W22)</f>
        <v/>
      </c>
      <c r="F23" s="140" t="str">
        <f>IF('ข้อ1-2'!W22=0,"",'ข้อ1-2'!W22)</f>
        <v/>
      </c>
      <c r="G23" s="140" t="str">
        <f>IF('ข้อ1-3'!W22=0,"",'ข้อ1-3'!W22)</f>
        <v/>
      </c>
      <c r="H23" s="140" t="str">
        <f>IF('ข้อ1-4'!W22=0,"",'ข้อ1-4'!W22)</f>
        <v/>
      </c>
      <c r="I23" s="153" t="str">
        <f t="shared" si="0"/>
        <v/>
      </c>
      <c r="J23" s="154" t="str">
        <f t="shared" si="11"/>
        <v/>
      </c>
      <c r="K23" s="140" t="str">
        <f>IF('ข้อ2-1'!W22=0,"",'ข้อ2-1'!W22)</f>
        <v/>
      </c>
      <c r="L23" s="140" t="str">
        <f>IF('ข้อ2-2'!W22=0,"",'ข้อ2-2'!W22)</f>
        <v/>
      </c>
      <c r="M23" s="153" t="str">
        <f t="shared" si="1"/>
        <v/>
      </c>
      <c r="N23" s="154" t="str">
        <f t="shared" si="12"/>
        <v/>
      </c>
      <c r="O23" s="140" t="str">
        <f>IF('ข้อ3-1'!W22=0,"",'ข้อ3-1'!W22)</f>
        <v/>
      </c>
      <c r="P23" s="153" t="str">
        <f t="shared" si="2"/>
        <v/>
      </c>
      <c r="Q23" s="154" t="str">
        <f t="shared" si="13"/>
        <v/>
      </c>
      <c r="R23" s="140" t="str">
        <f>IF('ข้อ4-1'!W22=0,"",'ข้อ4-1'!W22)</f>
        <v/>
      </c>
      <c r="S23" s="140" t="str">
        <f>IF('ข้อ4-2'!W22=0,"",'ข้อ4-2'!W22)</f>
        <v/>
      </c>
      <c r="T23" s="153" t="str">
        <f t="shared" si="3"/>
        <v/>
      </c>
      <c r="U23" s="154" t="str">
        <f t="shared" si="14"/>
        <v/>
      </c>
      <c r="V23" s="140" t="str">
        <f>IF('ข้อ5-1'!AB22=0,"",'ข้อ5-1'!AB22)</f>
        <v/>
      </c>
      <c r="W23" s="140" t="str">
        <f>IF('ข้อ5-2'!W22=0,"",'ข้อ5-2'!W22)</f>
        <v/>
      </c>
      <c r="X23" s="153" t="str">
        <f t="shared" si="4"/>
        <v/>
      </c>
      <c r="Y23" s="154" t="str">
        <f t="shared" si="15"/>
        <v/>
      </c>
      <c r="Z23" s="150" t="str">
        <f>IF('ข้อ6-1'!W22=0,"",'ข้อ6-1'!W22)</f>
        <v/>
      </c>
      <c r="AA23" s="150" t="str">
        <f>IF('ข้อ6-2'!W22=0,"",'ข้อ6-2'!W22)</f>
        <v/>
      </c>
      <c r="AB23" s="153" t="str">
        <f t="shared" si="5"/>
        <v/>
      </c>
      <c r="AC23" s="154" t="str">
        <f t="shared" si="16"/>
        <v/>
      </c>
      <c r="AD23" s="150" t="str">
        <f>IF('ข้อ7-1'!W22=0,"",'ข้อ7-1'!W22)</f>
        <v/>
      </c>
      <c r="AE23" s="150" t="str">
        <f>IF('ข้อ7-2'!W22=0,"",'ข้อ7-2'!W22)</f>
        <v/>
      </c>
      <c r="AF23" s="150" t="str">
        <f>IF('ข้อ7-3'!W22=0,"",'ข้อ7-3'!W22)</f>
        <v/>
      </c>
      <c r="AG23" s="153" t="str">
        <f t="shared" si="6"/>
        <v/>
      </c>
      <c r="AH23" s="154" t="str">
        <f t="shared" si="17"/>
        <v/>
      </c>
      <c r="AI23" s="150" t="str">
        <f>IF('ข้อ8-1'!W22=0,"",'ข้อ8-1'!W22)</f>
        <v/>
      </c>
      <c r="AJ23" s="150" t="str">
        <f>IF('ข้อ8-2'!W22=0,"",'ข้อ8-2'!W22)</f>
        <v/>
      </c>
      <c r="AK23" s="153" t="str">
        <f t="shared" si="7"/>
        <v/>
      </c>
      <c r="AL23" s="154" t="str">
        <f t="shared" si="18"/>
        <v/>
      </c>
      <c r="AM23" s="202" t="str">
        <f t="shared" si="19"/>
        <v/>
      </c>
      <c r="AN23" s="201" t="str">
        <f t="shared" si="8"/>
        <v/>
      </c>
      <c r="AO23" s="200" t="str">
        <f t="shared" si="9"/>
        <v/>
      </c>
      <c r="AP23" s="155" t="str">
        <f t="shared" si="20"/>
        <v/>
      </c>
      <c r="AQ23" s="155" t="str">
        <f t="shared" si="10"/>
        <v/>
      </c>
      <c r="AR23" s="35"/>
      <c r="AS23" s="149" t="str">
        <f>IF(ผลประเมินFORปพ.5!X22=0,"",ผลประเมินFORปพ.5!X22)</f>
        <v/>
      </c>
      <c r="AT23" s="66" t="str">
        <f t="shared" si="21"/>
        <v/>
      </c>
      <c r="AU23" s="35"/>
      <c r="AV23" s="35"/>
      <c r="AW23" s="35"/>
      <c r="AX23" s="35"/>
      <c r="AY23" s="35"/>
      <c r="AZ23" s="35"/>
      <c r="BA23" s="35"/>
    </row>
    <row r="24" spans="1:53" s="4" customFormat="1" ht="13.5" customHeight="1">
      <c r="A24" s="35"/>
      <c r="B24" s="3">
        <v>16</v>
      </c>
      <c r="C24" s="27" t="str">
        <f>IF(นักเรียน!B21="","",นักเรียน!B21)</f>
        <v/>
      </c>
      <c r="D24" s="151" t="str">
        <f>IF(นักเรียน!C21="","",นักเรียน!C21)</f>
        <v/>
      </c>
      <c r="E24" s="140" t="str">
        <f>IF('ข้อ1-1'!W23=0,"",'ข้อ1-1'!W23)</f>
        <v/>
      </c>
      <c r="F24" s="140" t="str">
        <f>IF('ข้อ1-2'!W23=0,"",'ข้อ1-2'!W23)</f>
        <v/>
      </c>
      <c r="G24" s="140" t="str">
        <f>IF('ข้อ1-3'!W23=0,"",'ข้อ1-3'!W23)</f>
        <v/>
      </c>
      <c r="H24" s="140" t="str">
        <f>IF('ข้อ1-4'!W23=0,"",'ข้อ1-4'!W23)</f>
        <v/>
      </c>
      <c r="I24" s="153" t="str">
        <f t="shared" si="0"/>
        <v/>
      </c>
      <c r="J24" s="154" t="str">
        <f t="shared" si="11"/>
        <v/>
      </c>
      <c r="K24" s="140" t="str">
        <f>IF('ข้อ2-1'!W23=0,"",'ข้อ2-1'!W23)</f>
        <v/>
      </c>
      <c r="L24" s="140" t="str">
        <f>IF('ข้อ2-2'!W23=0,"",'ข้อ2-2'!W23)</f>
        <v/>
      </c>
      <c r="M24" s="153" t="str">
        <f t="shared" si="1"/>
        <v/>
      </c>
      <c r="N24" s="154" t="str">
        <f t="shared" si="12"/>
        <v/>
      </c>
      <c r="O24" s="140" t="str">
        <f>IF('ข้อ3-1'!W23=0,"",'ข้อ3-1'!W23)</f>
        <v/>
      </c>
      <c r="P24" s="153" t="str">
        <f t="shared" si="2"/>
        <v/>
      </c>
      <c r="Q24" s="154" t="str">
        <f t="shared" si="13"/>
        <v/>
      </c>
      <c r="R24" s="140" t="str">
        <f>IF('ข้อ4-1'!W23=0,"",'ข้อ4-1'!W23)</f>
        <v/>
      </c>
      <c r="S24" s="140" t="str">
        <f>IF('ข้อ4-2'!W23=0,"",'ข้อ4-2'!W23)</f>
        <v/>
      </c>
      <c r="T24" s="153" t="str">
        <f t="shared" si="3"/>
        <v/>
      </c>
      <c r="U24" s="154" t="str">
        <f t="shared" si="14"/>
        <v/>
      </c>
      <c r="V24" s="140" t="str">
        <f>IF('ข้อ5-1'!AB23=0,"",'ข้อ5-1'!AB23)</f>
        <v/>
      </c>
      <c r="W24" s="140" t="str">
        <f>IF('ข้อ5-2'!W23=0,"",'ข้อ5-2'!W23)</f>
        <v/>
      </c>
      <c r="X24" s="153" t="str">
        <f t="shared" si="4"/>
        <v/>
      </c>
      <c r="Y24" s="154" t="str">
        <f t="shared" si="15"/>
        <v/>
      </c>
      <c r="Z24" s="150" t="str">
        <f>IF('ข้อ6-1'!W23=0,"",'ข้อ6-1'!W23)</f>
        <v/>
      </c>
      <c r="AA24" s="150" t="str">
        <f>IF('ข้อ6-2'!W23=0,"",'ข้อ6-2'!W23)</f>
        <v/>
      </c>
      <c r="AB24" s="153" t="str">
        <f t="shared" si="5"/>
        <v/>
      </c>
      <c r="AC24" s="154" t="str">
        <f t="shared" si="16"/>
        <v/>
      </c>
      <c r="AD24" s="150" t="str">
        <f>IF('ข้อ7-1'!W23=0,"",'ข้อ7-1'!W23)</f>
        <v/>
      </c>
      <c r="AE24" s="150" t="str">
        <f>IF('ข้อ7-2'!W23=0,"",'ข้อ7-2'!W23)</f>
        <v/>
      </c>
      <c r="AF24" s="150" t="str">
        <f>IF('ข้อ7-3'!W23=0,"",'ข้อ7-3'!W23)</f>
        <v/>
      </c>
      <c r="AG24" s="153" t="str">
        <f t="shared" si="6"/>
        <v/>
      </c>
      <c r="AH24" s="154" t="str">
        <f t="shared" si="17"/>
        <v/>
      </c>
      <c r="AI24" s="150" t="str">
        <f>IF('ข้อ8-1'!W23=0,"",'ข้อ8-1'!W23)</f>
        <v/>
      </c>
      <c r="AJ24" s="150" t="str">
        <f>IF('ข้อ8-2'!W23=0,"",'ข้อ8-2'!W23)</f>
        <v/>
      </c>
      <c r="AK24" s="153" t="str">
        <f t="shared" si="7"/>
        <v/>
      </c>
      <c r="AL24" s="154" t="str">
        <f t="shared" si="18"/>
        <v/>
      </c>
      <c r="AM24" s="202" t="str">
        <f t="shared" si="19"/>
        <v/>
      </c>
      <c r="AN24" s="201" t="str">
        <f t="shared" si="8"/>
        <v/>
      </c>
      <c r="AO24" s="200" t="str">
        <f t="shared" si="9"/>
        <v/>
      </c>
      <c r="AP24" s="155" t="str">
        <f t="shared" si="20"/>
        <v/>
      </c>
      <c r="AQ24" s="155" t="str">
        <f t="shared" si="10"/>
        <v/>
      </c>
      <c r="AR24" s="35"/>
      <c r="AS24" s="149" t="str">
        <f>IF(ผลประเมินFORปพ.5!X23=0,"",ผลประเมินFORปพ.5!X23)</f>
        <v/>
      </c>
      <c r="AT24" s="66" t="str">
        <f t="shared" si="21"/>
        <v/>
      </c>
      <c r="AU24" s="35"/>
      <c r="AV24" s="35"/>
      <c r="AW24" s="35"/>
      <c r="AX24" s="35"/>
      <c r="AY24" s="35"/>
      <c r="AZ24" s="35"/>
      <c r="BA24" s="35"/>
    </row>
    <row r="25" spans="1:53" s="4" customFormat="1" ht="13.5" customHeight="1">
      <c r="A25" s="35"/>
      <c r="B25" s="3">
        <v>17</v>
      </c>
      <c r="C25" s="27" t="str">
        <f>IF(นักเรียน!B22="","",นักเรียน!B22)</f>
        <v/>
      </c>
      <c r="D25" s="151" t="str">
        <f>IF(นักเรียน!C22="","",นักเรียน!C22)</f>
        <v/>
      </c>
      <c r="E25" s="140" t="str">
        <f>IF('ข้อ1-1'!W24=0,"",'ข้อ1-1'!W24)</f>
        <v/>
      </c>
      <c r="F25" s="140" t="str">
        <f>IF('ข้อ1-2'!W24=0,"",'ข้อ1-2'!W24)</f>
        <v/>
      </c>
      <c r="G25" s="140" t="str">
        <f>IF('ข้อ1-3'!W24=0,"",'ข้อ1-3'!W24)</f>
        <v/>
      </c>
      <c r="H25" s="140" t="str">
        <f>IF('ข้อ1-4'!W24=0,"",'ข้อ1-4'!W24)</f>
        <v/>
      </c>
      <c r="I25" s="153" t="str">
        <f t="shared" si="0"/>
        <v/>
      </c>
      <c r="J25" s="154" t="str">
        <f t="shared" si="11"/>
        <v/>
      </c>
      <c r="K25" s="140" t="str">
        <f>IF('ข้อ2-1'!W24=0,"",'ข้อ2-1'!W24)</f>
        <v/>
      </c>
      <c r="L25" s="140" t="str">
        <f>IF('ข้อ2-2'!W24=0,"",'ข้อ2-2'!W24)</f>
        <v/>
      </c>
      <c r="M25" s="153" t="str">
        <f t="shared" si="1"/>
        <v/>
      </c>
      <c r="N25" s="154" t="str">
        <f t="shared" si="12"/>
        <v/>
      </c>
      <c r="O25" s="140" t="str">
        <f>IF('ข้อ3-1'!W24=0,"",'ข้อ3-1'!W24)</f>
        <v/>
      </c>
      <c r="P25" s="153" t="str">
        <f t="shared" si="2"/>
        <v/>
      </c>
      <c r="Q25" s="154" t="str">
        <f t="shared" si="13"/>
        <v/>
      </c>
      <c r="R25" s="140" t="str">
        <f>IF('ข้อ4-1'!W24=0,"",'ข้อ4-1'!W24)</f>
        <v/>
      </c>
      <c r="S25" s="140" t="str">
        <f>IF('ข้อ4-2'!W24=0,"",'ข้อ4-2'!W24)</f>
        <v/>
      </c>
      <c r="T25" s="153" t="str">
        <f t="shared" si="3"/>
        <v/>
      </c>
      <c r="U25" s="154" t="str">
        <f t="shared" si="14"/>
        <v/>
      </c>
      <c r="V25" s="140" t="str">
        <f>IF('ข้อ5-1'!AB24=0,"",'ข้อ5-1'!AB24)</f>
        <v/>
      </c>
      <c r="W25" s="140" t="str">
        <f>IF('ข้อ5-2'!W24=0,"",'ข้อ5-2'!W24)</f>
        <v/>
      </c>
      <c r="X25" s="153" t="str">
        <f t="shared" si="4"/>
        <v/>
      </c>
      <c r="Y25" s="154" t="str">
        <f t="shared" si="15"/>
        <v/>
      </c>
      <c r="Z25" s="150" t="str">
        <f>IF('ข้อ6-1'!W24=0,"",'ข้อ6-1'!W24)</f>
        <v/>
      </c>
      <c r="AA25" s="150" t="str">
        <f>IF('ข้อ6-2'!W24=0,"",'ข้อ6-2'!W24)</f>
        <v/>
      </c>
      <c r="AB25" s="153" t="str">
        <f t="shared" si="5"/>
        <v/>
      </c>
      <c r="AC25" s="154" t="str">
        <f t="shared" si="16"/>
        <v/>
      </c>
      <c r="AD25" s="150" t="str">
        <f>IF('ข้อ7-1'!W24=0,"",'ข้อ7-1'!W24)</f>
        <v/>
      </c>
      <c r="AE25" s="150" t="str">
        <f>IF('ข้อ7-2'!W24=0,"",'ข้อ7-2'!W24)</f>
        <v/>
      </c>
      <c r="AF25" s="150" t="str">
        <f>IF('ข้อ7-3'!W24=0,"",'ข้อ7-3'!W24)</f>
        <v/>
      </c>
      <c r="AG25" s="153" t="str">
        <f t="shared" si="6"/>
        <v/>
      </c>
      <c r="AH25" s="154" t="str">
        <f t="shared" si="17"/>
        <v/>
      </c>
      <c r="AI25" s="150" t="str">
        <f>IF('ข้อ8-1'!W24=0,"",'ข้อ8-1'!W24)</f>
        <v/>
      </c>
      <c r="AJ25" s="150" t="str">
        <f>IF('ข้อ8-2'!W24=0,"",'ข้อ8-2'!W24)</f>
        <v/>
      </c>
      <c r="AK25" s="153" t="str">
        <f t="shared" si="7"/>
        <v/>
      </c>
      <c r="AL25" s="154" t="str">
        <f t="shared" si="18"/>
        <v/>
      </c>
      <c r="AM25" s="202" t="str">
        <f t="shared" si="19"/>
        <v/>
      </c>
      <c r="AN25" s="201" t="str">
        <f t="shared" si="8"/>
        <v/>
      </c>
      <c r="AO25" s="200" t="str">
        <f t="shared" si="9"/>
        <v/>
      </c>
      <c r="AP25" s="155" t="str">
        <f t="shared" si="20"/>
        <v/>
      </c>
      <c r="AQ25" s="155" t="str">
        <f t="shared" si="10"/>
        <v/>
      </c>
      <c r="AR25" s="35"/>
      <c r="AS25" s="149" t="str">
        <f>IF(ผลประเมินFORปพ.5!X24=0,"",ผลประเมินFORปพ.5!X24)</f>
        <v/>
      </c>
      <c r="AT25" s="66" t="str">
        <f t="shared" si="21"/>
        <v/>
      </c>
      <c r="AU25" s="35"/>
      <c r="AV25" s="35"/>
      <c r="AW25" s="35"/>
      <c r="AX25" s="35"/>
      <c r="AY25" s="35"/>
      <c r="AZ25" s="35"/>
      <c r="BA25" s="35"/>
    </row>
    <row r="26" spans="1:53" s="4" customFormat="1" ht="13.5" customHeight="1">
      <c r="A26" s="35"/>
      <c r="B26" s="3">
        <v>18</v>
      </c>
      <c r="C26" s="27" t="str">
        <f>IF(นักเรียน!B23="","",นักเรียน!B23)</f>
        <v/>
      </c>
      <c r="D26" s="151" t="str">
        <f>IF(นักเรียน!C23="","",นักเรียน!C23)</f>
        <v/>
      </c>
      <c r="E26" s="140" t="str">
        <f>IF('ข้อ1-1'!W25=0,"",'ข้อ1-1'!W25)</f>
        <v/>
      </c>
      <c r="F26" s="140" t="str">
        <f>IF('ข้อ1-2'!W25=0,"",'ข้อ1-2'!W25)</f>
        <v/>
      </c>
      <c r="G26" s="140" t="str">
        <f>IF('ข้อ1-3'!W25=0,"",'ข้อ1-3'!W25)</f>
        <v/>
      </c>
      <c r="H26" s="140" t="str">
        <f>IF('ข้อ1-4'!W25=0,"",'ข้อ1-4'!W25)</f>
        <v/>
      </c>
      <c r="I26" s="153" t="str">
        <f t="shared" si="0"/>
        <v/>
      </c>
      <c r="J26" s="154" t="str">
        <f t="shared" si="11"/>
        <v/>
      </c>
      <c r="K26" s="140" t="str">
        <f>IF('ข้อ2-1'!W25=0,"",'ข้อ2-1'!W25)</f>
        <v/>
      </c>
      <c r="L26" s="140" t="str">
        <f>IF('ข้อ2-2'!W25=0,"",'ข้อ2-2'!W25)</f>
        <v/>
      </c>
      <c r="M26" s="153" t="str">
        <f t="shared" si="1"/>
        <v/>
      </c>
      <c r="N26" s="154" t="str">
        <f t="shared" si="12"/>
        <v/>
      </c>
      <c r="O26" s="140" t="str">
        <f>IF('ข้อ3-1'!W25=0,"",'ข้อ3-1'!W25)</f>
        <v/>
      </c>
      <c r="P26" s="153" t="str">
        <f t="shared" si="2"/>
        <v/>
      </c>
      <c r="Q26" s="154" t="str">
        <f t="shared" si="13"/>
        <v/>
      </c>
      <c r="R26" s="140" t="str">
        <f>IF('ข้อ4-1'!W25=0,"",'ข้อ4-1'!W25)</f>
        <v/>
      </c>
      <c r="S26" s="140" t="str">
        <f>IF('ข้อ4-2'!W25=0,"",'ข้อ4-2'!W25)</f>
        <v/>
      </c>
      <c r="T26" s="153" t="str">
        <f t="shared" si="3"/>
        <v/>
      </c>
      <c r="U26" s="154" t="str">
        <f t="shared" si="14"/>
        <v/>
      </c>
      <c r="V26" s="140" t="str">
        <f>IF('ข้อ5-1'!AB25=0,"",'ข้อ5-1'!AB25)</f>
        <v/>
      </c>
      <c r="W26" s="140" t="str">
        <f>IF('ข้อ5-2'!W25=0,"",'ข้อ5-2'!W25)</f>
        <v/>
      </c>
      <c r="X26" s="153" t="str">
        <f t="shared" si="4"/>
        <v/>
      </c>
      <c r="Y26" s="154" t="str">
        <f t="shared" si="15"/>
        <v/>
      </c>
      <c r="Z26" s="150" t="str">
        <f>IF('ข้อ6-1'!W25=0,"",'ข้อ6-1'!W25)</f>
        <v/>
      </c>
      <c r="AA26" s="150" t="str">
        <f>IF('ข้อ6-2'!W25=0,"",'ข้อ6-2'!W25)</f>
        <v/>
      </c>
      <c r="AB26" s="153" t="str">
        <f t="shared" si="5"/>
        <v/>
      </c>
      <c r="AC26" s="154" t="str">
        <f t="shared" si="16"/>
        <v/>
      </c>
      <c r="AD26" s="150" t="str">
        <f>IF('ข้อ7-1'!W25=0,"",'ข้อ7-1'!W25)</f>
        <v/>
      </c>
      <c r="AE26" s="150" t="str">
        <f>IF('ข้อ7-2'!W25=0,"",'ข้อ7-2'!W25)</f>
        <v/>
      </c>
      <c r="AF26" s="150" t="str">
        <f>IF('ข้อ7-3'!W25=0,"",'ข้อ7-3'!W25)</f>
        <v/>
      </c>
      <c r="AG26" s="153" t="str">
        <f t="shared" si="6"/>
        <v/>
      </c>
      <c r="AH26" s="154" t="str">
        <f t="shared" si="17"/>
        <v/>
      </c>
      <c r="AI26" s="150" t="str">
        <f>IF('ข้อ8-1'!W25=0,"",'ข้อ8-1'!W25)</f>
        <v/>
      </c>
      <c r="AJ26" s="150" t="str">
        <f>IF('ข้อ8-2'!W25=0,"",'ข้อ8-2'!W25)</f>
        <v/>
      </c>
      <c r="AK26" s="153" t="str">
        <f t="shared" si="7"/>
        <v/>
      </c>
      <c r="AL26" s="154" t="str">
        <f t="shared" si="18"/>
        <v/>
      </c>
      <c r="AM26" s="202" t="str">
        <f t="shared" si="19"/>
        <v/>
      </c>
      <c r="AN26" s="201" t="str">
        <f t="shared" si="8"/>
        <v/>
      </c>
      <c r="AO26" s="200" t="str">
        <f t="shared" si="9"/>
        <v/>
      </c>
      <c r="AP26" s="155" t="str">
        <f t="shared" si="20"/>
        <v/>
      </c>
      <c r="AQ26" s="155" t="str">
        <f t="shared" si="10"/>
        <v/>
      </c>
      <c r="AR26" s="35"/>
      <c r="AS26" s="149" t="str">
        <f>IF(ผลประเมินFORปพ.5!X25=0,"",ผลประเมินFORปพ.5!X25)</f>
        <v/>
      </c>
      <c r="AT26" s="66" t="str">
        <f t="shared" si="21"/>
        <v/>
      </c>
      <c r="AU26" s="35"/>
      <c r="AV26" s="35"/>
      <c r="AW26" s="35"/>
      <c r="AX26" s="35"/>
      <c r="AY26" s="35"/>
      <c r="AZ26" s="35"/>
      <c r="BA26" s="35"/>
    </row>
    <row r="27" spans="1:53" s="4" customFormat="1" ht="13.5" customHeight="1">
      <c r="A27" s="35"/>
      <c r="B27" s="3">
        <v>19</v>
      </c>
      <c r="C27" s="27" t="str">
        <f>IF(นักเรียน!B24="","",นักเรียน!B24)</f>
        <v/>
      </c>
      <c r="D27" s="151" t="str">
        <f>IF(นักเรียน!C24="","",นักเรียน!C24)</f>
        <v/>
      </c>
      <c r="E27" s="140" t="str">
        <f>IF('ข้อ1-1'!W26=0,"",'ข้อ1-1'!W26)</f>
        <v/>
      </c>
      <c r="F27" s="140" t="str">
        <f>IF('ข้อ1-2'!W26=0,"",'ข้อ1-2'!W26)</f>
        <v/>
      </c>
      <c r="G27" s="140" t="str">
        <f>IF('ข้อ1-3'!W26=0,"",'ข้อ1-3'!W26)</f>
        <v/>
      </c>
      <c r="H27" s="140" t="str">
        <f>IF('ข้อ1-4'!W26=0,"",'ข้อ1-4'!W26)</f>
        <v/>
      </c>
      <c r="I27" s="153" t="str">
        <f t="shared" si="0"/>
        <v/>
      </c>
      <c r="J27" s="154" t="str">
        <f t="shared" si="11"/>
        <v/>
      </c>
      <c r="K27" s="140" t="str">
        <f>IF('ข้อ2-1'!W26=0,"",'ข้อ2-1'!W26)</f>
        <v/>
      </c>
      <c r="L27" s="140" t="str">
        <f>IF('ข้อ2-2'!W26=0,"",'ข้อ2-2'!W26)</f>
        <v/>
      </c>
      <c r="M27" s="153" t="str">
        <f t="shared" si="1"/>
        <v/>
      </c>
      <c r="N27" s="154" t="str">
        <f t="shared" si="12"/>
        <v/>
      </c>
      <c r="O27" s="140" t="str">
        <f>IF('ข้อ3-1'!W26=0,"",'ข้อ3-1'!W26)</f>
        <v/>
      </c>
      <c r="P27" s="153" t="str">
        <f t="shared" si="2"/>
        <v/>
      </c>
      <c r="Q27" s="154" t="str">
        <f t="shared" si="13"/>
        <v/>
      </c>
      <c r="R27" s="140" t="str">
        <f>IF('ข้อ4-1'!W26=0,"",'ข้อ4-1'!W26)</f>
        <v/>
      </c>
      <c r="S27" s="140" t="str">
        <f>IF('ข้อ4-2'!W26=0,"",'ข้อ4-2'!W26)</f>
        <v/>
      </c>
      <c r="T27" s="153" t="str">
        <f t="shared" si="3"/>
        <v/>
      </c>
      <c r="U27" s="154" t="str">
        <f t="shared" si="14"/>
        <v/>
      </c>
      <c r="V27" s="140" t="str">
        <f>IF('ข้อ5-1'!AB26=0,"",'ข้อ5-1'!AB26)</f>
        <v/>
      </c>
      <c r="W27" s="140" t="str">
        <f>IF('ข้อ5-2'!W26=0,"",'ข้อ5-2'!W26)</f>
        <v/>
      </c>
      <c r="X27" s="153" t="str">
        <f t="shared" si="4"/>
        <v/>
      </c>
      <c r="Y27" s="154" t="str">
        <f t="shared" si="15"/>
        <v/>
      </c>
      <c r="Z27" s="150" t="str">
        <f>IF('ข้อ6-1'!W26=0,"",'ข้อ6-1'!W26)</f>
        <v/>
      </c>
      <c r="AA27" s="150" t="str">
        <f>IF('ข้อ6-2'!W26=0,"",'ข้อ6-2'!W26)</f>
        <v/>
      </c>
      <c r="AB27" s="153" t="str">
        <f t="shared" si="5"/>
        <v/>
      </c>
      <c r="AC27" s="154" t="str">
        <f t="shared" si="16"/>
        <v/>
      </c>
      <c r="AD27" s="150" t="str">
        <f>IF('ข้อ7-1'!W26=0,"",'ข้อ7-1'!W26)</f>
        <v/>
      </c>
      <c r="AE27" s="150" t="str">
        <f>IF('ข้อ7-2'!W26=0,"",'ข้อ7-2'!W26)</f>
        <v/>
      </c>
      <c r="AF27" s="150" t="str">
        <f>IF('ข้อ7-3'!W26=0,"",'ข้อ7-3'!W26)</f>
        <v/>
      </c>
      <c r="AG27" s="153" t="str">
        <f t="shared" si="6"/>
        <v/>
      </c>
      <c r="AH27" s="154" t="str">
        <f t="shared" si="17"/>
        <v/>
      </c>
      <c r="AI27" s="150" t="str">
        <f>IF('ข้อ8-1'!W26=0,"",'ข้อ8-1'!W26)</f>
        <v/>
      </c>
      <c r="AJ27" s="150" t="str">
        <f>IF('ข้อ8-2'!W26=0,"",'ข้อ8-2'!W26)</f>
        <v/>
      </c>
      <c r="AK27" s="153" t="str">
        <f t="shared" si="7"/>
        <v/>
      </c>
      <c r="AL27" s="154" t="str">
        <f t="shared" si="18"/>
        <v/>
      </c>
      <c r="AM27" s="202" t="str">
        <f t="shared" si="19"/>
        <v/>
      </c>
      <c r="AN27" s="201" t="str">
        <f t="shared" si="8"/>
        <v/>
      </c>
      <c r="AO27" s="200" t="str">
        <f t="shared" si="9"/>
        <v/>
      </c>
      <c r="AP27" s="155" t="str">
        <f t="shared" si="20"/>
        <v/>
      </c>
      <c r="AQ27" s="155" t="str">
        <f t="shared" si="10"/>
        <v/>
      </c>
      <c r="AR27" s="35"/>
      <c r="AS27" s="149" t="str">
        <f>IF(ผลประเมินFORปพ.5!X26=0,"",ผลประเมินFORปพ.5!X26)</f>
        <v/>
      </c>
      <c r="AT27" s="66" t="str">
        <f t="shared" si="21"/>
        <v/>
      </c>
      <c r="AU27" s="35"/>
      <c r="AV27" s="35"/>
      <c r="AW27" s="35"/>
      <c r="AX27" s="35"/>
      <c r="AY27" s="35"/>
      <c r="AZ27" s="35"/>
      <c r="BA27" s="35"/>
    </row>
    <row r="28" spans="1:53" s="4" customFormat="1" ht="13.5" customHeight="1">
      <c r="A28" s="35"/>
      <c r="B28" s="3">
        <v>20</v>
      </c>
      <c r="C28" s="27" t="str">
        <f>IF(นักเรียน!B25="","",นักเรียน!B25)</f>
        <v/>
      </c>
      <c r="D28" s="151" t="str">
        <f>IF(นักเรียน!C25="","",นักเรียน!C25)</f>
        <v/>
      </c>
      <c r="E28" s="140" t="str">
        <f>IF('ข้อ1-1'!W27=0,"",'ข้อ1-1'!W27)</f>
        <v/>
      </c>
      <c r="F28" s="140" t="str">
        <f>IF('ข้อ1-2'!W27=0,"",'ข้อ1-2'!W27)</f>
        <v/>
      </c>
      <c r="G28" s="140" t="str">
        <f>IF('ข้อ1-3'!W27=0,"",'ข้อ1-3'!W27)</f>
        <v/>
      </c>
      <c r="H28" s="140" t="str">
        <f>IF('ข้อ1-4'!W27=0,"",'ข้อ1-4'!W27)</f>
        <v/>
      </c>
      <c r="I28" s="153" t="str">
        <f t="shared" si="0"/>
        <v/>
      </c>
      <c r="J28" s="154" t="str">
        <f t="shared" si="11"/>
        <v/>
      </c>
      <c r="K28" s="140" t="str">
        <f>IF('ข้อ2-1'!W27=0,"",'ข้อ2-1'!W27)</f>
        <v/>
      </c>
      <c r="L28" s="140" t="str">
        <f>IF('ข้อ2-2'!W27=0,"",'ข้อ2-2'!W27)</f>
        <v/>
      </c>
      <c r="M28" s="153" t="str">
        <f t="shared" si="1"/>
        <v/>
      </c>
      <c r="N28" s="154" t="str">
        <f t="shared" si="12"/>
        <v/>
      </c>
      <c r="O28" s="140" t="str">
        <f>IF('ข้อ3-1'!W27=0,"",'ข้อ3-1'!W27)</f>
        <v/>
      </c>
      <c r="P28" s="153" t="str">
        <f t="shared" si="2"/>
        <v/>
      </c>
      <c r="Q28" s="154" t="str">
        <f t="shared" si="13"/>
        <v/>
      </c>
      <c r="R28" s="140" t="str">
        <f>IF('ข้อ4-1'!W27=0,"",'ข้อ4-1'!W27)</f>
        <v/>
      </c>
      <c r="S28" s="140" t="str">
        <f>IF('ข้อ4-2'!W27=0,"",'ข้อ4-2'!W27)</f>
        <v/>
      </c>
      <c r="T28" s="153" t="str">
        <f t="shared" si="3"/>
        <v/>
      </c>
      <c r="U28" s="154" t="str">
        <f t="shared" si="14"/>
        <v/>
      </c>
      <c r="V28" s="140" t="str">
        <f>IF('ข้อ5-1'!AB27=0,"",'ข้อ5-1'!AB27)</f>
        <v/>
      </c>
      <c r="W28" s="140" t="str">
        <f>IF('ข้อ5-2'!W27=0,"",'ข้อ5-2'!W27)</f>
        <v/>
      </c>
      <c r="X28" s="153" t="str">
        <f t="shared" si="4"/>
        <v/>
      </c>
      <c r="Y28" s="154" t="str">
        <f t="shared" si="15"/>
        <v/>
      </c>
      <c r="Z28" s="150" t="str">
        <f>IF('ข้อ6-1'!W27=0,"",'ข้อ6-1'!W27)</f>
        <v/>
      </c>
      <c r="AA28" s="150" t="str">
        <f>IF('ข้อ6-2'!W27=0,"",'ข้อ6-2'!W27)</f>
        <v/>
      </c>
      <c r="AB28" s="153" t="str">
        <f t="shared" si="5"/>
        <v/>
      </c>
      <c r="AC28" s="154" t="str">
        <f t="shared" si="16"/>
        <v/>
      </c>
      <c r="AD28" s="150" t="str">
        <f>IF('ข้อ7-1'!W27=0,"",'ข้อ7-1'!W27)</f>
        <v/>
      </c>
      <c r="AE28" s="150" t="str">
        <f>IF('ข้อ7-2'!W27=0,"",'ข้อ7-2'!W27)</f>
        <v/>
      </c>
      <c r="AF28" s="150" t="str">
        <f>IF('ข้อ7-3'!W27=0,"",'ข้อ7-3'!W27)</f>
        <v/>
      </c>
      <c r="AG28" s="153" t="str">
        <f t="shared" si="6"/>
        <v/>
      </c>
      <c r="AH28" s="154" t="str">
        <f t="shared" si="17"/>
        <v/>
      </c>
      <c r="AI28" s="150" t="str">
        <f>IF('ข้อ8-1'!W27=0,"",'ข้อ8-1'!W27)</f>
        <v/>
      </c>
      <c r="AJ28" s="150" t="str">
        <f>IF('ข้อ8-2'!W27=0,"",'ข้อ8-2'!W27)</f>
        <v/>
      </c>
      <c r="AK28" s="153" t="str">
        <f t="shared" si="7"/>
        <v/>
      </c>
      <c r="AL28" s="154" t="str">
        <f t="shared" si="18"/>
        <v/>
      </c>
      <c r="AM28" s="202" t="str">
        <f t="shared" si="19"/>
        <v/>
      </c>
      <c r="AN28" s="201" t="str">
        <f t="shared" si="8"/>
        <v/>
      </c>
      <c r="AO28" s="200" t="str">
        <f t="shared" si="9"/>
        <v/>
      </c>
      <c r="AP28" s="155" t="str">
        <f t="shared" si="20"/>
        <v/>
      </c>
      <c r="AQ28" s="155" t="str">
        <f t="shared" si="10"/>
        <v/>
      </c>
      <c r="AR28" s="35"/>
      <c r="AS28" s="149" t="str">
        <f>IF(ผลประเมินFORปพ.5!X27=0,"",ผลประเมินFORปพ.5!X27)</f>
        <v/>
      </c>
      <c r="AT28" s="66" t="str">
        <f t="shared" si="21"/>
        <v/>
      </c>
      <c r="AU28" s="35"/>
      <c r="AV28" s="35"/>
      <c r="AW28" s="35"/>
      <c r="AX28" s="35"/>
      <c r="AY28" s="35"/>
      <c r="AZ28" s="35"/>
      <c r="BA28" s="35"/>
    </row>
    <row r="29" spans="1:53" s="4" customFormat="1" ht="13.5" customHeight="1">
      <c r="A29" s="35"/>
      <c r="B29" s="3">
        <v>21</v>
      </c>
      <c r="C29" s="27" t="str">
        <f>IF(นักเรียน!B26="","",นักเรียน!B26)</f>
        <v/>
      </c>
      <c r="D29" s="151" t="str">
        <f>IF(นักเรียน!C26="","",นักเรียน!C26)</f>
        <v/>
      </c>
      <c r="E29" s="140" t="str">
        <f>IF('ข้อ1-1'!W28=0,"",'ข้อ1-1'!W28)</f>
        <v/>
      </c>
      <c r="F29" s="140" t="str">
        <f>IF('ข้อ1-2'!W28=0,"",'ข้อ1-2'!W28)</f>
        <v/>
      </c>
      <c r="G29" s="140" t="str">
        <f>IF('ข้อ1-3'!W28=0,"",'ข้อ1-3'!W28)</f>
        <v/>
      </c>
      <c r="H29" s="140" t="str">
        <f>IF('ข้อ1-4'!W28=0,"",'ข้อ1-4'!W28)</f>
        <v/>
      </c>
      <c r="I29" s="153" t="str">
        <f t="shared" si="0"/>
        <v/>
      </c>
      <c r="J29" s="154" t="str">
        <f t="shared" si="11"/>
        <v/>
      </c>
      <c r="K29" s="140" t="str">
        <f>IF('ข้อ2-1'!W28=0,"",'ข้อ2-1'!W28)</f>
        <v/>
      </c>
      <c r="L29" s="140" t="str">
        <f>IF('ข้อ2-2'!W28=0,"",'ข้อ2-2'!W28)</f>
        <v/>
      </c>
      <c r="M29" s="153" t="str">
        <f t="shared" si="1"/>
        <v/>
      </c>
      <c r="N29" s="154" t="str">
        <f t="shared" si="12"/>
        <v/>
      </c>
      <c r="O29" s="140" t="str">
        <f>IF('ข้อ3-1'!W28=0,"",'ข้อ3-1'!W28)</f>
        <v/>
      </c>
      <c r="P29" s="153" t="str">
        <f t="shared" si="2"/>
        <v/>
      </c>
      <c r="Q29" s="154" t="str">
        <f t="shared" si="13"/>
        <v/>
      </c>
      <c r="R29" s="140" t="str">
        <f>IF('ข้อ4-1'!W28=0,"",'ข้อ4-1'!W28)</f>
        <v/>
      </c>
      <c r="S29" s="140" t="str">
        <f>IF('ข้อ4-2'!W28=0,"",'ข้อ4-2'!W28)</f>
        <v/>
      </c>
      <c r="T29" s="153" t="str">
        <f t="shared" si="3"/>
        <v/>
      </c>
      <c r="U29" s="154" t="str">
        <f t="shared" si="14"/>
        <v/>
      </c>
      <c r="V29" s="140" t="str">
        <f>IF('ข้อ5-1'!AB28=0,"",'ข้อ5-1'!AB28)</f>
        <v/>
      </c>
      <c r="W29" s="140" t="str">
        <f>IF('ข้อ5-2'!W28=0,"",'ข้อ5-2'!W28)</f>
        <v/>
      </c>
      <c r="X29" s="153" t="str">
        <f t="shared" si="4"/>
        <v/>
      </c>
      <c r="Y29" s="154" t="str">
        <f t="shared" si="15"/>
        <v/>
      </c>
      <c r="Z29" s="150" t="str">
        <f>IF('ข้อ6-1'!W28=0,"",'ข้อ6-1'!W28)</f>
        <v/>
      </c>
      <c r="AA29" s="150" t="str">
        <f>IF('ข้อ6-2'!W28=0,"",'ข้อ6-2'!W28)</f>
        <v/>
      </c>
      <c r="AB29" s="153" t="str">
        <f t="shared" si="5"/>
        <v/>
      </c>
      <c r="AC29" s="154" t="str">
        <f t="shared" si="16"/>
        <v/>
      </c>
      <c r="AD29" s="150" t="str">
        <f>IF('ข้อ7-1'!W28=0,"",'ข้อ7-1'!W28)</f>
        <v/>
      </c>
      <c r="AE29" s="150" t="str">
        <f>IF('ข้อ7-2'!W28=0,"",'ข้อ7-2'!W28)</f>
        <v/>
      </c>
      <c r="AF29" s="150" t="str">
        <f>IF('ข้อ7-3'!W28=0,"",'ข้อ7-3'!W28)</f>
        <v/>
      </c>
      <c r="AG29" s="153" t="str">
        <f t="shared" si="6"/>
        <v/>
      </c>
      <c r="AH29" s="154" t="str">
        <f t="shared" si="17"/>
        <v/>
      </c>
      <c r="AI29" s="150" t="str">
        <f>IF('ข้อ8-1'!W28=0,"",'ข้อ8-1'!W28)</f>
        <v/>
      </c>
      <c r="AJ29" s="150" t="str">
        <f>IF('ข้อ8-2'!W28=0,"",'ข้อ8-2'!W28)</f>
        <v/>
      </c>
      <c r="AK29" s="153" t="str">
        <f t="shared" si="7"/>
        <v/>
      </c>
      <c r="AL29" s="154" t="str">
        <f t="shared" si="18"/>
        <v/>
      </c>
      <c r="AM29" s="202" t="str">
        <f t="shared" si="19"/>
        <v/>
      </c>
      <c r="AN29" s="201" t="str">
        <f t="shared" si="8"/>
        <v/>
      </c>
      <c r="AO29" s="200" t="str">
        <f t="shared" si="9"/>
        <v/>
      </c>
      <c r="AP29" s="155" t="str">
        <f t="shared" si="20"/>
        <v/>
      </c>
      <c r="AQ29" s="155" t="str">
        <f t="shared" si="10"/>
        <v/>
      </c>
      <c r="AR29" s="35"/>
      <c r="AS29" s="149" t="str">
        <f>IF(ผลประเมินFORปพ.5!X28=0,"",ผลประเมินFORปพ.5!X28)</f>
        <v/>
      </c>
      <c r="AT29" s="66" t="str">
        <f t="shared" si="21"/>
        <v/>
      </c>
      <c r="AU29" s="35"/>
      <c r="AV29" s="35"/>
      <c r="AW29" s="35"/>
      <c r="AX29" s="35"/>
      <c r="AY29" s="35"/>
      <c r="AZ29" s="35"/>
      <c r="BA29" s="35"/>
    </row>
    <row r="30" spans="1:53" s="4" customFormat="1" ht="13.5" customHeight="1">
      <c r="A30" s="35"/>
      <c r="B30" s="3">
        <v>22</v>
      </c>
      <c r="C30" s="27" t="str">
        <f>IF(นักเรียน!B27="","",นักเรียน!B27)</f>
        <v/>
      </c>
      <c r="D30" s="151" t="str">
        <f>IF(นักเรียน!C27="","",นักเรียน!C27)</f>
        <v/>
      </c>
      <c r="E30" s="140" t="str">
        <f>IF('ข้อ1-1'!W29=0,"",'ข้อ1-1'!W29)</f>
        <v/>
      </c>
      <c r="F30" s="140" t="str">
        <f>IF('ข้อ1-2'!W29=0,"",'ข้อ1-2'!W29)</f>
        <v/>
      </c>
      <c r="G30" s="140" t="str">
        <f>IF('ข้อ1-3'!W29=0,"",'ข้อ1-3'!W29)</f>
        <v/>
      </c>
      <c r="H30" s="140" t="str">
        <f>IF('ข้อ1-4'!W29=0,"",'ข้อ1-4'!W29)</f>
        <v/>
      </c>
      <c r="I30" s="153" t="str">
        <f t="shared" si="0"/>
        <v/>
      </c>
      <c r="J30" s="154" t="str">
        <f t="shared" si="11"/>
        <v/>
      </c>
      <c r="K30" s="140" t="str">
        <f>IF('ข้อ2-1'!W29=0,"",'ข้อ2-1'!W29)</f>
        <v/>
      </c>
      <c r="L30" s="140" t="str">
        <f>IF('ข้อ2-2'!W29=0,"",'ข้อ2-2'!W29)</f>
        <v/>
      </c>
      <c r="M30" s="153" t="str">
        <f t="shared" si="1"/>
        <v/>
      </c>
      <c r="N30" s="154" t="str">
        <f t="shared" si="12"/>
        <v/>
      </c>
      <c r="O30" s="140" t="str">
        <f>IF('ข้อ3-1'!W29=0,"",'ข้อ3-1'!W29)</f>
        <v/>
      </c>
      <c r="P30" s="153" t="str">
        <f t="shared" si="2"/>
        <v/>
      </c>
      <c r="Q30" s="154" t="str">
        <f t="shared" si="13"/>
        <v/>
      </c>
      <c r="R30" s="140" t="str">
        <f>IF('ข้อ4-1'!W29=0,"",'ข้อ4-1'!W29)</f>
        <v/>
      </c>
      <c r="S30" s="140" t="str">
        <f>IF('ข้อ4-2'!W29=0,"",'ข้อ4-2'!W29)</f>
        <v/>
      </c>
      <c r="T30" s="153" t="str">
        <f t="shared" si="3"/>
        <v/>
      </c>
      <c r="U30" s="154" t="str">
        <f t="shared" si="14"/>
        <v/>
      </c>
      <c r="V30" s="140" t="str">
        <f>IF('ข้อ5-1'!AB29=0,"",'ข้อ5-1'!AB29)</f>
        <v/>
      </c>
      <c r="W30" s="140" t="str">
        <f>IF('ข้อ5-2'!W29=0,"",'ข้อ5-2'!W29)</f>
        <v/>
      </c>
      <c r="X30" s="153" t="str">
        <f t="shared" si="4"/>
        <v/>
      </c>
      <c r="Y30" s="154" t="str">
        <f t="shared" si="15"/>
        <v/>
      </c>
      <c r="Z30" s="150" t="str">
        <f>IF('ข้อ6-1'!W29=0,"",'ข้อ6-1'!W29)</f>
        <v/>
      </c>
      <c r="AA30" s="150" t="str">
        <f>IF('ข้อ6-2'!W29=0,"",'ข้อ6-2'!W29)</f>
        <v/>
      </c>
      <c r="AB30" s="153" t="str">
        <f t="shared" si="5"/>
        <v/>
      </c>
      <c r="AC30" s="154" t="str">
        <f t="shared" si="16"/>
        <v/>
      </c>
      <c r="AD30" s="150" t="str">
        <f>IF('ข้อ7-1'!W29=0,"",'ข้อ7-1'!W29)</f>
        <v/>
      </c>
      <c r="AE30" s="150" t="str">
        <f>IF('ข้อ7-2'!W29=0,"",'ข้อ7-2'!W29)</f>
        <v/>
      </c>
      <c r="AF30" s="150" t="str">
        <f>IF('ข้อ7-3'!W29=0,"",'ข้อ7-3'!W29)</f>
        <v/>
      </c>
      <c r="AG30" s="153" t="str">
        <f t="shared" si="6"/>
        <v/>
      </c>
      <c r="AH30" s="154" t="str">
        <f t="shared" si="17"/>
        <v/>
      </c>
      <c r="AI30" s="150" t="str">
        <f>IF('ข้อ8-1'!W29=0,"",'ข้อ8-1'!W29)</f>
        <v/>
      </c>
      <c r="AJ30" s="150" t="str">
        <f>IF('ข้อ8-2'!W29=0,"",'ข้อ8-2'!W29)</f>
        <v/>
      </c>
      <c r="AK30" s="153" t="str">
        <f t="shared" si="7"/>
        <v/>
      </c>
      <c r="AL30" s="154" t="str">
        <f t="shared" si="18"/>
        <v/>
      </c>
      <c r="AM30" s="202" t="str">
        <f t="shared" si="19"/>
        <v/>
      </c>
      <c r="AN30" s="201" t="str">
        <f t="shared" si="8"/>
        <v/>
      </c>
      <c r="AO30" s="200" t="str">
        <f t="shared" si="9"/>
        <v/>
      </c>
      <c r="AP30" s="155" t="str">
        <f t="shared" si="20"/>
        <v/>
      </c>
      <c r="AQ30" s="155" t="str">
        <f t="shared" si="10"/>
        <v/>
      </c>
      <c r="AR30" s="35"/>
      <c r="AS30" s="149" t="str">
        <f>IF(ผลประเมินFORปพ.5!X29=0,"",ผลประเมินFORปพ.5!X29)</f>
        <v/>
      </c>
      <c r="AT30" s="66" t="str">
        <f t="shared" si="21"/>
        <v/>
      </c>
      <c r="AU30" s="35"/>
      <c r="AV30" s="35"/>
      <c r="AW30" s="35"/>
      <c r="AX30" s="35"/>
      <c r="AY30" s="35"/>
      <c r="AZ30" s="35"/>
      <c r="BA30" s="35"/>
    </row>
    <row r="31" spans="1:53" s="4" customFormat="1" ht="13.5" customHeight="1">
      <c r="A31" s="35"/>
      <c r="B31" s="3">
        <v>23</v>
      </c>
      <c r="C31" s="27" t="str">
        <f>IF(นักเรียน!B28="","",นักเรียน!B28)</f>
        <v/>
      </c>
      <c r="D31" s="151" t="str">
        <f>IF(นักเรียน!C28="","",นักเรียน!C28)</f>
        <v/>
      </c>
      <c r="E31" s="140" t="str">
        <f>IF('ข้อ1-1'!W30=0,"",'ข้อ1-1'!W30)</f>
        <v/>
      </c>
      <c r="F31" s="140" t="str">
        <f>IF('ข้อ1-2'!W30=0,"",'ข้อ1-2'!W30)</f>
        <v/>
      </c>
      <c r="G31" s="140" t="str">
        <f>IF('ข้อ1-3'!W30=0,"",'ข้อ1-3'!W30)</f>
        <v/>
      </c>
      <c r="H31" s="140" t="str">
        <f>IF('ข้อ1-4'!W30=0,"",'ข้อ1-4'!W30)</f>
        <v/>
      </c>
      <c r="I31" s="153" t="str">
        <f t="shared" si="0"/>
        <v/>
      </c>
      <c r="J31" s="154" t="str">
        <f t="shared" si="11"/>
        <v/>
      </c>
      <c r="K31" s="140" t="str">
        <f>IF('ข้อ2-1'!W30=0,"",'ข้อ2-1'!W30)</f>
        <v/>
      </c>
      <c r="L31" s="140" t="str">
        <f>IF('ข้อ2-2'!W30=0,"",'ข้อ2-2'!W30)</f>
        <v/>
      </c>
      <c r="M31" s="153" t="str">
        <f t="shared" si="1"/>
        <v/>
      </c>
      <c r="N31" s="154" t="str">
        <f t="shared" si="12"/>
        <v/>
      </c>
      <c r="O31" s="140" t="str">
        <f>IF('ข้อ3-1'!W30=0,"",'ข้อ3-1'!W30)</f>
        <v/>
      </c>
      <c r="P31" s="153" t="str">
        <f t="shared" si="2"/>
        <v/>
      </c>
      <c r="Q31" s="154" t="str">
        <f t="shared" si="13"/>
        <v/>
      </c>
      <c r="R31" s="140" t="str">
        <f>IF('ข้อ4-1'!W30=0,"",'ข้อ4-1'!W30)</f>
        <v/>
      </c>
      <c r="S31" s="140" t="str">
        <f>IF('ข้อ4-2'!W30=0,"",'ข้อ4-2'!W30)</f>
        <v/>
      </c>
      <c r="T31" s="153" t="str">
        <f t="shared" si="3"/>
        <v/>
      </c>
      <c r="U31" s="154" t="str">
        <f t="shared" si="14"/>
        <v/>
      </c>
      <c r="V31" s="140" t="str">
        <f>IF('ข้อ5-1'!AB30=0,"",'ข้อ5-1'!AB30)</f>
        <v/>
      </c>
      <c r="W31" s="140" t="str">
        <f>IF('ข้อ5-2'!W30=0,"",'ข้อ5-2'!W30)</f>
        <v/>
      </c>
      <c r="X31" s="153" t="str">
        <f t="shared" si="4"/>
        <v/>
      </c>
      <c r="Y31" s="154" t="str">
        <f t="shared" si="15"/>
        <v/>
      </c>
      <c r="Z31" s="150" t="str">
        <f>IF('ข้อ6-1'!W30=0,"",'ข้อ6-1'!W30)</f>
        <v/>
      </c>
      <c r="AA31" s="150" t="str">
        <f>IF('ข้อ6-2'!W30=0,"",'ข้อ6-2'!W30)</f>
        <v/>
      </c>
      <c r="AB31" s="153" t="str">
        <f t="shared" si="5"/>
        <v/>
      </c>
      <c r="AC31" s="154" t="str">
        <f t="shared" si="16"/>
        <v/>
      </c>
      <c r="AD31" s="150" t="str">
        <f>IF('ข้อ7-1'!W30=0,"",'ข้อ7-1'!W30)</f>
        <v/>
      </c>
      <c r="AE31" s="150" t="str">
        <f>IF('ข้อ7-2'!W30=0,"",'ข้อ7-2'!W30)</f>
        <v/>
      </c>
      <c r="AF31" s="150" t="str">
        <f>IF('ข้อ7-3'!W30=0,"",'ข้อ7-3'!W30)</f>
        <v/>
      </c>
      <c r="AG31" s="153" t="str">
        <f t="shared" si="6"/>
        <v/>
      </c>
      <c r="AH31" s="154" t="str">
        <f t="shared" si="17"/>
        <v/>
      </c>
      <c r="AI31" s="150" t="str">
        <f>IF('ข้อ8-1'!W30=0,"",'ข้อ8-1'!W30)</f>
        <v/>
      </c>
      <c r="AJ31" s="150" t="str">
        <f>IF('ข้อ8-2'!W30=0,"",'ข้อ8-2'!W30)</f>
        <v/>
      </c>
      <c r="AK31" s="153" t="str">
        <f t="shared" si="7"/>
        <v/>
      </c>
      <c r="AL31" s="154" t="str">
        <f t="shared" si="18"/>
        <v/>
      </c>
      <c r="AM31" s="202" t="str">
        <f t="shared" si="19"/>
        <v/>
      </c>
      <c r="AN31" s="201" t="str">
        <f t="shared" si="8"/>
        <v/>
      </c>
      <c r="AO31" s="200" t="str">
        <f t="shared" si="9"/>
        <v/>
      </c>
      <c r="AP31" s="155" t="str">
        <f t="shared" si="20"/>
        <v/>
      </c>
      <c r="AQ31" s="155" t="str">
        <f t="shared" si="10"/>
        <v/>
      </c>
      <c r="AR31" s="35"/>
      <c r="AS31" s="149" t="str">
        <f>IF(ผลประเมินFORปพ.5!X30=0,"",ผลประเมินFORปพ.5!X30)</f>
        <v/>
      </c>
      <c r="AT31" s="66" t="str">
        <f t="shared" si="21"/>
        <v/>
      </c>
      <c r="AU31" s="35"/>
      <c r="AV31" s="35"/>
      <c r="AW31" s="35"/>
      <c r="AX31" s="35"/>
      <c r="AY31" s="35"/>
      <c r="AZ31" s="35"/>
      <c r="BA31" s="35"/>
    </row>
    <row r="32" spans="1:53" s="4" customFormat="1" ht="13.5" customHeight="1">
      <c r="A32" s="35"/>
      <c r="B32" s="3">
        <v>24</v>
      </c>
      <c r="C32" s="27" t="str">
        <f>IF(นักเรียน!B29="","",นักเรียน!B29)</f>
        <v/>
      </c>
      <c r="D32" s="151" t="str">
        <f>IF(นักเรียน!C29="","",นักเรียน!C29)</f>
        <v/>
      </c>
      <c r="E32" s="140" t="str">
        <f>IF('ข้อ1-1'!W31=0,"",'ข้อ1-1'!W31)</f>
        <v/>
      </c>
      <c r="F32" s="140" t="str">
        <f>IF('ข้อ1-2'!W31=0,"",'ข้อ1-2'!W31)</f>
        <v/>
      </c>
      <c r="G32" s="140" t="str">
        <f>IF('ข้อ1-3'!W31=0,"",'ข้อ1-3'!W31)</f>
        <v/>
      </c>
      <c r="H32" s="140" t="str">
        <f>IF('ข้อ1-4'!W31=0,"",'ข้อ1-4'!W31)</f>
        <v/>
      </c>
      <c r="I32" s="153" t="str">
        <f t="shared" si="0"/>
        <v/>
      </c>
      <c r="J32" s="154" t="str">
        <f t="shared" si="11"/>
        <v/>
      </c>
      <c r="K32" s="140" t="str">
        <f>IF('ข้อ2-1'!W31=0,"",'ข้อ2-1'!W31)</f>
        <v/>
      </c>
      <c r="L32" s="140" t="str">
        <f>IF('ข้อ2-2'!W31=0,"",'ข้อ2-2'!W31)</f>
        <v/>
      </c>
      <c r="M32" s="153" t="str">
        <f t="shared" si="1"/>
        <v/>
      </c>
      <c r="N32" s="154" t="str">
        <f t="shared" si="12"/>
        <v/>
      </c>
      <c r="O32" s="140" t="str">
        <f>IF('ข้อ3-1'!W31=0,"",'ข้อ3-1'!W31)</f>
        <v/>
      </c>
      <c r="P32" s="153" t="str">
        <f t="shared" si="2"/>
        <v/>
      </c>
      <c r="Q32" s="154" t="str">
        <f t="shared" si="13"/>
        <v/>
      </c>
      <c r="R32" s="140" t="str">
        <f>IF('ข้อ4-1'!W31=0,"",'ข้อ4-1'!W31)</f>
        <v/>
      </c>
      <c r="S32" s="140" t="str">
        <f>IF('ข้อ4-2'!W31=0,"",'ข้อ4-2'!W31)</f>
        <v/>
      </c>
      <c r="T32" s="153" t="str">
        <f t="shared" si="3"/>
        <v/>
      </c>
      <c r="U32" s="154" t="str">
        <f t="shared" si="14"/>
        <v/>
      </c>
      <c r="V32" s="140" t="str">
        <f>IF('ข้อ5-1'!AB31=0,"",'ข้อ5-1'!AB31)</f>
        <v/>
      </c>
      <c r="W32" s="140" t="str">
        <f>IF('ข้อ5-2'!W31=0,"",'ข้อ5-2'!W31)</f>
        <v/>
      </c>
      <c r="X32" s="153" t="str">
        <f t="shared" si="4"/>
        <v/>
      </c>
      <c r="Y32" s="154" t="str">
        <f t="shared" si="15"/>
        <v/>
      </c>
      <c r="Z32" s="150" t="str">
        <f>IF('ข้อ6-1'!W31=0,"",'ข้อ6-1'!W31)</f>
        <v/>
      </c>
      <c r="AA32" s="150" t="str">
        <f>IF('ข้อ6-2'!W31=0,"",'ข้อ6-2'!W31)</f>
        <v/>
      </c>
      <c r="AB32" s="153" t="str">
        <f t="shared" si="5"/>
        <v/>
      </c>
      <c r="AC32" s="154" t="str">
        <f t="shared" si="16"/>
        <v/>
      </c>
      <c r="AD32" s="150" t="str">
        <f>IF('ข้อ7-1'!W31=0,"",'ข้อ7-1'!W31)</f>
        <v/>
      </c>
      <c r="AE32" s="150" t="str">
        <f>IF('ข้อ7-2'!W31=0,"",'ข้อ7-2'!W31)</f>
        <v/>
      </c>
      <c r="AF32" s="150" t="str">
        <f>IF('ข้อ7-3'!W31=0,"",'ข้อ7-3'!W31)</f>
        <v/>
      </c>
      <c r="AG32" s="153" t="str">
        <f t="shared" si="6"/>
        <v/>
      </c>
      <c r="AH32" s="154" t="str">
        <f t="shared" si="17"/>
        <v/>
      </c>
      <c r="AI32" s="150" t="str">
        <f>IF('ข้อ8-1'!W31=0,"",'ข้อ8-1'!W31)</f>
        <v/>
      </c>
      <c r="AJ32" s="150" t="str">
        <f>IF('ข้อ8-2'!W31=0,"",'ข้อ8-2'!W31)</f>
        <v/>
      </c>
      <c r="AK32" s="153" t="str">
        <f t="shared" si="7"/>
        <v/>
      </c>
      <c r="AL32" s="154" t="str">
        <f t="shared" si="18"/>
        <v/>
      </c>
      <c r="AM32" s="202" t="str">
        <f t="shared" si="19"/>
        <v/>
      </c>
      <c r="AN32" s="201" t="str">
        <f t="shared" si="8"/>
        <v/>
      </c>
      <c r="AO32" s="200" t="str">
        <f t="shared" si="9"/>
        <v/>
      </c>
      <c r="AP32" s="155" t="str">
        <f t="shared" si="20"/>
        <v/>
      </c>
      <c r="AQ32" s="155" t="str">
        <f t="shared" si="10"/>
        <v/>
      </c>
      <c r="AR32" s="35"/>
      <c r="AS32" s="149" t="str">
        <f>IF(ผลประเมินFORปพ.5!X31=0,"",ผลประเมินFORปพ.5!X31)</f>
        <v/>
      </c>
      <c r="AT32" s="66" t="str">
        <f t="shared" si="21"/>
        <v/>
      </c>
      <c r="AU32" s="35"/>
      <c r="AV32" s="35"/>
      <c r="AW32" s="35"/>
      <c r="AX32" s="35"/>
      <c r="AY32" s="35"/>
      <c r="AZ32" s="35"/>
      <c r="BA32" s="35"/>
    </row>
    <row r="33" spans="1:53" s="4" customFormat="1" ht="13.5" customHeight="1">
      <c r="A33" s="35"/>
      <c r="B33" s="3">
        <v>25</v>
      </c>
      <c r="C33" s="27" t="str">
        <f>IF(นักเรียน!B30="","",นักเรียน!B30)</f>
        <v/>
      </c>
      <c r="D33" s="151" t="str">
        <f>IF(นักเรียน!C30="","",นักเรียน!C30)</f>
        <v/>
      </c>
      <c r="E33" s="140" t="str">
        <f>IF('ข้อ1-1'!W32=0,"",'ข้อ1-1'!W32)</f>
        <v/>
      </c>
      <c r="F33" s="140" t="str">
        <f>IF('ข้อ1-2'!W32=0,"",'ข้อ1-2'!W32)</f>
        <v/>
      </c>
      <c r="G33" s="140" t="str">
        <f>IF('ข้อ1-3'!W32=0,"",'ข้อ1-3'!W32)</f>
        <v/>
      </c>
      <c r="H33" s="140" t="str">
        <f>IF('ข้อ1-4'!W32=0,"",'ข้อ1-4'!W32)</f>
        <v/>
      </c>
      <c r="I33" s="153" t="str">
        <f t="shared" si="0"/>
        <v/>
      </c>
      <c r="J33" s="154" t="str">
        <f t="shared" si="11"/>
        <v/>
      </c>
      <c r="K33" s="140" t="str">
        <f>IF('ข้อ2-1'!W32=0,"",'ข้อ2-1'!W32)</f>
        <v/>
      </c>
      <c r="L33" s="140" t="str">
        <f>IF('ข้อ2-2'!W32=0,"",'ข้อ2-2'!W32)</f>
        <v/>
      </c>
      <c r="M33" s="153" t="str">
        <f t="shared" si="1"/>
        <v/>
      </c>
      <c r="N33" s="154" t="str">
        <f t="shared" si="12"/>
        <v/>
      </c>
      <c r="O33" s="140" t="str">
        <f>IF('ข้อ3-1'!W32=0,"",'ข้อ3-1'!W32)</f>
        <v/>
      </c>
      <c r="P33" s="153" t="str">
        <f t="shared" si="2"/>
        <v/>
      </c>
      <c r="Q33" s="154" t="str">
        <f t="shared" si="13"/>
        <v/>
      </c>
      <c r="R33" s="140" t="str">
        <f>IF('ข้อ4-1'!W32=0,"",'ข้อ4-1'!W32)</f>
        <v/>
      </c>
      <c r="S33" s="140" t="str">
        <f>IF('ข้อ4-2'!W32=0,"",'ข้อ4-2'!W32)</f>
        <v/>
      </c>
      <c r="T33" s="153" t="str">
        <f t="shared" si="3"/>
        <v/>
      </c>
      <c r="U33" s="154" t="str">
        <f t="shared" si="14"/>
        <v/>
      </c>
      <c r="V33" s="140" t="str">
        <f>IF('ข้อ5-1'!AB32=0,"",'ข้อ5-1'!AB32)</f>
        <v/>
      </c>
      <c r="W33" s="140" t="str">
        <f>IF('ข้อ5-2'!W32=0,"",'ข้อ5-2'!W32)</f>
        <v/>
      </c>
      <c r="X33" s="153" t="str">
        <f t="shared" si="4"/>
        <v/>
      </c>
      <c r="Y33" s="154" t="str">
        <f t="shared" si="15"/>
        <v/>
      </c>
      <c r="Z33" s="150" t="str">
        <f>IF('ข้อ6-1'!W32=0,"",'ข้อ6-1'!W32)</f>
        <v/>
      </c>
      <c r="AA33" s="150" t="str">
        <f>IF('ข้อ6-2'!W32=0,"",'ข้อ6-2'!W32)</f>
        <v/>
      </c>
      <c r="AB33" s="153" t="str">
        <f t="shared" si="5"/>
        <v/>
      </c>
      <c r="AC33" s="154" t="str">
        <f t="shared" si="16"/>
        <v/>
      </c>
      <c r="AD33" s="150" t="str">
        <f>IF('ข้อ7-1'!W32=0,"",'ข้อ7-1'!W32)</f>
        <v/>
      </c>
      <c r="AE33" s="150" t="str">
        <f>IF('ข้อ7-2'!W32=0,"",'ข้อ7-2'!W32)</f>
        <v/>
      </c>
      <c r="AF33" s="150" t="str">
        <f>IF('ข้อ7-3'!W32=0,"",'ข้อ7-3'!W32)</f>
        <v/>
      </c>
      <c r="AG33" s="153" t="str">
        <f t="shared" si="6"/>
        <v/>
      </c>
      <c r="AH33" s="154" t="str">
        <f t="shared" si="17"/>
        <v/>
      </c>
      <c r="AI33" s="150" t="str">
        <f>IF('ข้อ8-1'!W32=0,"",'ข้อ8-1'!W32)</f>
        <v/>
      </c>
      <c r="AJ33" s="150" t="str">
        <f>IF('ข้อ8-2'!W32=0,"",'ข้อ8-2'!W32)</f>
        <v/>
      </c>
      <c r="AK33" s="153" t="str">
        <f t="shared" si="7"/>
        <v/>
      </c>
      <c r="AL33" s="154" t="str">
        <f t="shared" si="18"/>
        <v/>
      </c>
      <c r="AM33" s="202" t="str">
        <f t="shared" si="19"/>
        <v/>
      </c>
      <c r="AN33" s="201" t="str">
        <f t="shared" si="8"/>
        <v/>
      </c>
      <c r="AO33" s="200" t="str">
        <f t="shared" si="9"/>
        <v/>
      </c>
      <c r="AP33" s="155" t="str">
        <f t="shared" si="20"/>
        <v/>
      </c>
      <c r="AQ33" s="155" t="str">
        <f t="shared" si="10"/>
        <v/>
      </c>
      <c r="AR33" s="35"/>
      <c r="AS33" s="149" t="str">
        <f>IF(ผลประเมินFORปพ.5!X32=0,"",ผลประเมินFORปพ.5!X32)</f>
        <v/>
      </c>
      <c r="AT33" s="66" t="str">
        <f t="shared" si="21"/>
        <v/>
      </c>
      <c r="AU33" s="35"/>
      <c r="AV33" s="35"/>
      <c r="AW33" s="35"/>
      <c r="AX33" s="35"/>
      <c r="AY33" s="35"/>
      <c r="AZ33" s="35"/>
      <c r="BA33" s="35"/>
    </row>
    <row r="34" spans="1:53" s="4" customFormat="1" ht="13.5" customHeight="1">
      <c r="A34" s="35"/>
      <c r="B34" s="3">
        <v>26</v>
      </c>
      <c r="C34" s="27" t="str">
        <f>IF(นักเรียน!B31="","",นักเรียน!B31)</f>
        <v/>
      </c>
      <c r="D34" s="151" t="str">
        <f>IF(นักเรียน!C31="","",นักเรียน!C31)</f>
        <v/>
      </c>
      <c r="E34" s="140" t="str">
        <f>IF('ข้อ1-1'!W33=0,"",'ข้อ1-1'!W33)</f>
        <v/>
      </c>
      <c r="F34" s="140" t="str">
        <f>IF('ข้อ1-2'!W33=0,"",'ข้อ1-2'!W33)</f>
        <v/>
      </c>
      <c r="G34" s="140" t="str">
        <f>IF('ข้อ1-3'!W33=0,"",'ข้อ1-3'!W33)</f>
        <v/>
      </c>
      <c r="H34" s="140" t="str">
        <f>IF('ข้อ1-4'!W33=0,"",'ข้อ1-4'!W33)</f>
        <v/>
      </c>
      <c r="I34" s="153" t="str">
        <f t="shared" si="0"/>
        <v/>
      </c>
      <c r="J34" s="154" t="str">
        <f t="shared" si="11"/>
        <v/>
      </c>
      <c r="K34" s="140" t="str">
        <f>IF('ข้อ2-1'!W33=0,"",'ข้อ2-1'!W33)</f>
        <v/>
      </c>
      <c r="L34" s="140" t="str">
        <f>IF('ข้อ2-2'!W33=0,"",'ข้อ2-2'!W33)</f>
        <v/>
      </c>
      <c r="M34" s="153" t="str">
        <f t="shared" si="1"/>
        <v/>
      </c>
      <c r="N34" s="154" t="str">
        <f t="shared" si="12"/>
        <v/>
      </c>
      <c r="O34" s="140" t="str">
        <f>IF('ข้อ3-1'!W33=0,"",'ข้อ3-1'!W33)</f>
        <v/>
      </c>
      <c r="P34" s="153" t="str">
        <f t="shared" si="2"/>
        <v/>
      </c>
      <c r="Q34" s="154" t="str">
        <f t="shared" si="13"/>
        <v/>
      </c>
      <c r="R34" s="140" t="str">
        <f>IF('ข้อ4-1'!W33=0,"",'ข้อ4-1'!W33)</f>
        <v/>
      </c>
      <c r="S34" s="140" t="str">
        <f>IF('ข้อ4-2'!W33=0,"",'ข้อ4-2'!W33)</f>
        <v/>
      </c>
      <c r="T34" s="153" t="str">
        <f t="shared" si="3"/>
        <v/>
      </c>
      <c r="U34" s="154" t="str">
        <f t="shared" si="14"/>
        <v/>
      </c>
      <c r="V34" s="140" t="str">
        <f>IF('ข้อ5-1'!AB33=0,"",'ข้อ5-1'!AB33)</f>
        <v/>
      </c>
      <c r="W34" s="140" t="str">
        <f>IF('ข้อ5-2'!W33=0,"",'ข้อ5-2'!W33)</f>
        <v/>
      </c>
      <c r="X34" s="153" t="str">
        <f t="shared" si="4"/>
        <v/>
      </c>
      <c r="Y34" s="154" t="str">
        <f t="shared" si="15"/>
        <v/>
      </c>
      <c r="Z34" s="150" t="str">
        <f>IF('ข้อ6-1'!W33=0,"",'ข้อ6-1'!W33)</f>
        <v/>
      </c>
      <c r="AA34" s="150" t="str">
        <f>IF('ข้อ6-2'!W33=0,"",'ข้อ6-2'!W33)</f>
        <v/>
      </c>
      <c r="AB34" s="153" t="str">
        <f t="shared" si="5"/>
        <v/>
      </c>
      <c r="AC34" s="154" t="str">
        <f t="shared" si="16"/>
        <v/>
      </c>
      <c r="AD34" s="150" t="str">
        <f>IF('ข้อ7-1'!W33=0,"",'ข้อ7-1'!W33)</f>
        <v/>
      </c>
      <c r="AE34" s="150" t="str">
        <f>IF('ข้อ7-2'!W33=0,"",'ข้อ7-2'!W33)</f>
        <v/>
      </c>
      <c r="AF34" s="150" t="str">
        <f>IF('ข้อ7-3'!W33=0,"",'ข้อ7-3'!W33)</f>
        <v/>
      </c>
      <c r="AG34" s="153" t="str">
        <f t="shared" si="6"/>
        <v/>
      </c>
      <c r="AH34" s="154" t="str">
        <f t="shared" si="17"/>
        <v/>
      </c>
      <c r="AI34" s="150" t="str">
        <f>IF('ข้อ8-1'!W33=0,"",'ข้อ8-1'!W33)</f>
        <v/>
      </c>
      <c r="AJ34" s="150" t="str">
        <f>IF('ข้อ8-2'!W33=0,"",'ข้อ8-2'!W33)</f>
        <v/>
      </c>
      <c r="AK34" s="153" t="str">
        <f t="shared" si="7"/>
        <v/>
      </c>
      <c r="AL34" s="154" t="str">
        <f t="shared" si="18"/>
        <v/>
      </c>
      <c r="AM34" s="202" t="str">
        <f t="shared" si="19"/>
        <v/>
      </c>
      <c r="AN34" s="201" t="str">
        <f t="shared" si="8"/>
        <v/>
      </c>
      <c r="AO34" s="200" t="str">
        <f t="shared" si="9"/>
        <v/>
      </c>
      <c r="AP34" s="155" t="str">
        <f t="shared" si="20"/>
        <v/>
      </c>
      <c r="AQ34" s="155" t="str">
        <f t="shared" si="10"/>
        <v/>
      </c>
      <c r="AR34" s="35"/>
      <c r="AS34" s="149" t="str">
        <f>IF(ผลประเมินFORปพ.5!X33=0,"",ผลประเมินFORปพ.5!X33)</f>
        <v/>
      </c>
      <c r="AT34" s="66" t="str">
        <f t="shared" si="21"/>
        <v/>
      </c>
      <c r="AU34" s="35"/>
      <c r="AV34" s="35"/>
      <c r="AW34" s="35"/>
      <c r="AX34" s="35"/>
      <c r="AY34" s="35"/>
      <c r="AZ34" s="35"/>
      <c r="BA34" s="35"/>
    </row>
    <row r="35" spans="1:53" s="4" customFormat="1" ht="13.5" customHeight="1">
      <c r="A35" s="35"/>
      <c r="B35" s="3">
        <v>27</v>
      </c>
      <c r="C35" s="27" t="str">
        <f>IF(นักเรียน!B32="","",นักเรียน!B32)</f>
        <v/>
      </c>
      <c r="D35" s="151" t="str">
        <f>IF(นักเรียน!C32="","",นักเรียน!C32)</f>
        <v/>
      </c>
      <c r="E35" s="140" t="str">
        <f>IF('ข้อ1-1'!W34=0,"",'ข้อ1-1'!W34)</f>
        <v/>
      </c>
      <c r="F35" s="140" t="str">
        <f>IF('ข้อ1-2'!W34=0,"",'ข้อ1-2'!W34)</f>
        <v/>
      </c>
      <c r="G35" s="140" t="str">
        <f>IF('ข้อ1-3'!W34=0,"",'ข้อ1-3'!W34)</f>
        <v/>
      </c>
      <c r="H35" s="140" t="str">
        <f>IF('ข้อ1-4'!W34=0,"",'ข้อ1-4'!W34)</f>
        <v/>
      </c>
      <c r="I35" s="153" t="str">
        <f t="shared" si="0"/>
        <v/>
      </c>
      <c r="J35" s="154" t="str">
        <f t="shared" si="11"/>
        <v/>
      </c>
      <c r="K35" s="140" t="str">
        <f>IF('ข้อ2-1'!W34=0,"",'ข้อ2-1'!W34)</f>
        <v/>
      </c>
      <c r="L35" s="140" t="str">
        <f>IF('ข้อ2-2'!W34=0,"",'ข้อ2-2'!W34)</f>
        <v/>
      </c>
      <c r="M35" s="153" t="str">
        <f t="shared" si="1"/>
        <v/>
      </c>
      <c r="N35" s="154" t="str">
        <f t="shared" si="12"/>
        <v/>
      </c>
      <c r="O35" s="140" t="str">
        <f>IF('ข้อ3-1'!W34=0,"",'ข้อ3-1'!W34)</f>
        <v/>
      </c>
      <c r="P35" s="153" t="str">
        <f t="shared" si="2"/>
        <v/>
      </c>
      <c r="Q35" s="154" t="str">
        <f t="shared" si="13"/>
        <v/>
      </c>
      <c r="R35" s="140" t="str">
        <f>IF('ข้อ4-1'!W34=0,"",'ข้อ4-1'!W34)</f>
        <v/>
      </c>
      <c r="S35" s="140" t="str">
        <f>IF('ข้อ4-2'!W34=0,"",'ข้อ4-2'!W34)</f>
        <v/>
      </c>
      <c r="T35" s="153" t="str">
        <f t="shared" si="3"/>
        <v/>
      </c>
      <c r="U35" s="154" t="str">
        <f t="shared" si="14"/>
        <v/>
      </c>
      <c r="V35" s="140" t="str">
        <f>IF('ข้อ5-1'!AB34=0,"",'ข้อ5-1'!AB34)</f>
        <v/>
      </c>
      <c r="W35" s="140" t="str">
        <f>IF('ข้อ5-2'!W34=0,"",'ข้อ5-2'!W34)</f>
        <v/>
      </c>
      <c r="X35" s="153" t="str">
        <f t="shared" si="4"/>
        <v/>
      </c>
      <c r="Y35" s="154" t="str">
        <f t="shared" si="15"/>
        <v/>
      </c>
      <c r="Z35" s="150" t="str">
        <f>IF('ข้อ6-1'!W34=0,"",'ข้อ6-1'!W34)</f>
        <v/>
      </c>
      <c r="AA35" s="150" t="str">
        <f>IF('ข้อ6-2'!W34=0,"",'ข้อ6-2'!W34)</f>
        <v/>
      </c>
      <c r="AB35" s="153" t="str">
        <f t="shared" si="5"/>
        <v/>
      </c>
      <c r="AC35" s="154" t="str">
        <f t="shared" si="16"/>
        <v/>
      </c>
      <c r="AD35" s="150" t="str">
        <f>IF('ข้อ7-1'!W34=0,"",'ข้อ7-1'!W34)</f>
        <v/>
      </c>
      <c r="AE35" s="150" t="str">
        <f>IF('ข้อ7-2'!W34=0,"",'ข้อ7-2'!W34)</f>
        <v/>
      </c>
      <c r="AF35" s="150" t="str">
        <f>IF('ข้อ7-3'!W34=0,"",'ข้อ7-3'!W34)</f>
        <v/>
      </c>
      <c r="AG35" s="153" t="str">
        <f t="shared" si="6"/>
        <v/>
      </c>
      <c r="AH35" s="154" t="str">
        <f t="shared" si="17"/>
        <v/>
      </c>
      <c r="AI35" s="150" t="str">
        <f>IF('ข้อ8-1'!W34=0,"",'ข้อ8-1'!W34)</f>
        <v/>
      </c>
      <c r="AJ35" s="150" t="str">
        <f>IF('ข้อ8-2'!W34=0,"",'ข้อ8-2'!W34)</f>
        <v/>
      </c>
      <c r="AK35" s="153" t="str">
        <f t="shared" si="7"/>
        <v/>
      </c>
      <c r="AL35" s="154" t="str">
        <f t="shared" si="18"/>
        <v/>
      </c>
      <c r="AM35" s="202" t="str">
        <f t="shared" si="19"/>
        <v/>
      </c>
      <c r="AN35" s="201" t="str">
        <f t="shared" si="8"/>
        <v/>
      </c>
      <c r="AO35" s="200" t="str">
        <f t="shared" si="9"/>
        <v/>
      </c>
      <c r="AP35" s="155" t="str">
        <f t="shared" si="20"/>
        <v/>
      </c>
      <c r="AQ35" s="155" t="str">
        <f t="shared" si="10"/>
        <v/>
      </c>
      <c r="AR35" s="35"/>
      <c r="AS35" s="149" t="str">
        <f>IF(ผลประเมินFORปพ.5!X34=0,"",ผลประเมินFORปพ.5!X34)</f>
        <v/>
      </c>
      <c r="AT35" s="66" t="str">
        <f t="shared" si="21"/>
        <v/>
      </c>
      <c r="AU35" s="35"/>
      <c r="AV35" s="35"/>
      <c r="AW35" s="35"/>
      <c r="AX35" s="35"/>
      <c r="AY35" s="35"/>
      <c r="AZ35" s="35"/>
      <c r="BA35" s="35"/>
    </row>
    <row r="36" spans="1:53" s="4" customFormat="1" ht="13.5" customHeight="1">
      <c r="A36" s="35"/>
      <c r="B36" s="3">
        <v>28</v>
      </c>
      <c r="C36" s="27" t="str">
        <f>IF(นักเรียน!B33="","",นักเรียน!B33)</f>
        <v/>
      </c>
      <c r="D36" s="151" t="str">
        <f>IF(นักเรียน!C33="","",นักเรียน!C33)</f>
        <v/>
      </c>
      <c r="E36" s="140" t="str">
        <f>IF('ข้อ1-1'!W35=0,"",'ข้อ1-1'!W35)</f>
        <v/>
      </c>
      <c r="F36" s="140" t="str">
        <f>IF('ข้อ1-2'!W35=0,"",'ข้อ1-2'!W35)</f>
        <v/>
      </c>
      <c r="G36" s="140" t="str">
        <f>IF('ข้อ1-3'!W35=0,"",'ข้อ1-3'!W35)</f>
        <v/>
      </c>
      <c r="H36" s="140" t="str">
        <f>IF('ข้อ1-4'!W35=0,"",'ข้อ1-4'!W35)</f>
        <v/>
      </c>
      <c r="I36" s="153" t="str">
        <f t="shared" si="0"/>
        <v/>
      </c>
      <c r="J36" s="154" t="str">
        <f t="shared" si="11"/>
        <v/>
      </c>
      <c r="K36" s="140" t="str">
        <f>IF('ข้อ2-1'!W35=0,"",'ข้อ2-1'!W35)</f>
        <v/>
      </c>
      <c r="L36" s="140" t="str">
        <f>IF('ข้อ2-2'!W35=0,"",'ข้อ2-2'!W35)</f>
        <v/>
      </c>
      <c r="M36" s="153" t="str">
        <f t="shared" si="1"/>
        <v/>
      </c>
      <c r="N36" s="154" t="str">
        <f t="shared" si="12"/>
        <v/>
      </c>
      <c r="O36" s="140" t="str">
        <f>IF('ข้อ3-1'!W35=0,"",'ข้อ3-1'!W35)</f>
        <v/>
      </c>
      <c r="P36" s="153" t="str">
        <f t="shared" si="2"/>
        <v/>
      </c>
      <c r="Q36" s="154" t="str">
        <f t="shared" si="13"/>
        <v/>
      </c>
      <c r="R36" s="140" t="str">
        <f>IF('ข้อ4-1'!W35=0,"",'ข้อ4-1'!W35)</f>
        <v/>
      </c>
      <c r="S36" s="140" t="str">
        <f>IF('ข้อ4-2'!W35=0,"",'ข้อ4-2'!W35)</f>
        <v/>
      </c>
      <c r="T36" s="153" t="str">
        <f t="shared" si="3"/>
        <v/>
      </c>
      <c r="U36" s="154" t="str">
        <f t="shared" si="14"/>
        <v/>
      </c>
      <c r="V36" s="140" t="str">
        <f>IF('ข้อ5-1'!AB35=0,"",'ข้อ5-1'!AB35)</f>
        <v/>
      </c>
      <c r="W36" s="140" t="str">
        <f>IF('ข้อ5-2'!W35=0,"",'ข้อ5-2'!W35)</f>
        <v/>
      </c>
      <c r="X36" s="153" t="str">
        <f t="shared" si="4"/>
        <v/>
      </c>
      <c r="Y36" s="154" t="str">
        <f t="shared" si="15"/>
        <v/>
      </c>
      <c r="Z36" s="150" t="str">
        <f>IF('ข้อ6-1'!W35=0,"",'ข้อ6-1'!W35)</f>
        <v/>
      </c>
      <c r="AA36" s="150" t="str">
        <f>IF('ข้อ6-2'!W35=0,"",'ข้อ6-2'!W35)</f>
        <v/>
      </c>
      <c r="AB36" s="153" t="str">
        <f t="shared" si="5"/>
        <v/>
      </c>
      <c r="AC36" s="154" t="str">
        <f t="shared" si="16"/>
        <v/>
      </c>
      <c r="AD36" s="150" t="str">
        <f>IF('ข้อ7-1'!W35=0,"",'ข้อ7-1'!W35)</f>
        <v/>
      </c>
      <c r="AE36" s="150" t="str">
        <f>IF('ข้อ7-2'!W35=0,"",'ข้อ7-2'!W35)</f>
        <v/>
      </c>
      <c r="AF36" s="150" t="str">
        <f>IF('ข้อ7-3'!W35=0,"",'ข้อ7-3'!W35)</f>
        <v/>
      </c>
      <c r="AG36" s="153" t="str">
        <f t="shared" si="6"/>
        <v/>
      </c>
      <c r="AH36" s="154" t="str">
        <f t="shared" si="17"/>
        <v/>
      </c>
      <c r="AI36" s="150" t="str">
        <f>IF('ข้อ8-1'!W35=0,"",'ข้อ8-1'!W35)</f>
        <v/>
      </c>
      <c r="AJ36" s="150" t="str">
        <f>IF('ข้อ8-2'!W35=0,"",'ข้อ8-2'!W35)</f>
        <v/>
      </c>
      <c r="AK36" s="153" t="str">
        <f t="shared" si="7"/>
        <v/>
      </c>
      <c r="AL36" s="154" t="str">
        <f t="shared" si="18"/>
        <v/>
      </c>
      <c r="AM36" s="202" t="str">
        <f t="shared" si="19"/>
        <v/>
      </c>
      <c r="AN36" s="201" t="str">
        <f t="shared" si="8"/>
        <v/>
      </c>
      <c r="AO36" s="200" t="str">
        <f t="shared" si="9"/>
        <v/>
      </c>
      <c r="AP36" s="155" t="str">
        <f t="shared" si="20"/>
        <v/>
      </c>
      <c r="AQ36" s="155" t="str">
        <f t="shared" si="10"/>
        <v/>
      </c>
      <c r="AR36" s="35"/>
      <c r="AS36" s="149" t="str">
        <f>IF(ผลประเมินFORปพ.5!X35=0,"",ผลประเมินFORปพ.5!X35)</f>
        <v/>
      </c>
      <c r="AT36" s="66" t="str">
        <f t="shared" si="21"/>
        <v/>
      </c>
      <c r="AU36" s="35"/>
      <c r="AV36" s="35"/>
      <c r="AW36" s="35"/>
      <c r="AX36" s="35"/>
      <c r="AY36" s="35"/>
      <c r="AZ36" s="35"/>
      <c r="BA36" s="35"/>
    </row>
    <row r="37" spans="1:53" s="4" customFormat="1" ht="13.5" customHeight="1">
      <c r="A37" s="35"/>
      <c r="B37" s="3">
        <v>29</v>
      </c>
      <c r="C37" s="27" t="str">
        <f>IF(นักเรียน!B34="","",นักเรียน!B34)</f>
        <v/>
      </c>
      <c r="D37" s="151" t="str">
        <f>IF(นักเรียน!C34="","",นักเรียน!C34)</f>
        <v/>
      </c>
      <c r="E37" s="140" t="str">
        <f>IF('ข้อ1-1'!W36=0,"",'ข้อ1-1'!W36)</f>
        <v/>
      </c>
      <c r="F37" s="140" t="str">
        <f>IF('ข้อ1-2'!W36=0,"",'ข้อ1-2'!W36)</f>
        <v/>
      </c>
      <c r="G37" s="140" t="str">
        <f>IF('ข้อ1-3'!W36=0,"",'ข้อ1-3'!W36)</f>
        <v/>
      </c>
      <c r="H37" s="140" t="str">
        <f>IF('ข้อ1-4'!W36=0,"",'ข้อ1-4'!W36)</f>
        <v/>
      </c>
      <c r="I37" s="153" t="str">
        <f t="shared" si="0"/>
        <v/>
      </c>
      <c r="J37" s="154" t="str">
        <f t="shared" si="11"/>
        <v/>
      </c>
      <c r="K37" s="140" t="str">
        <f>IF('ข้อ2-1'!W36=0,"",'ข้อ2-1'!W36)</f>
        <v/>
      </c>
      <c r="L37" s="140" t="str">
        <f>IF('ข้อ2-2'!W36=0,"",'ข้อ2-2'!W36)</f>
        <v/>
      </c>
      <c r="M37" s="153" t="str">
        <f t="shared" si="1"/>
        <v/>
      </c>
      <c r="N37" s="154" t="str">
        <f t="shared" si="12"/>
        <v/>
      </c>
      <c r="O37" s="140" t="str">
        <f>IF('ข้อ3-1'!W36=0,"",'ข้อ3-1'!W36)</f>
        <v/>
      </c>
      <c r="P37" s="153" t="str">
        <f t="shared" si="2"/>
        <v/>
      </c>
      <c r="Q37" s="154" t="str">
        <f t="shared" si="13"/>
        <v/>
      </c>
      <c r="R37" s="140" t="str">
        <f>IF('ข้อ4-1'!W36=0,"",'ข้อ4-1'!W36)</f>
        <v/>
      </c>
      <c r="S37" s="140" t="str">
        <f>IF('ข้อ4-2'!W36=0,"",'ข้อ4-2'!W36)</f>
        <v/>
      </c>
      <c r="T37" s="153" t="str">
        <f t="shared" si="3"/>
        <v/>
      </c>
      <c r="U37" s="154" t="str">
        <f t="shared" si="14"/>
        <v/>
      </c>
      <c r="V37" s="140" t="str">
        <f>IF('ข้อ5-1'!AB36=0,"",'ข้อ5-1'!AB36)</f>
        <v/>
      </c>
      <c r="W37" s="140" t="str">
        <f>IF('ข้อ5-2'!W36=0,"",'ข้อ5-2'!W36)</f>
        <v/>
      </c>
      <c r="X37" s="153" t="str">
        <f t="shared" si="4"/>
        <v/>
      </c>
      <c r="Y37" s="154" t="str">
        <f t="shared" si="15"/>
        <v/>
      </c>
      <c r="Z37" s="150" t="str">
        <f>IF('ข้อ6-1'!W36=0,"",'ข้อ6-1'!W36)</f>
        <v/>
      </c>
      <c r="AA37" s="150" t="str">
        <f>IF('ข้อ6-2'!W36=0,"",'ข้อ6-2'!W36)</f>
        <v/>
      </c>
      <c r="AB37" s="153" t="str">
        <f t="shared" si="5"/>
        <v/>
      </c>
      <c r="AC37" s="154" t="str">
        <f t="shared" si="16"/>
        <v/>
      </c>
      <c r="AD37" s="150" t="str">
        <f>IF('ข้อ7-1'!W36=0,"",'ข้อ7-1'!W36)</f>
        <v/>
      </c>
      <c r="AE37" s="150" t="str">
        <f>IF('ข้อ7-2'!W36=0,"",'ข้อ7-2'!W36)</f>
        <v/>
      </c>
      <c r="AF37" s="150" t="str">
        <f>IF('ข้อ7-3'!W36=0,"",'ข้อ7-3'!W36)</f>
        <v/>
      </c>
      <c r="AG37" s="153" t="str">
        <f t="shared" si="6"/>
        <v/>
      </c>
      <c r="AH37" s="154" t="str">
        <f t="shared" si="17"/>
        <v/>
      </c>
      <c r="AI37" s="150" t="str">
        <f>IF('ข้อ8-1'!W36=0,"",'ข้อ8-1'!W36)</f>
        <v/>
      </c>
      <c r="AJ37" s="150" t="str">
        <f>IF('ข้อ8-2'!W36=0,"",'ข้อ8-2'!W36)</f>
        <v/>
      </c>
      <c r="AK37" s="153" t="str">
        <f t="shared" si="7"/>
        <v/>
      </c>
      <c r="AL37" s="154" t="str">
        <f t="shared" si="18"/>
        <v/>
      </c>
      <c r="AM37" s="202" t="str">
        <f t="shared" si="19"/>
        <v/>
      </c>
      <c r="AN37" s="201" t="str">
        <f t="shared" si="8"/>
        <v/>
      </c>
      <c r="AO37" s="200" t="str">
        <f t="shared" si="9"/>
        <v/>
      </c>
      <c r="AP37" s="155" t="str">
        <f t="shared" si="20"/>
        <v/>
      </c>
      <c r="AQ37" s="155" t="str">
        <f t="shared" si="10"/>
        <v/>
      </c>
      <c r="AR37" s="35"/>
      <c r="AS37" s="149" t="str">
        <f>IF(ผลประเมินFORปพ.5!X36=0,"",ผลประเมินFORปพ.5!X36)</f>
        <v/>
      </c>
      <c r="AT37" s="66" t="str">
        <f t="shared" si="21"/>
        <v/>
      </c>
      <c r="AU37" s="35"/>
      <c r="AV37" s="35"/>
      <c r="AW37" s="35"/>
      <c r="AX37" s="35"/>
      <c r="AY37" s="35"/>
      <c r="AZ37" s="35"/>
      <c r="BA37" s="35"/>
    </row>
    <row r="38" spans="1:53" s="4" customFormat="1" ht="13.5" customHeight="1">
      <c r="A38" s="35"/>
      <c r="B38" s="3">
        <v>30</v>
      </c>
      <c r="C38" s="27" t="str">
        <f>IF(นักเรียน!B35="","",นักเรียน!B35)</f>
        <v/>
      </c>
      <c r="D38" s="151" t="str">
        <f>IF(นักเรียน!C35="","",นักเรียน!C35)</f>
        <v/>
      </c>
      <c r="E38" s="140" t="str">
        <f>IF('ข้อ1-1'!W37=0,"",'ข้อ1-1'!W37)</f>
        <v/>
      </c>
      <c r="F38" s="140" t="str">
        <f>IF('ข้อ1-2'!W37=0,"",'ข้อ1-2'!W37)</f>
        <v/>
      </c>
      <c r="G38" s="140" t="str">
        <f>IF('ข้อ1-3'!W37=0,"",'ข้อ1-3'!W37)</f>
        <v/>
      </c>
      <c r="H38" s="140" t="str">
        <f>IF('ข้อ1-4'!W37=0,"",'ข้อ1-4'!W37)</f>
        <v/>
      </c>
      <c r="I38" s="153" t="str">
        <f t="shared" si="0"/>
        <v/>
      </c>
      <c r="J38" s="154" t="str">
        <f t="shared" si="11"/>
        <v/>
      </c>
      <c r="K38" s="140" t="str">
        <f>IF('ข้อ2-1'!W37=0,"",'ข้อ2-1'!W37)</f>
        <v/>
      </c>
      <c r="L38" s="140" t="str">
        <f>IF('ข้อ2-2'!W37=0,"",'ข้อ2-2'!W37)</f>
        <v/>
      </c>
      <c r="M38" s="153" t="str">
        <f t="shared" si="1"/>
        <v/>
      </c>
      <c r="N38" s="154" t="str">
        <f t="shared" si="12"/>
        <v/>
      </c>
      <c r="O38" s="140" t="str">
        <f>IF('ข้อ3-1'!W37=0,"",'ข้อ3-1'!W37)</f>
        <v/>
      </c>
      <c r="P38" s="153" t="str">
        <f t="shared" si="2"/>
        <v/>
      </c>
      <c r="Q38" s="154" t="str">
        <f t="shared" si="13"/>
        <v/>
      </c>
      <c r="R38" s="140" t="str">
        <f>IF('ข้อ4-1'!W37=0,"",'ข้อ4-1'!W37)</f>
        <v/>
      </c>
      <c r="S38" s="140" t="str">
        <f>IF('ข้อ4-2'!W37=0,"",'ข้อ4-2'!W37)</f>
        <v/>
      </c>
      <c r="T38" s="153" t="str">
        <f t="shared" si="3"/>
        <v/>
      </c>
      <c r="U38" s="154" t="str">
        <f t="shared" si="14"/>
        <v/>
      </c>
      <c r="V38" s="140" t="str">
        <f>IF('ข้อ5-1'!AB37=0,"",'ข้อ5-1'!AB37)</f>
        <v/>
      </c>
      <c r="W38" s="140" t="str">
        <f>IF('ข้อ5-2'!W37=0,"",'ข้อ5-2'!W37)</f>
        <v/>
      </c>
      <c r="X38" s="153" t="str">
        <f t="shared" si="4"/>
        <v/>
      </c>
      <c r="Y38" s="154" t="str">
        <f t="shared" si="15"/>
        <v/>
      </c>
      <c r="Z38" s="150" t="str">
        <f>IF('ข้อ6-1'!W37=0,"",'ข้อ6-1'!W37)</f>
        <v/>
      </c>
      <c r="AA38" s="150" t="str">
        <f>IF('ข้อ6-2'!W37=0,"",'ข้อ6-2'!W37)</f>
        <v/>
      </c>
      <c r="AB38" s="153" t="str">
        <f t="shared" si="5"/>
        <v/>
      </c>
      <c r="AC38" s="154" t="str">
        <f t="shared" si="16"/>
        <v/>
      </c>
      <c r="AD38" s="150" t="str">
        <f>IF('ข้อ7-1'!W37=0,"",'ข้อ7-1'!W37)</f>
        <v/>
      </c>
      <c r="AE38" s="150" t="str">
        <f>IF('ข้อ7-2'!W37=0,"",'ข้อ7-2'!W37)</f>
        <v/>
      </c>
      <c r="AF38" s="150" t="str">
        <f>IF('ข้อ7-3'!W37=0,"",'ข้อ7-3'!W37)</f>
        <v/>
      </c>
      <c r="AG38" s="153" t="str">
        <f t="shared" si="6"/>
        <v/>
      </c>
      <c r="AH38" s="154" t="str">
        <f t="shared" si="17"/>
        <v/>
      </c>
      <c r="AI38" s="150" t="str">
        <f>IF('ข้อ8-1'!W37=0,"",'ข้อ8-1'!W37)</f>
        <v/>
      </c>
      <c r="AJ38" s="150" t="str">
        <f>IF('ข้อ8-2'!W37=0,"",'ข้อ8-2'!W37)</f>
        <v/>
      </c>
      <c r="AK38" s="153" t="str">
        <f t="shared" si="7"/>
        <v/>
      </c>
      <c r="AL38" s="154" t="str">
        <f t="shared" si="18"/>
        <v/>
      </c>
      <c r="AM38" s="202" t="str">
        <f t="shared" si="19"/>
        <v/>
      </c>
      <c r="AN38" s="201" t="str">
        <f t="shared" si="8"/>
        <v/>
      </c>
      <c r="AO38" s="200" t="str">
        <f t="shared" si="9"/>
        <v/>
      </c>
      <c r="AP38" s="155" t="str">
        <f t="shared" si="20"/>
        <v/>
      </c>
      <c r="AQ38" s="155" t="str">
        <f t="shared" si="10"/>
        <v/>
      </c>
      <c r="AR38" s="35"/>
      <c r="AS38" s="149" t="str">
        <f>IF(ผลประเมินFORปพ.5!X37=0,"",ผลประเมินFORปพ.5!X37)</f>
        <v/>
      </c>
      <c r="AT38" s="66" t="str">
        <f t="shared" si="21"/>
        <v/>
      </c>
      <c r="AU38" s="35"/>
      <c r="AV38" s="35"/>
      <c r="AW38" s="35"/>
      <c r="AX38" s="35"/>
      <c r="AY38" s="35"/>
      <c r="AZ38" s="35"/>
      <c r="BA38" s="35"/>
    </row>
    <row r="39" spans="1:53" s="4" customFormat="1" ht="13.5" customHeight="1">
      <c r="A39" s="35"/>
      <c r="B39" s="3">
        <v>31</v>
      </c>
      <c r="C39" s="27" t="str">
        <f>IF(นักเรียน!B36="","",นักเรียน!B36)</f>
        <v/>
      </c>
      <c r="D39" s="151" t="str">
        <f>IF(นักเรียน!C36="","",นักเรียน!C36)</f>
        <v/>
      </c>
      <c r="E39" s="140" t="str">
        <f>IF('ข้อ1-1'!W38=0,"",'ข้อ1-1'!W38)</f>
        <v/>
      </c>
      <c r="F39" s="140" t="str">
        <f>IF('ข้อ1-2'!W38=0,"",'ข้อ1-2'!W38)</f>
        <v/>
      </c>
      <c r="G39" s="140" t="str">
        <f>IF('ข้อ1-3'!W38=0,"",'ข้อ1-3'!W38)</f>
        <v/>
      </c>
      <c r="H39" s="140" t="str">
        <f>IF('ข้อ1-4'!W38=0,"",'ข้อ1-4'!W38)</f>
        <v/>
      </c>
      <c r="I39" s="153" t="str">
        <f t="shared" si="0"/>
        <v/>
      </c>
      <c r="J39" s="154" t="str">
        <f t="shared" si="11"/>
        <v/>
      </c>
      <c r="K39" s="140" t="str">
        <f>IF('ข้อ2-1'!W38=0,"",'ข้อ2-1'!W38)</f>
        <v/>
      </c>
      <c r="L39" s="140" t="str">
        <f>IF('ข้อ2-2'!W38=0,"",'ข้อ2-2'!W38)</f>
        <v/>
      </c>
      <c r="M39" s="153" t="str">
        <f t="shared" si="1"/>
        <v/>
      </c>
      <c r="N39" s="154" t="str">
        <f t="shared" si="12"/>
        <v/>
      </c>
      <c r="O39" s="140" t="str">
        <f>IF('ข้อ3-1'!W38=0,"",'ข้อ3-1'!W38)</f>
        <v/>
      </c>
      <c r="P39" s="153" t="str">
        <f t="shared" si="2"/>
        <v/>
      </c>
      <c r="Q39" s="154" t="str">
        <f t="shared" si="13"/>
        <v/>
      </c>
      <c r="R39" s="140" t="str">
        <f>IF('ข้อ4-1'!W38=0,"",'ข้อ4-1'!W38)</f>
        <v/>
      </c>
      <c r="S39" s="140" t="str">
        <f>IF('ข้อ4-2'!W38=0,"",'ข้อ4-2'!W38)</f>
        <v/>
      </c>
      <c r="T39" s="153" t="str">
        <f t="shared" si="3"/>
        <v/>
      </c>
      <c r="U39" s="154" t="str">
        <f t="shared" si="14"/>
        <v/>
      </c>
      <c r="V39" s="140" t="str">
        <f>IF('ข้อ5-1'!AB38=0,"",'ข้อ5-1'!AB38)</f>
        <v/>
      </c>
      <c r="W39" s="140" t="str">
        <f>IF('ข้อ5-2'!W38=0,"",'ข้อ5-2'!W38)</f>
        <v/>
      </c>
      <c r="X39" s="153" t="str">
        <f t="shared" si="4"/>
        <v/>
      </c>
      <c r="Y39" s="154" t="str">
        <f t="shared" si="15"/>
        <v/>
      </c>
      <c r="Z39" s="150" t="str">
        <f>IF('ข้อ6-1'!W38=0,"",'ข้อ6-1'!W38)</f>
        <v/>
      </c>
      <c r="AA39" s="150" t="str">
        <f>IF('ข้อ6-2'!W38=0,"",'ข้อ6-2'!W38)</f>
        <v/>
      </c>
      <c r="AB39" s="153" t="str">
        <f t="shared" si="5"/>
        <v/>
      </c>
      <c r="AC39" s="154" t="str">
        <f t="shared" si="16"/>
        <v/>
      </c>
      <c r="AD39" s="150" t="str">
        <f>IF('ข้อ7-1'!W38=0,"",'ข้อ7-1'!W38)</f>
        <v/>
      </c>
      <c r="AE39" s="150" t="str">
        <f>IF('ข้อ7-2'!W38=0,"",'ข้อ7-2'!W38)</f>
        <v/>
      </c>
      <c r="AF39" s="150" t="str">
        <f>IF('ข้อ7-3'!W38=0,"",'ข้อ7-3'!W38)</f>
        <v/>
      </c>
      <c r="AG39" s="153" t="str">
        <f t="shared" si="6"/>
        <v/>
      </c>
      <c r="AH39" s="154" t="str">
        <f t="shared" si="17"/>
        <v/>
      </c>
      <c r="AI39" s="150" t="str">
        <f>IF('ข้อ8-1'!W38=0,"",'ข้อ8-1'!W38)</f>
        <v/>
      </c>
      <c r="AJ39" s="150" t="str">
        <f>IF('ข้อ8-2'!W38=0,"",'ข้อ8-2'!W38)</f>
        <v/>
      </c>
      <c r="AK39" s="153" t="str">
        <f t="shared" si="7"/>
        <v/>
      </c>
      <c r="AL39" s="154" t="str">
        <f t="shared" si="18"/>
        <v/>
      </c>
      <c r="AM39" s="202" t="str">
        <f t="shared" si="19"/>
        <v/>
      </c>
      <c r="AN39" s="201" t="str">
        <f t="shared" si="8"/>
        <v/>
      </c>
      <c r="AO39" s="200" t="str">
        <f t="shared" si="9"/>
        <v/>
      </c>
      <c r="AP39" s="155" t="str">
        <f t="shared" si="20"/>
        <v/>
      </c>
      <c r="AQ39" s="155" t="str">
        <f t="shared" si="10"/>
        <v/>
      </c>
      <c r="AR39" s="35"/>
      <c r="AS39" s="149" t="str">
        <f>IF(ผลประเมินFORปพ.5!X38=0,"",ผลประเมินFORปพ.5!X38)</f>
        <v/>
      </c>
      <c r="AT39" s="66" t="str">
        <f t="shared" si="21"/>
        <v/>
      </c>
      <c r="AU39" s="35"/>
      <c r="AV39" s="35"/>
      <c r="AW39" s="35"/>
      <c r="AX39" s="35"/>
      <c r="AY39" s="35"/>
      <c r="AZ39" s="35"/>
      <c r="BA39" s="35"/>
    </row>
    <row r="40" spans="1:53" s="4" customFormat="1" ht="13.5" customHeight="1">
      <c r="A40" s="35"/>
      <c r="B40" s="3">
        <v>32</v>
      </c>
      <c r="C40" s="27" t="str">
        <f>IF(นักเรียน!B37="","",นักเรียน!B37)</f>
        <v/>
      </c>
      <c r="D40" s="151" t="str">
        <f>IF(นักเรียน!C37="","",นักเรียน!C37)</f>
        <v/>
      </c>
      <c r="E40" s="140" t="str">
        <f>IF('ข้อ1-1'!W39=0,"",'ข้อ1-1'!W39)</f>
        <v/>
      </c>
      <c r="F40" s="140" t="str">
        <f>IF('ข้อ1-2'!W39=0,"",'ข้อ1-2'!W39)</f>
        <v/>
      </c>
      <c r="G40" s="140" t="str">
        <f>IF('ข้อ1-3'!W39=0,"",'ข้อ1-3'!W39)</f>
        <v/>
      </c>
      <c r="H40" s="140" t="str">
        <f>IF('ข้อ1-4'!W39=0,"",'ข้อ1-4'!W39)</f>
        <v/>
      </c>
      <c r="I40" s="153" t="str">
        <f t="shared" si="0"/>
        <v/>
      </c>
      <c r="J40" s="154" t="str">
        <f t="shared" si="11"/>
        <v/>
      </c>
      <c r="K40" s="140" t="str">
        <f>IF('ข้อ2-1'!W39=0,"",'ข้อ2-1'!W39)</f>
        <v/>
      </c>
      <c r="L40" s="140" t="str">
        <f>IF('ข้อ2-2'!W39=0,"",'ข้อ2-2'!W39)</f>
        <v/>
      </c>
      <c r="M40" s="153" t="str">
        <f t="shared" si="1"/>
        <v/>
      </c>
      <c r="N40" s="154" t="str">
        <f t="shared" si="12"/>
        <v/>
      </c>
      <c r="O40" s="140" t="str">
        <f>IF('ข้อ3-1'!W39=0,"",'ข้อ3-1'!W39)</f>
        <v/>
      </c>
      <c r="P40" s="153" t="str">
        <f t="shared" si="2"/>
        <v/>
      </c>
      <c r="Q40" s="154" t="str">
        <f t="shared" si="13"/>
        <v/>
      </c>
      <c r="R40" s="140" t="str">
        <f>IF('ข้อ4-1'!W39=0,"",'ข้อ4-1'!W39)</f>
        <v/>
      </c>
      <c r="S40" s="140" t="str">
        <f>IF('ข้อ4-2'!W39=0,"",'ข้อ4-2'!W39)</f>
        <v/>
      </c>
      <c r="T40" s="153" t="str">
        <f t="shared" si="3"/>
        <v/>
      </c>
      <c r="U40" s="154" t="str">
        <f t="shared" si="14"/>
        <v/>
      </c>
      <c r="V40" s="140" t="str">
        <f>IF('ข้อ5-1'!AB39=0,"",'ข้อ5-1'!AB39)</f>
        <v/>
      </c>
      <c r="W40" s="140" t="str">
        <f>IF('ข้อ5-2'!W39=0,"",'ข้อ5-2'!W39)</f>
        <v/>
      </c>
      <c r="X40" s="153" t="str">
        <f t="shared" si="4"/>
        <v/>
      </c>
      <c r="Y40" s="154" t="str">
        <f t="shared" si="15"/>
        <v/>
      </c>
      <c r="Z40" s="150" t="str">
        <f>IF('ข้อ6-1'!W39=0,"",'ข้อ6-1'!W39)</f>
        <v/>
      </c>
      <c r="AA40" s="150" t="str">
        <f>IF('ข้อ6-2'!W39=0,"",'ข้อ6-2'!W39)</f>
        <v/>
      </c>
      <c r="AB40" s="153" t="str">
        <f t="shared" si="5"/>
        <v/>
      </c>
      <c r="AC40" s="154" t="str">
        <f t="shared" si="16"/>
        <v/>
      </c>
      <c r="AD40" s="150" t="str">
        <f>IF('ข้อ7-1'!W39=0,"",'ข้อ7-1'!W39)</f>
        <v/>
      </c>
      <c r="AE40" s="150" t="str">
        <f>IF('ข้อ7-2'!W39=0,"",'ข้อ7-2'!W39)</f>
        <v/>
      </c>
      <c r="AF40" s="150" t="str">
        <f>IF('ข้อ7-3'!W39=0,"",'ข้อ7-3'!W39)</f>
        <v/>
      </c>
      <c r="AG40" s="153" t="str">
        <f t="shared" si="6"/>
        <v/>
      </c>
      <c r="AH40" s="154" t="str">
        <f t="shared" si="17"/>
        <v/>
      </c>
      <c r="AI40" s="150" t="str">
        <f>IF('ข้อ8-1'!W39=0,"",'ข้อ8-1'!W39)</f>
        <v/>
      </c>
      <c r="AJ40" s="150" t="str">
        <f>IF('ข้อ8-2'!W39=0,"",'ข้อ8-2'!W39)</f>
        <v/>
      </c>
      <c r="AK40" s="153" t="str">
        <f t="shared" si="7"/>
        <v/>
      </c>
      <c r="AL40" s="154" t="str">
        <f t="shared" si="18"/>
        <v/>
      </c>
      <c r="AM40" s="202" t="str">
        <f t="shared" si="19"/>
        <v/>
      </c>
      <c r="AN40" s="201" t="str">
        <f t="shared" si="8"/>
        <v/>
      </c>
      <c r="AO40" s="200" t="str">
        <f t="shared" si="9"/>
        <v/>
      </c>
      <c r="AP40" s="155" t="str">
        <f t="shared" si="20"/>
        <v/>
      </c>
      <c r="AQ40" s="155" t="str">
        <f t="shared" si="10"/>
        <v/>
      </c>
      <c r="AR40" s="35"/>
      <c r="AS40" s="149" t="str">
        <f>IF(ผลประเมินFORปพ.5!X39=0,"",ผลประเมินFORปพ.5!X39)</f>
        <v/>
      </c>
      <c r="AT40" s="66" t="str">
        <f t="shared" si="21"/>
        <v/>
      </c>
      <c r="AU40" s="35"/>
      <c r="AV40" s="35"/>
      <c r="AW40" s="35"/>
      <c r="AX40" s="35"/>
      <c r="AY40" s="35"/>
      <c r="AZ40" s="35"/>
      <c r="BA40" s="35"/>
    </row>
    <row r="41" spans="1:53" s="4" customFormat="1" ht="13.5" customHeight="1">
      <c r="A41" s="35"/>
      <c r="B41" s="3">
        <v>33</v>
      </c>
      <c r="C41" s="27" t="str">
        <f>IF(นักเรียน!B38="","",นักเรียน!B38)</f>
        <v/>
      </c>
      <c r="D41" s="151" t="str">
        <f>IF(นักเรียน!C38="","",นักเรียน!C38)</f>
        <v/>
      </c>
      <c r="E41" s="140" t="str">
        <f>IF('ข้อ1-1'!W40=0,"",'ข้อ1-1'!W40)</f>
        <v/>
      </c>
      <c r="F41" s="140" t="str">
        <f>IF('ข้อ1-2'!W40=0,"",'ข้อ1-2'!W40)</f>
        <v/>
      </c>
      <c r="G41" s="140" t="str">
        <f>IF('ข้อ1-3'!W40=0,"",'ข้อ1-3'!W40)</f>
        <v/>
      </c>
      <c r="H41" s="140" t="str">
        <f>IF('ข้อ1-4'!W40=0,"",'ข้อ1-4'!W40)</f>
        <v/>
      </c>
      <c r="I41" s="153" t="str">
        <f t="shared" si="0"/>
        <v/>
      </c>
      <c r="J41" s="154" t="str">
        <f t="shared" si="11"/>
        <v/>
      </c>
      <c r="K41" s="140" t="str">
        <f>IF('ข้อ2-1'!W40=0,"",'ข้อ2-1'!W40)</f>
        <v/>
      </c>
      <c r="L41" s="140" t="str">
        <f>IF('ข้อ2-2'!W40=0,"",'ข้อ2-2'!W40)</f>
        <v/>
      </c>
      <c r="M41" s="153" t="str">
        <f t="shared" si="1"/>
        <v/>
      </c>
      <c r="N41" s="154" t="str">
        <f t="shared" si="12"/>
        <v/>
      </c>
      <c r="O41" s="140" t="str">
        <f>IF('ข้อ3-1'!W40=0,"",'ข้อ3-1'!W40)</f>
        <v/>
      </c>
      <c r="P41" s="153" t="str">
        <f t="shared" si="2"/>
        <v/>
      </c>
      <c r="Q41" s="154" t="str">
        <f t="shared" si="13"/>
        <v/>
      </c>
      <c r="R41" s="140" t="str">
        <f>IF('ข้อ4-1'!W40=0,"",'ข้อ4-1'!W40)</f>
        <v/>
      </c>
      <c r="S41" s="140" t="str">
        <f>IF('ข้อ4-2'!W40=0,"",'ข้อ4-2'!W40)</f>
        <v/>
      </c>
      <c r="T41" s="153" t="str">
        <f t="shared" si="3"/>
        <v/>
      </c>
      <c r="U41" s="154" t="str">
        <f t="shared" si="14"/>
        <v/>
      </c>
      <c r="V41" s="140" t="str">
        <f>IF('ข้อ5-1'!AB40=0,"",'ข้อ5-1'!AB40)</f>
        <v/>
      </c>
      <c r="W41" s="140" t="str">
        <f>IF('ข้อ5-2'!W40=0,"",'ข้อ5-2'!W40)</f>
        <v/>
      </c>
      <c r="X41" s="153" t="str">
        <f t="shared" si="4"/>
        <v/>
      </c>
      <c r="Y41" s="154" t="str">
        <f t="shared" si="15"/>
        <v/>
      </c>
      <c r="Z41" s="150" t="str">
        <f>IF('ข้อ6-1'!W40=0,"",'ข้อ6-1'!W40)</f>
        <v/>
      </c>
      <c r="AA41" s="150" t="str">
        <f>IF('ข้อ6-2'!W40=0,"",'ข้อ6-2'!W40)</f>
        <v/>
      </c>
      <c r="AB41" s="153" t="str">
        <f t="shared" si="5"/>
        <v/>
      </c>
      <c r="AC41" s="154" t="str">
        <f t="shared" si="16"/>
        <v/>
      </c>
      <c r="AD41" s="150" t="str">
        <f>IF('ข้อ7-1'!W40=0,"",'ข้อ7-1'!W40)</f>
        <v/>
      </c>
      <c r="AE41" s="150" t="str">
        <f>IF('ข้อ7-2'!W40=0,"",'ข้อ7-2'!W40)</f>
        <v/>
      </c>
      <c r="AF41" s="150" t="str">
        <f>IF('ข้อ7-3'!W40=0,"",'ข้อ7-3'!W40)</f>
        <v/>
      </c>
      <c r="AG41" s="153" t="str">
        <f t="shared" si="6"/>
        <v/>
      </c>
      <c r="AH41" s="154" t="str">
        <f t="shared" si="17"/>
        <v/>
      </c>
      <c r="AI41" s="150" t="str">
        <f>IF('ข้อ8-1'!W40=0,"",'ข้อ8-1'!W40)</f>
        <v/>
      </c>
      <c r="AJ41" s="150" t="str">
        <f>IF('ข้อ8-2'!W40=0,"",'ข้อ8-2'!W40)</f>
        <v/>
      </c>
      <c r="AK41" s="153" t="str">
        <f t="shared" si="7"/>
        <v/>
      </c>
      <c r="AL41" s="154" t="str">
        <f t="shared" si="18"/>
        <v/>
      </c>
      <c r="AM41" s="202" t="str">
        <f t="shared" si="19"/>
        <v/>
      </c>
      <c r="AN41" s="201" t="str">
        <f t="shared" si="8"/>
        <v/>
      </c>
      <c r="AO41" s="200" t="str">
        <f t="shared" si="9"/>
        <v/>
      </c>
      <c r="AP41" s="155" t="str">
        <f t="shared" si="20"/>
        <v/>
      </c>
      <c r="AQ41" s="155" t="str">
        <f t="shared" si="10"/>
        <v/>
      </c>
      <c r="AR41" s="35"/>
      <c r="AS41" s="149" t="str">
        <f>IF(ผลประเมินFORปพ.5!X40=0,"",ผลประเมินFORปพ.5!X40)</f>
        <v/>
      </c>
      <c r="AT41" s="66" t="str">
        <f t="shared" si="21"/>
        <v/>
      </c>
      <c r="AU41" s="35"/>
      <c r="AV41" s="35"/>
      <c r="AW41" s="35"/>
      <c r="AX41" s="35"/>
      <c r="AY41" s="35"/>
      <c r="AZ41" s="35"/>
      <c r="BA41" s="35"/>
    </row>
    <row r="42" spans="1:53" s="4" customFormat="1" ht="13.5" customHeight="1">
      <c r="A42" s="35"/>
      <c r="B42" s="3">
        <v>34</v>
      </c>
      <c r="C42" s="27" t="str">
        <f>IF(นักเรียน!B39="","",นักเรียน!B39)</f>
        <v/>
      </c>
      <c r="D42" s="151" t="str">
        <f>IF(นักเรียน!C39="","",นักเรียน!C39)</f>
        <v/>
      </c>
      <c r="E42" s="140" t="str">
        <f>IF('ข้อ1-1'!W41=0,"",'ข้อ1-1'!W41)</f>
        <v/>
      </c>
      <c r="F42" s="140" t="str">
        <f>IF('ข้อ1-2'!W41=0,"",'ข้อ1-2'!W41)</f>
        <v/>
      </c>
      <c r="G42" s="140" t="str">
        <f>IF('ข้อ1-3'!W41=0,"",'ข้อ1-3'!W41)</f>
        <v/>
      </c>
      <c r="H42" s="140" t="str">
        <f>IF('ข้อ1-4'!W41=0,"",'ข้อ1-4'!W41)</f>
        <v/>
      </c>
      <c r="I42" s="153" t="str">
        <f t="shared" si="0"/>
        <v/>
      </c>
      <c r="J42" s="154" t="str">
        <f t="shared" si="11"/>
        <v/>
      </c>
      <c r="K42" s="140" t="str">
        <f>IF('ข้อ2-1'!W41=0,"",'ข้อ2-1'!W41)</f>
        <v/>
      </c>
      <c r="L42" s="140" t="str">
        <f>IF('ข้อ2-2'!W41=0,"",'ข้อ2-2'!W41)</f>
        <v/>
      </c>
      <c r="M42" s="153" t="str">
        <f t="shared" si="1"/>
        <v/>
      </c>
      <c r="N42" s="154" t="str">
        <f t="shared" si="12"/>
        <v/>
      </c>
      <c r="O42" s="140" t="str">
        <f>IF('ข้อ3-1'!W41=0,"",'ข้อ3-1'!W41)</f>
        <v/>
      </c>
      <c r="P42" s="153" t="str">
        <f t="shared" si="2"/>
        <v/>
      </c>
      <c r="Q42" s="154" t="str">
        <f t="shared" si="13"/>
        <v/>
      </c>
      <c r="R42" s="140" t="str">
        <f>IF('ข้อ4-1'!W41=0,"",'ข้อ4-1'!W41)</f>
        <v/>
      </c>
      <c r="S42" s="140" t="str">
        <f>IF('ข้อ4-2'!W41=0,"",'ข้อ4-2'!W41)</f>
        <v/>
      </c>
      <c r="T42" s="153" t="str">
        <f t="shared" si="3"/>
        <v/>
      </c>
      <c r="U42" s="154" t="str">
        <f t="shared" si="14"/>
        <v/>
      </c>
      <c r="V42" s="140" t="str">
        <f>IF('ข้อ5-1'!AB41=0,"",'ข้อ5-1'!AB41)</f>
        <v/>
      </c>
      <c r="W42" s="140" t="str">
        <f>IF('ข้อ5-2'!W41=0,"",'ข้อ5-2'!W41)</f>
        <v/>
      </c>
      <c r="X42" s="153" t="str">
        <f t="shared" si="4"/>
        <v/>
      </c>
      <c r="Y42" s="154" t="str">
        <f t="shared" si="15"/>
        <v/>
      </c>
      <c r="Z42" s="150" t="str">
        <f>IF('ข้อ6-1'!W41=0,"",'ข้อ6-1'!W41)</f>
        <v/>
      </c>
      <c r="AA42" s="150" t="str">
        <f>IF('ข้อ6-2'!W41=0,"",'ข้อ6-2'!W41)</f>
        <v/>
      </c>
      <c r="AB42" s="153" t="str">
        <f t="shared" si="5"/>
        <v/>
      </c>
      <c r="AC42" s="154" t="str">
        <f t="shared" si="16"/>
        <v/>
      </c>
      <c r="AD42" s="150" t="str">
        <f>IF('ข้อ7-1'!W41=0,"",'ข้อ7-1'!W41)</f>
        <v/>
      </c>
      <c r="AE42" s="150" t="str">
        <f>IF('ข้อ7-2'!W41=0,"",'ข้อ7-2'!W41)</f>
        <v/>
      </c>
      <c r="AF42" s="150" t="str">
        <f>IF('ข้อ7-3'!W41=0,"",'ข้อ7-3'!W41)</f>
        <v/>
      </c>
      <c r="AG42" s="153" t="str">
        <f t="shared" si="6"/>
        <v/>
      </c>
      <c r="AH42" s="154" t="str">
        <f t="shared" si="17"/>
        <v/>
      </c>
      <c r="AI42" s="150" t="str">
        <f>IF('ข้อ8-1'!W41=0,"",'ข้อ8-1'!W41)</f>
        <v/>
      </c>
      <c r="AJ42" s="150" t="str">
        <f>IF('ข้อ8-2'!W41=0,"",'ข้อ8-2'!W41)</f>
        <v/>
      </c>
      <c r="AK42" s="153" t="str">
        <f t="shared" si="7"/>
        <v/>
      </c>
      <c r="AL42" s="154" t="str">
        <f t="shared" si="18"/>
        <v/>
      </c>
      <c r="AM42" s="202" t="str">
        <f t="shared" si="19"/>
        <v/>
      </c>
      <c r="AN42" s="201" t="str">
        <f t="shared" si="8"/>
        <v/>
      </c>
      <c r="AO42" s="200" t="str">
        <f t="shared" si="9"/>
        <v/>
      </c>
      <c r="AP42" s="155" t="str">
        <f t="shared" si="20"/>
        <v/>
      </c>
      <c r="AQ42" s="155" t="str">
        <f t="shared" si="10"/>
        <v/>
      </c>
      <c r="AR42" s="35"/>
      <c r="AS42" s="149" t="str">
        <f>IF(ผลประเมินFORปพ.5!X41=0,"",ผลประเมินFORปพ.5!X41)</f>
        <v/>
      </c>
      <c r="AT42" s="66" t="str">
        <f t="shared" si="21"/>
        <v/>
      </c>
      <c r="AU42" s="35"/>
      <c r="AV42" s="35"/>
      <c r="AW42" s="35"/>
      <c r="AX42" s="35"/>
      <c r="AY42" s="35"/>
      <c r="AZ42" s="35"/>
      <c r="BA42" s="35"/>
    </row>
    <row r="43" spans="1:53" s="4" customFormat="1" ht="13.5" customHeight="1">
      <c r="A43" s="35"/>
      <c r="B43" s="3">
        <v>35</v>
      </c>
      <c r="C43" s="27" t="str">
        <f>IF(นักเรียน!B40="","",นักเรียน!B40)</f>
        <v/>
      </c>
      <c r="D43" s="151" t="str">
        <f>IF(นักเรียน!C40="","",นักเรียน!C40)</f>
        <v/>
      </c>
      <c r="E43" s="140" t="str">
        <f>IF('ข้อ1-1'!W42=0,"",'ข้อ1-1'!W42)</f>
        <v/>
      </c>
      <c r="F43" s="140" t="str">
        <f>IF('ข้อ1-2'!W42=0,"",'ข้อ1-2'!W42)</f>
        <v/>
      </c>
      <c r="G43" s="140" t="str">
        <f>IF('ข้อ1-3'!W42=0,"",'ข้อ1-3'!W42)</f>
        <v/>
      </c>
      <c r="H43" s="140" t="str">
        <f>IF('ข้อ1-4'!W42=0,"",'ข้อ1-4'!W42)</f>
        <v/>
      </c>
      <c r="I43" s="153" t="str">
        <f t="shared" si="0"/>
        <v/>
      </c>
      <c r="J43" s="154" t="str">
        <f t="shared" si="11"/>
        <v/>
      </c>
      <c r="K43" s="140" t="str">
        <f>IF('ข้อ2-1'!W42=0,"",'ข้อ2-1'!W42)</f>
        <v/>
      </c>
      <c r="L43" s="140" t="str">
        <f>IF('ข้อ2-2'!W42=0,"",'ข้อ2-2'!W42)</f>
        <v/>
      </c>
      <c r="M43" s="153" t="str">
        <f t="shared" si="1"/>
        <v/>
      </c>
      <c r="N43" s="154" t="str">
        <f t="shared" si="12"/>
        <v/>
      </c>
      <c r="O43" s="140" t="str">
        <f>IF('ข้อ3-1'!W42=0,"",'ข้อ3-1'!W42)</f>
        <v/>
      </c>
      <c r="P43" s="153" t="str">
        <f t="shared" si="2"/>
        <v/>
      </c>
      <c r="Q43" s="154" t="str">
        <f t="shared" si="13"/>
        <v/>
      </c>
      <c r="R43" s="140" t="str">
        <f>IF('ข้อ4-1'!W42=0,"",'ข้อ4-1'!W42)</f>
        <v/>
      </c>
      <c r="S43" s="140" t="str">
        <f>IF('ข้อ4-2'!W42=0,"",'ข้อ4-2'!W42)</f>
        <v/>
      </c>
      <c r="T43" s="153" t="str">
        <f t="shared" si="3"/>
        <v/>
      </c>
      <c r="U43" s="154" t="str">
        <f t="shared" si="14"/>
        <v/>
      </c>
      <c r="V43" s="140" t="str">
        <f>IF('ข้อ5-1'!AB42=0,"",'ข้อ5-1'!AB42)</f>
        <v/>
      </c>
      <c r="W43" s="140" t="str">
        <f>IF('ข้อ5-2'!W42=0,"",'ข้อ5-2'!W42)</f>
        <v/>
      </c>
      <c r="X43" s="153" t="str">
        <f t="shared" si="4"/>
        <v/>
      </c>
      <c r="Y43" s="154" t="str">
        <f t="shared" si="15"/>
        <v/>
      </c>
      <c r="Z43" s="150" t="str">
        <f>IF('ข้อ6-1'!W42=0,"",'ข้อ6-1'!W42)</f>
        <v/>
      </c>
      <c r="AA43" s="150" t="str">
        <f>IF('ข้อ6-2'!W42=0,"",'ข้อ6-2'!W42)</f>
        <v/>
      </c>
      <c r="AB43" s="153" t="str">
        <f t="shared" si="5"/>
        <v/>
      </c>
      <c r="AC43" s="154" t="str">
        <f t="shared" si="16"/>
        <v/>
      </c>
      <c r="AD43" s="150" t="str">
        <f>IF('ข้อ7-1'!W42=0,"",'ข้อ7-1'!W42)</f>
        <v/>
      </c>
      <c r="AE43" s="150" t="str">
        <f>IF('ข้อ7-2'!W42=0,"",'ข้อ7-2'!W42)</f>
        <v/>
      </c>
      <c r="AF43" s="150" t="str">
        <f>IF('ข้อ7-3'!W42=0,"",'ข้อ7-3'!W42)</f>
        <v/>
      </c>
      <c r="AG43" s="153" t="str">
        <f t="shared" si="6"/>
        <v/>
      </c>
      <c r="AH43" s="154" t="str">
        <f t="shared" si="17"/>
        <v/>
      </c>
      <c r="AI43" s="150" t="str">
        <f>IF('ข้อ8-1'!W42=0,"",'ข้อ8-1'!W42)</f>
        <v/>
      </c>
      <c r="AJ43" s="150" t="str">
        <f>IF('ข้อ8-2'!W42=0,"",'ข้อ8-2'!W42)</f>
        <v/>
      </c>
      <c r="AK43" s="153" t="str">
        <f t="shared" si="7"/>
        <v/>
      </c>
      <c r="AL43" s="154" t="str">
        <f t="shared" si="18"/>
        <v/>
      </c>
      <c r="AM43" s="202" t="str">
        <f t="shared" si="19"/>
        <v/>
      </c>
      <c r="AN43" s="201" t="str">
        <f t="shared" si="8"/>
        <v/>
      </c>
      <c r="AO43" s="200" t="str">
        <f t="shared" si="9"/>
        <v/>
      </c>
      <c r="AP43" s="155" t="str">
        <f t="shared" si="20"/>
        <v/>
      </c>
      <c r="AQ43" s="155" t="str">
        <f t="shared" si="10"/>
        <v/>
      </c>
      <c r="AR43" s="35"/>
      <c r="AS43" s="149" t="str">
        <f>IF(ผลประเมินFORปพ.5!X42=0,"",ผลประเมินFORปพ.5!X42)</f>
        <v/>
      </c>
      <c r="AT43" s="66" t="str">
        <f t="shared" si="21"/>
        <v/>
      </c>
      <c r="AU43" s="35"/>
      <c r="AV43" s="35"/>
      <c r="AW43" s="35"/>
      <c r="AX43" s="35"/>
      <c r="AY43" s="35"/>
      <c r="AZ43" s="35"/>
      <c r="BA43" s="35"/>
    </row>
    <row r="44" spans="1:53" s="4" customFormat="1" ht="13.5" customHeight="1">
      <c r="A44" s="35"/>
      <c r="B44" s="3">
        <v>36</v>
      </c>
      <c r="C44" s="27" t="str">
        <f>IF(นักเรียน!B41="","",นักเรียน!B41)</f>
        <v/>
      </c>
      <c r="D44" s="151" t="str">
        <f>IF(นักเรียน!C41="","",นักเรียน!C41)</f>
        <v/>
      </c>
      <c r="E44" s="140" t="str">
        <f>IF('ข้อ1-1'!W43=0,"",'ข้อ1-1'!W43)</f>
        <v/>
      </c>
      <c r="F44" s="140" t="str">
        <f>IF('ข้อ1-2'!W43=0,"",'ข้อ1-2'!W43)</f>
        <v/>
      </c>
      <c r="G44" s="140" t="str">
        <f>IF('ข้อ1-3'!W43=0,"",'ข้อ1-3'!W43)</f>
        <v/>
      </c>
      <c r="H44" s="140" t="str">
        <f>IF('ข้อ1-4'!W43=0,"",'ข้อ1-4'!W43)</f>
        <v/>
      </c>
      <c r="I44" s="153" t="str">
        <f t="shared" si="0"/>
        <v/>
      </c>
      <c r="J44" s="154" t="str">
        <f t="shared" si="11"/>
        <v/>
      </c>
      <c r="K44" s="140" t="str">
        <f>IF('ข้อ2-1'!W43=0,"",'ข้อ2-1'!W43)</f>
        <v/>
      </c>
      <c r="L44" s="140" t="str">
        <f>IF('ข้อ2-2'!W43=0,"",'ข้อ2-2'!W43)</f>
        <v/>
      </c>
      <c r="M44" s="153" t="str">
        <f t="shared" si="1"/>
        <v/>
      </c>
      <c r="N44" s="154" t="str">
        <f t="shared" si="12"/>
        <v/>
      </c>
      <c r="O44" s="140" t="str">
        <f>IF('ข้อ3-1'!W43=0,"",'ข้อ3-1'!W43)</f>
        <v/>
      </c>
      <c r="P44" s="153" t="str">
        <f t="shared" si="2"/>
        <v/>
      </c>
      <c r="Q44" s="154" t="str">
        <f t="shared" si="13"/>
        <v/>
      </c>
      <c r="R44" s="140" t="str">
        <f>IF('ข้อ4-1'!W43=0,"",'ข้อ4-1'!W43)</f>
        <v/>
      </c>
      <c r="S44" s="140" t="str">
        <f>IF('ข้อ4-2'!W43=0,"",'ข้อ4-2'!W43)</f>
        <v/>
      </c>
      <c r="T44" s="153" t="str">
        <f t="shared" si="3"/>
        <v/>
      </c>
      <c r="U44" s="154" t="str">
        <f t="shared" si="14"/>
        <v/>
      </c>
      <c r="V44" s="140" t="str">
        <f>IF('ข้อ5-1'!AB43=0,"",'ข้อ5-1'!AB43)</f>
        <v/>
      </c>
      <c r="W44" s="140" t="str">
        <f>IF('ข้อ5-2'!W43=0,"",'ข้อ5-2'!W43)</f>
        <v/>
      </c>
      <c r="X44" s="153" t="str">
        <f t="shared" si="4"/>
        <v/>
      </c>
      <c r="Y44" s="154" t="str">
        <f t="shared" si="15"/>
        <v/>
      </c>
      <c r="Z44" s="150" t="str">
        <f>IF('ข้อ6-1'!W43=0,"",'ข้อ6-1'!W43)</f>
        <v/>
      </c>
      <c r="AA44" s="150" t="str">
        <f>IF('ข้อ6-2'!W43=0,"",'ข้อ6-2'!W43)</f>
        <v/>
      </c>
      <c r="AB44" s="153" t="str">
        <f t="shared" si="5"/>
        <v/>
      </c>
      <c r="AC44" s="154" t="str">
        <f t="shared" si="16"/>
        <v/>
      </c>
      <c r="AD44" s="150" t="str">
        <f>IF('ข้อ7-1'!W43=0,"",'ข้อ7-1'!W43)</f>
        <v/>
      </c>
      <c r="AE44" s="150" t="str">
        <f>IF('ข้อ7-2'!W43=0,"",'ข้อ7-2'!W43)</f>
        <v/>
      </c>
      <c r="AF44" s="150" t="str">
        <f>IF('ข้อ7-3'!W43=0,"",'ข้อ7-3'!W43)</f>
        <v/>
      </c>
      <c r="AG44" s="153" t="str">
        <f t="shared" si="6"/>
        <v/>
      </c>
      <c r="AH44" s="154" t="str">
        <f t="shared" si="17"/>
        <v/>
      </c>
      <c r="AI44" s="150" t="str">
        <f>IF('ข้อ8-1'!W43=0,"",'ข้อ8-1'!W43)</f>
        <v/>
      </c>
      <c r="AJ44" s="150" t="str">
        <f>IF('ข้อ8-2'!W43=0,"",'ข้อ8-2'!W43)</f>
        <v/>
      </c>
      <c r="AK44" s="153" t="str">
        <f t="shared" si="7"/>
        <v/>
      </c>
      <c r="AL44" s="154" t="str">
        <f t="shared" si="18"/>
        <v/>
      </c>
      <c r="AM44" s="202" t="str">
        <f t="shared" si="19"/>
        <v/>
      </c>
      <c r="AN44" s="201" t="str">
        <f t="shared" si="8"/>
        <v/>
      </c>
      <c r="AO44" s="200" t="str">
        <f t="shared" si="9"/>
        <v/>
      </c>
      <c r="AP44" s="155" t="str">
        <f t="shared" si="20"/>
        <v/>
      </c>
      <c r="AQ44" s="155" t="str">
        <f t="shared" si="10"/>
        <v/>
      </c>
      <c r="AR44" s="35"/>
      <c r="AS44" s="149" t="str">
        <f>IF(ผลประเมินFORปพ.5!X43=0,"",ผลประเมินFORปพ.5!X43)</f>
        <v/>
      </c>
      <c r="AT44" s="66" t="str">
        <f t="shared" si="21"/>
        <v/>
      </c>
      <c r="AU44" s="35"/>
      <c r="AV44" s="35"/>
      <c r="AW44" s="35"/>
      <c r="AX44" s="35"/>
      <c r="AY44" s="35"/>
      <c r="AZ44" s="35"/>
      <c r="BA44" s="35"/>
    </row>
    <row r="45" spans="1:53" s="4" customFormat="1" ht="13.5" customHeight="1">
      <c r="A45" s="35"/>
      <c r="B45" s="3">
        <v>37</v>
      </c>
      <c r="C45" s="27" t="str">
        <f>IF(นักเรียน!B42="","",นักเรียน!B42)</f>
        <v/>
      </c>
      <c r="D45" s="151" t="str">
        <f>IF(นักเรียน!C42="","",นักเรียน!C42)</f>
        <v/>
      </c>
      <c r="E45" s="140" t="str">
        <f>IF('ข้อ1-1'!W44=0,"",'ข้อ1-1'!W44)</f>
        <v/>
      </c>
      <c r="F45" s="140" t="str">
        <f>IF('ข้อ1-2'!W44=0,"",'ข้อ1-2'!W44)</f>
        <v/>
      </c>
      <c r="G45" s="140" t="str">
        <f>IF('ข้อ1-3'!W44=0,"",'ข้อ1-3'!W44)</f>
        <v/>
      </c>
      <c r="H45" s="140" t="str">
        <f>IF('ข้อ1-4'!W44=0,"",'ข้อ1-4'!W44)</f>
        <v/>
      </c>
      <c r="I45" s="153" t="str">
        <f t="shared" si="0"/>
        <v/>
      </c>
      <c r="J45" s="154" t="str">
        <f t="shared" si="11"/>
        <v/>
      </c>
      <c r="K45" s="140" t="str">
        <f>IF('ข้อ2-1'!W44=0,"",'ข้อ2-1'!W44)</f>
        <v/>
      </c>
      <c r="L45" s="140" t="str">
        <f>IF('ข้อ2-2'!W44=0,"",'ข้อ2-2'!W44)</f>
        <v/>
      </c>
      <c r="M45" s="153" t="str">
        <f t="shared" si="1"/>
        <v/>
      </c>
      <c r="N45" s="154" t="str">
        <f t="shared" si="12"/>
        <v/>
      </c>
      <c r="O45" s="140" t="str">
        <f>IF('ข้อ3-1'!W44=0,"",'ข้อ3-1'!W44)</f>
        <v/>
      </c>
      <c r="P45" s="153" t="str">
        <f t="shared" si="2"/>
        <v/>
      </c>
      <c r="Q45" s="154" t="str">
        <f t="shared" si="13"/>
        <v/>
      </c>
      <c r="R45" s="140" t="str">
        <f>IF('ข้อ4-1'!W44=0,"",'ข้อ4-1'!W44)</f>
        <v/>
      </c>
      <c r="S45" s="140" t="str">
        <f>IF('ข้อ4-2'!W44=0,"",'ข้อ4-2'!W44)</f>
        <v/>
      </c>
      <c r="T45" s="153" t="str">
        <f t="shared" si="3"/>
        <v/>
      </c>
      <c r="U45" s="154" t="str">
        <f t="shared" si="14"/>
        <v/>
      </c>
      <c r="V45" s="140" t="str">
        <f>IF('ข้อ5-1'!AB44=0,"",'ข้อ5-1'!AB44)</f>
        <v/>
      </c>
      <c r="W45" s="140" t="str">
        <f>IF('ข้อ5-2'!W44=0,"",'ข้อ5-2'!W44)</f>
        <v/>
      </c>
      <c r="X45" s="153" t="str">
        <f t="shared" si="4"/>
        <v/>
      </c>
      <c r="Y45" s="154" t="str">
        <f t="shared" si="15"/>
        <v/>
      </c>
      <c r="Z45" s="150" t="str">
        <f>IF('ข้อ6-1'!W44=0,"",'ข้อ6-1'!W44)</f>
        <v/>
      </c>
      <c r="AA45" s="150" t="str">
        <f>IF('ข้อ6-2'!W44=0,"",'ข้อ6-2'!W44)</f>
        <v/>
      </c>
      <c r="AB45" s="153" t="str">
        <f t="shared" si="5"/>
        <v/>
      </c>
      <c r="AC45" s="154" t="str">
        <f t="shared" si="16"/>
        <v/>
      </c>
      <c r="AD45" s="150" t="str">
        <f>IF('ข้อ7-1'!W44=0,"",'ข้อ7-1'!W44)</f>
        <v/>
      </c>
      <c r="AE45" s="150" t="str">
        <f>IF('ข้อ7-2'!W44=0,"",'ข้อ7-2'!W44)</f>
        <v/>
      </c>
      <c r="AF45" s="150" t="str">
        <f>IF('ข้อ7-3'!W44=0,"",'ข้อ7-3'!W44)</f>
        <v/>
      </c>
      <c r="AG45" s="153" t="str">
        <f t="shared" si="6"/>
        <v/>
      </c>
      <c r="AH45" s="154" t="str">
        <f t="shared" si="17"/>
        <v/>
      </c>
      <c r="AI45" s="150" t="str">
        <f>IF('ข้อ8-1'!W44=0,"",'ข้อ8-1'!W44)</f>
        <v/>
      </c>
      <c r="AJ45" s="150" t="str">
        <f>IF('ข้อ8-2'!W44=0,"",'ข้อ8-2'!W44)</f>
        <v/>
      </c>
      <c r="AK45" s="153" t="str">
        <f t="shared" si="7"/>
        <v/>
      </c>
      <c r="AL45" s="154" t="str">
        <f t="shared" si="18"/>
        <v/>
      </c>
      <c r="AM45" s="202" t="str">
        <f t="shared" si="19"/>
        <v/>
      </c>
      <c r="AN45" s="201" t="str">
        <f t="shared" si="8"/>
        <v/>
      </c>
      <c r="AO45" s="200" t="str">
        <f t="shared" si="9"/>
        <v/>
      </c>
      <c r="AP45" s="155" t="str">
        <f t="shared" si="20"/>
        <v/>
      </c>
      <c r="AQ45" s="155" t="str">
        <f t="shared" si="10"/>
        <v/>
      </c>
      <c r="AR45" s="35"/>
      <c r="AS45" s="149" t="str">
        <f>IF(ผลประเมินFORปพ.5!X44=0,"",ผลประเมินFORปพ.5!X44)</f>
        <v/>
      </c>
      <c r="AT45" s="66" t="str">
        <f t="shared" si="21"/>
        <v/>
      </c>
      <c r="AU45" s="35"/>
      <c r="AV45" s="35"/>
      <c r="AW45" s="35"/>
      <c r="AX45" s="35"/>
      <c r="AY45" s="35"/>
      <c r="AZ45" s="35"/>
      <c r="BA45" s="35"/>
    </row>
    <row r="46" spans="1:53" s="5" customFormat="1" ht="13.5" customHeight="1">
      <c r="A46" s="36"/>
      <c r="B46" s="3">
        <v>38</v>
      </c>
      <c r="C46" s="27" t="str">
        <f>IF(นักเรียน!B43="","",นักเรียน!B43)</f>
        <v/>
      </c>
      <c r="D46" s="151" t="str">
        <f>IF(นักเรียน!C43="","",นักเรียน!C43)</f>
        <v/>
      </c>
      <c r="E46" s="140" t="str">
        <f>IF('ข้อ1-1'!W45=0,"",'ข้อ1-1'!W45)</f>
        <v/>
      </c>
      <c r="F46" s="140" t="str">
        <f>IF('ข้อ1-2'!W45=0,"",'ข้อ1-2'!W45)</f>
        <v/>
      </c>
      <c r="G46" s="140" t="str">
        <f>IF('ข้อ1-3'!W45=0,"",'ข้อ1-3'!W45)</f>
        <v/>
      </c>
      <c r="H46" s="140" t="str">
        <f>IF('ข้อ1-4'!W45=0,"",'ข้อ1-4'!W45)</f>
        <v/>
      </c>
      <c r="I46" s="153" t="str">
        <f t="shared" si="0"/>
        <v/>
      </c>
      <c r="J46" s="154" t="str">
        <f t="shared" si="11"/>
        <v/>
      </c>
      <c r="K46" s="140" t="str">
        <f>IF('ข้อ2-1'!W45=0,"",'ข้อ2-1'!W45)</f>
        <v/>
      </c>
      <c r="L46" s="140" t="str">
        <f>IF('ข้อ2-2'!W45=0,"",'ข้อ2-2'!W45)</f>
        <v/>
      </c>
      <c r="M46" s="153" t="str">
        <f t="shared" si="1"/>
        <v/>
      </c>
      <c r="N46" s="154" t="str">
        <f t="shared" si="12"/>
        <v/>
      </c>
      <c r="O46" s="140" t="str">
        <f>IF('ข้อ3-1'!W45=0,"",'ข้อ3-1'!W45)</f>
        <v/>
      </c>
      <c r="P46" s="153" t="str">
        <f t="shared" si="2"/>
        <v/>
      </c>
      <c r="Q46" s="154" t="str">
        <f t="shared" si="13"/>
        <v/>
      </c>
      <c r="R46" s="140" t="str">
        <f>IF('ข้อ4-1'!W45=0,"",'ข้อ4-1'!W45)</f>
        <v/>
      </c>
      <c r="S46" s="140" t="str">
        <f>IF('ข้อ4-2'!W45=0,"",'ข้อ4-2'!W45)</f>
        <v/>
      </c>
      <c r="T46" s="153" t="str">
        <f t="shared" si="3"/>
        <v/>
      </c>
      <c r="U46" s="154" t="str">
        <f t="shared" si="14"/>
        <v/>
      </c>
      <c r="V46" s="140" t="str">
        <f>IF('ข้อ5-1'!AB45=0,"",'ข้อ5-1'!AB45)</f>
        <v/>
      </c>
      <c r="W46" s="140" t="str">
        <f>IF('ข้อ5-2'!W45=0,"",'ข้อ5-2'!W45)</f>
        <v/>
      </c>
      <c r="X46" s="153" t="str">
        <f t="shared" si="4"/>
        <v/>
      </c>
      <c r="Y46" s="154" t="str">
        <f t="shared" si="15"/>
        <v/>
      </c>
      <c r="Z46" s="150" t="str">
        <f>IF('ข้อ6-1'!W45=0,"",'ข้อ6-1'!W45)</f>
        <v/>
      </c>
      <c r="AA46" s="150" t="str">
        <f>IF('ข้อ6-2'!W45=0,"",'ข้อ6-2'!W45)</f>
        <v/>
      </c>
      <c r="AB46" s="153" t="str">
        <f t="shared" si="5"/>
        <v/>
      </c>
      <c r="AC46" s="154" t="str">
        <f t="shared" si="16"/>
        <v/>
      </c>
      <c r="AD46" s="150" t="str">
        <f>IF('ข้อ7-1'!W45=0,"",'ข้อ7-1'!W45)</f>
        <v/>
      </c>
      <c r="AE46" s="150" t="str">
        <f>IF('ข้อ7-2'!W45=0,"",'ข้อ7-2'!W45)</f>
        <v/>
      </c>
      <c r="AF46" s="150" t="str">
        <f>IF('ข้อ7-3'!W45=0,"",'ข้อ7-3'!W45)</f>
        <v/>
      </c>
      <c r="AG46" s="153" t="str">
        <f t="shared" si="6"/>
        <v/>
      </c>
      <c r="AH46" s="154" t="str">
        <f t="shared" si="17"/>
        <v/>
      </c>
      <c r="AI46" s="150" t="str">
        <f>IF('ข้อ8-1'!W45=0,"",'ข้อ8-1'!W45)</f>
        <v/>
      </c>
      <c r="AJ46" s="150" t="str">
        <f>IF('ข้อ8-2'!W45=0,"",'ข้อ8-2'!W45)</f>
        <v/>
      </c>
      <c r="AK46" s="153" t="str">
        <f t="shared" si="7"/>
        <v/>
      </c>
      <c r="AL46" s="154" t="str">
        <f t="shared" si="18"/>
        <v/>
      </c>
      <c r="AM46" s="202" t="str">
        <f t="shared" si="19"/>
        <v/>
      </c>
      <c r="AN46" s="201" t="str">
        <f t="shared" si="8"/>
        <v/>
      </c>
      <c r="AO46" s="200" t="str">
        <f t="shared" si="9"/>
        <v/>
      </c>
      <c r="AP46" s="155" t="str">
        <f t="shared" si="20"/>
        <v/>
      </c>
      <c r="AQ46" s="155" t="str">
        <f t="shared" si="10"/>
        <v/>
      </c>
      <c r="AR46" s="36"/>
      <c r="AS46" s="149" t="str">
        <f>IF(ผลประเมินFORปพ.5!X45=0,"",ผลประเมินFORปพ.5!X45)</f>
        <v/>
      </c>
      <c r="AT46" s="66" t="str">
        <f t="shared" si="21"/>
        <v/>
      </c>
      <c r="AU46" s="36"/>
      <c r="AV46" s="36"/>
      <c r="AW46" s="36"/>
      <c r="AX46" s="36"/>
      <c r="AY46" s="36"/>
      <c r="AZ46" s="36"/>
      <c r="BA46" s="36"/>
    </row>
    <row r="47" spans="1:53" s="5" customFormat="1" ht="13.5" customHeight="1">
      <c r="A47" s="36"/>
      <c r="B47" s="3">
        <v>39</v>
      </c>
      <c r="C47" s="27" t="str">
        <f>IF(นักเรียน!B44="","",นักเรียน!B44)</f>
        <v/>
      </c>
      <c r="D47" s="151" t="str">
        <f>IF(นักเรียน!C44="","",นักเรียน!C44)</f>
        <v/>
      </c>
      <c r="E47" s="140" t="str">
        <f>IF('ข้อ1-1'!W46=0,"",'ข้อ1-1'!W46)</f>
        <v/>
      </c>
      <c r="F47" s="140" t="str">
        <f>IF('ข้อ1-2'!W46=0,"",'ข้อ1-2'!W46)</f>
        <v/>
      </c>
      <c r="G47" s="140" t="str">
        <f>IF('ข้อ1-3'!W46=0,"",'ข้อ1-3'!W46)</f>
        <v/>
      </c>
      <c r="H47" s="140" t="str">
        <f>IF('ข้อ1-4'!W46=0,"",'ข้อ1-4'!W46)</f>
        <v/>
      </c>
      <c r="I47" s="153" t="str">
        <f t="shared" si="0"/>
        <v/>
      </c>
      <c r="J47" s="154" t="str">
        <f t="shared" si="11"/>
        <v/>
      </c>
      <c r="K47" s="140" t="str">
        <f>IF('ข้อ2-1'!W46=0,"",'ข้อ2-1'!W46)</f>
        <v/>
      </c>
      <c r="L47" s="140" t="str">
        <f>IF('ข้อ2-2'!W46=0,"",'ข้อ2-2'!W46)</f>
        <v/>
      </c>
      <c r="M47" s="153" t="str">
        <f t="shared" si="1"/>
        <v/>
      </c>
      <c r="N47" s="154" t="str">
        <f t="shared" si="12"/>
        <v/>
      </c>
      <c r="O47" s="140" t="str">
        <f>IF('ข้อ3-1'!W46=0,"",'ข้อ3-1'!W46)</f>
        <v/>
      </c>
      <c r="P47" s="153" t="str">
        <f t="shared" si="2"/>
        <v/>
      </c>
      <c r="Q47" s="154" t="str">
        <f t="shared" si="13"/>
        <v/>
      </c>
      <c r="R47" s="140" t="str">
        <f>IF('ข้อ4-1'!W46=0,"",'ข้อ4-1'!W46)</f>
        <v/>
      </c>
      <c r="S47" s="140" t="str">
        <f>IF('ข้อ4-2'!W46=0,"",'ข้อ4-2'!W46)</f>
        <v/>
      </c>
      <c r="T47" s="153" t="str">
        <f t="shared" si="3"/>
        <v/>
      </c>
      <c r="U47" s="154" t="str">
        <f t="shared" si="14"/>
        <v/>
      </c>
      <c r="V47" s="140" t="str">
        <f>IF('ข้อ5-1'!AB46=0,"",'ข้อ5-1'!AB46)</f>
        <v/>
      </c>
      <c r="W47" s="140" t="str">
        <f>IF('ข้อ5-2'!W46=0,"",'ข้อ5-2'!W46)</f>
        <v/>
      </c>
      <c r="X47" s="153" t="str">
        <f t="shared" si="4"/>
        <v/>
      </c>
      <c r="Y47" s="154" t="str">
        <f t="shared" si="15"/>
        <v/>
      </c>
      <c r="Z47" s="150" t="str">
        <f>IF('ข้อ6-1'!W46=0,"",'ข้อ6-1'!W46)</f>
        <v/>
      </c>
      <c r="AA47" s="150" t="str">
        <f>IF('ข้อ6-2'!W46=0,"",'ข้อ6-2'!W46)</f>
        <v/>
      </c>
      <c r="AB47" s="153" t="str">
        <f t="shared" si="5"/>
        <v/>
      </c>
      <c r="AC47" s="154" t="str">
        <f t="shared" si="16"/>
        <v/>
      </c>
      <c r="AD47" s="150" t="str">
        <f>IF('ข้อ7-1'!W46=0,"",'ข้อ7-1'!W46)</f>
        <v/>
      </c>
      <c r="AE47" s="150" t="str">
        <f>IF('ข้อ7-2'!W46=0,"",'ข้อ7-2'!W46)</f>
        <v/>
      </c>
      <c r="AF47" s="150" t="str">
        <f>IF('ข้อ7-3'!W46=0,"",'ข้อ7-3'!W46)</f>
        <v/>
      </c>
      <c r="AG47" s="153" t="str">
        <f t="shared" si="6"/>
        <v/>
      </c>
      <c r="AH47" s="154" t="str">
        <f t="shared" si="17"/>
        <v/>
      </c>
      <c r="AI47" s="150" t="str">
        <f>IF('ข้อ8-1'!W46=0,"",'ข้อ8-1'!W46)</f>
        <v/>
      </c>
      <c r="AJ47" s="150" t="str">
        <f>IF('ข้อ8-2'!W46=0,"",'ข้อ8-2'!W46)</f>
        <v/>
      </c>
      <c r="AK47" s="153" t="str">
        <f t="shared" si="7"/>
        <v/>
      </c>
      <c r="AL47" s="154" t="str">
        <f t="shared" si="18"/>
        <v/>
      </c>
      <c r="AM47" s="202" t="str">
        <f t="shared" si="19"/>
        <v/>
      </c>
      <c r="AN47" s="201" t="str">
        <f t="shared" si="8"/>
        <v/>
      </c>
      <c r="AO47" s="200" t="str">
        <f t="shared" si="9"/>
        <v/>
      </c>
      <c r="AP47" s="155" t="str">
        <f t="shared" si="20"/>
        <v/>
      </c>
      <c r="AQ47" s="155" t="str">
        <f t="shared" si="10"/>
        <v/>
      </c>
      <c r="AR47" s="36"/>
      <c r="AS47" s="149" t="str">
        <f>IF(ผลประเมินFORปพ.5!X46=0,"",ผลประเมินFORปพ.5!X46)</f>
        <v/>
      </c>
      <c r="AT47" s="66" t="str">
        <f t="shared" si="21"/>
        <v/>
      </c>
      <c r="AU47" s="36"/>
      <c r="AV47" s="36"/>
      <c r="AW47" s="36"/>
      <c r="AX47" s="36"/>
      <c r="AY47" s="36"/>
      <c r="AZ47" s="36"/>
      <c r="BA47" s="36"/>
    </row>
    <row r="48" spans="1:53" s="5" customFormat="1" ht="13.5" customHeight="1">
      <c r="A48" s="36"/>
      <c r="B48" s="3">
        <v>40</v>
      </c>
      <c r="C48" s="27" t="str">
        <f>IF(นักเรียน!B45="","",นักเรียน!B45)</f>
        <v/>
      </c>
      <c r="D48" s="151" t="str">
        <f>IF(นักเรียน!C45="","",นักเรียน!C45)</f>
        <v/>
      </c>
      <c r="E48" s="140" t="str">
        <f>IF('ข้อ1-1'!W47=0,"",'ข้อ1-1'!W47)</f>
        <v/>
      </c>
      <c r="F48" s="140" t="str">
        <f>IF('ข้อ1-2'!W47=0,"",'ข้อ1-2'!W47)</f>
        <v/>
      </c>
      <c r="G48" s="140" t="str">
        <f>IF('ข้อ1-3'!W47=0,"",'ข้อ1-3'!W47)</f>
        <v/>
      </c>
      <c r="H48" s="140" t="str">
        <f>IF('ข้อ1-4'!W47=0,"",'ข้อ1-4'!W47)</f>
        <v/>
      </c>
      <c r="I48" s="153" t="str">
        <f t="shared" si="0"/>
        <v/>
      </c>
      <c r="J48" s="154" t="str">
        <f t="shared" si="11"/>
        <v/>
      </c>
      <c r="K48" s="140" t="str">
        <f>IF('ข้อ2-1'!W47=0,"",'ข้อ2-1'!W47)</f>
        <v/>
      </c>
      <c r="L48" s="140" t="str">
        <f>IF('ข้อ2-2'!W47=0,"",'ข้อ2-2'!W47)</f>
        <v/>
      </c>
      <c r="M48" s="153" t="str">
        <f t="shared" si="1"/>
        <v/>
      </c>
      <c r="N48" s="154" t="str">
        <f t="shared" si="12"/>
        <v/>
      </c>
      <c r="O48" s="140" t="str">
        <f>IF('ข้อ3-1'!W47=0,"",'ข้อ3-1'!W47)</f>
        <v/>
      </c>
      <c r="P48" s="153" t="str">
        <f t="shared" si="2"/>
        <v/>
      </c>
      <c r="Q48" s="154" t="str">
        <f t="shared" si="13"/>
        <v/>
      </c>
      <c r="R48" s="140" t="str">
        <f>IF('ข้อ4-1'!W47=0,"",'ข้อ4-1'!W47)</f>
        <v/>
      </c>
      <c r="S48" s="140" t="str">
        <f>IF('ข้อ4-2'!W47=0,"",'ข้อ4-2'!W47)</f>
        <v/>
      </c>
      <c r="T48" s="153" t="str">
        <f t="shared" si="3"/>
        <v/>
      </c>
      <c r="U48" s="154" t="str">
        <f t="shared" si="14"/>
        <v/>
      </c>
      <c r="V48" s="140" t="str">
        <f>IF('ข้อ5-1'!AB47=0,"",'ข้อ5-1'!AB47)</f>
        <v/>
      </c>
      <c r="W48" s="140" t="str">
        <f>IF('ข้อ5-2'!W47=0,"",'ข้อ5-2'!W47)</f>
        <v/>
      </c>
      <c r="X48" s="153" t="str">
        <f t="shared" si="4"/>
        <v/>
      </c>
      <c r="Y48" s="154" t="str">
        <f t="shared" si="15"/>
        <v/>
      </c>
      <c r="Z48" s="150" t="str">
        <f>IF('ข้อ6-1'!W47=0,"",'ข้อ6-1'!W47)</f>
        <v/>
      </c>
      <c r="AA48" s="150" t="str">
        <f>IF('ข้อ6-2'!W47=0,"",'ข้อ6-2'!W47)</f>
        <v/>
      </c>
      <c r="AB48" s="153" t="str">
        <f t="shared" si="5"/>
        <v/>
      </c>
      <c r="AC48" s="154" t="str">
        <f t="shared" si="16"/>
        <v/>
      </c>
      <c r="AD48" s="150" t="str">
        <f>IF('ข้อ7-1'!W47=0,"",'ข้อ7-1'!W47)</f>
        <v/>
      </c>
      <c r="AE48" s="150" t="str">
        <f>IF('ข้อ7-2'!W47=0,"",'ข้อ7-2'!W47)</f>
        <v/>
      </c>
      <c r="AF48" s="150" t="str">
        <f>IF('ข้อ7-3'!W47=0,"",'ข้อ7-3'!W47)</f>
        <v/>
      </c>
      <c r="AG48" s="153" t="str">
        <f t="shared" si="6"/>
        <v/>
      </c>
      <c r="AH48" s="154" t="str">
        <f t="shared" si="17"/>
        <v/>
      </c>
      <c r="AI48" s="150" t="str">
        <f>IF('ข้อ8-1'!W47=0,"",'ข้อ8-1'!W47)</f>
        <v/>
      </c>
      <c r="AJ48" s="150" t="str">
        <f>IF('ข้อ8-2'!W47=0,"",'ข้อ8-2'!W47)</f>
        <v/>
      </c>
      <c r="AK48" s="153" t="str">
        <f t="shared" si="7"/>
        <v/>
      </c>
      <c r="AL48" s="154" t="str">
        <f t="shared" si="18"/>
        <v/>
      </c>
      <c r="AM48" s="202" t="str">
        <f t="shared" si="19"/>
        <v/>
      </c>
      <c r="AN48" s="201" t="str">
        <f t="shared" si="8"/>
        <v/>
      </c>
      <c r="AO48" s="200" t="str">
        <f t="shared" si="9"/>
        <v/>
      </c>
      <c r="AP48" s="155" t="str">
        <f t="shared" si="20"/>
        <v/>
      </c>
      <c r="AQ48" s="155" t="str">
        <f t="shared" si="10"/>
        <v/>
      </c>
      <c r="AR48" s="36"/>
      <c r="AS48" s="149" t="str">
        <f>IF(ผลประเมินFORปพ.5!X47=0,"",ผลประเมินFORปพ.5!X47)</f>
        <v/>
      </c>
      <c r="AT48" s="66" t="str">
        <f t="shared" si="21"/>
        <v/>
      </c>
      <c r="AU48" s="36"/>
      <c r="AV48" s="36"/>
      <c r="AW48" s="36"/>
      <c r="AX48" s="36"/>
      <c r="AY48" s="36"/>
      <c r="AZ48" s="36"/>
      <c r="BA48" s="36"/>
    </row>
    <row r="49" spans="1:53" s="5" customFormat="1" ht="13.5" customHeight="1">
      <c r="A49" s="36"/>
      <c r="B49" s="3">
        <v>41</v>
      </c>
      <c r="C49" s="27" t="str">
        <f>IF(นักเรียน!B46="","",นักเรียน!B46)</f>
        <v/>
      </c>
      <c r="D49" s="151" t="str">
        <f>IF(นักเรียน!C46="","",นักเรียน!C46)</f>
        <v/>
      </c>
      <c r="E49" s="140" t="str">
        <f>IF('ข้อ1-1'!W48=0,"",'ข้อ1-1'!W48)</f>
        <v/>
      </c>
      <c r="F49" s="140" t="str">
        <f>IF('ข้อ1-2'!W48=0,"",'ข้อ1-2'!W48)</f>
        <v/>
      </c>
      <c r="G49" s="140" t="str">
        <f>IF('ข้อ1-3'!W48=0,"",'ข้อ1-3'!W48)</f>
        <v/>
      </c>
      <c r="H49" s="140" t="str">
        <f>IF('ข้อ1-4'!W48=0,"",'ข้อ1-4'!W48)</f>
        <v/>
      </c>
      <c r="I49" s="153" t="str">
        <f t="shared" si="0"/>
        <v/>
      </c>
      <c r="J49" s="154" t="str">
        <f t="shared" si="11"/>
        <v/>
      </c>
      <c r="K49" s="140" t="str">
        <f>IF('ข้อ2-1'!W48=0,"",'ข้อ2-1'!W48)</f>
        <v/>
      </c>
      <c r="L49" s="140" t="str">
        <f>IF('ข้อ2-2'!W48=0,"",'ข้อ2-2'!W48)</f>
        <v/>
      </c>
      <c r="M49" s="153" t="str">
        <f t="shared" si="1"/>
        <v/>
      </c>
      <c r="N49" s="154" t="str">
        <f t="shared" si="12"/>
        <v/>
      </c>
      <c r="O49" s="140" t="str">
        <f>IF('ข้อ3-1'!W48=0,"",'ข้อ3-1'!W48)</f>
        <v/>
      </c>
      <c r="P49" s="153" t="str">
        <f t="shared" si="2"/>
        <v/>
      </c>
      <c r="Q49" s="154" t="str">
        <f t="shared" si="13"/>
        <v/>
      </c>
      <c r="R49" s="140" t="str">
        <f>IF('ข้อ4-1'!W48=0,"",'ข้อ4-1'!W48)</f>
        <v/>
      </c>
      <c r="S49" s="140" t="str">
        <f>IF('ข้อ4-2'!W48=0,"",'ข้อ4-2'!W48)</f>
        <v/>
      </c>
      <c r="T49" s="153" t="str">
        <f t="shared" si="3"/>
        <v/>
      </c>
      <c r="U49" s="154" t="str">
        <f t="shared" si="14"/>
        <v/>
      </c>
      <c r="V49" s="140" t="str">
        <f>IF('ข้อ5-1'!AB48=0,"",'ข้อ5-1'!AB48)</f>
        <v/>
      </c>
      <c r="W49" s="140" t="str">
        <f>IF('ข้อ5-2'!W48=0,"",'ข้อ5-2'!W48)</f>
        <v/>
      </c>
      <c r="X49" s="153" t="str">
        <f t="shared" si="4"/>
        <v/>
      </c>
      <c r="Y49" s="154" t="str">
        <f t="shared" si="15"/>
        <v/>
      </c>
      <c r="Z49" s="150" t="str">
        <f>IF('ข้อ6-1'!W48=0,"",'ข้อ6-1'!W48)</f>
        <v/>
      </c>
      <c r="AA49" s="150" t="str">
        <f>IF('ข้อ6-2'!W48=0,"",'ข้อ6-2'!W48)</f>
        <v/>
      </c>
      <c r="AB49" s="153" t="str">
        <f t="shared" si="5"/>
        <v/>
      </c>
      <c r="AC49" s="154" t="str">
        <f t="shared" si="16"/>
        <v/>
      </c>
      <c r="AD49" s="150" t="str">
        <f>IF('ข้อ7-1'!W48=0,"",'ข้อ7-1'!W48)</f>
        <v/>
      </c>
      <c r="AE49" s="150" t="str">
        <f>IF('ข้อ7-2'!W48=0,"",'ข้อ7-2'!W48)</f>
        <v/>
      </c>
      <c r="AF49" s="150" t="str">
        <f>IF('ข้อ7-3'!W48=0,"",'ข้อ7-3'!W48)</f>
        <v/>
      </c>
      <c r="AG49" s="153" t="str">
        <f t="shared" si="6"/>
        <v/>
      </c>
      <c r="AH49" s="154" t="str">
        <f t="shared" si="17"/>
        <v/>
      </c>
      <c r="AI49" s="150" t="str">
        <f>IF('ข้อ8-1'!W48=0,"",'ข้อ8-1'!W48)</f>
        <v/>
      </c>
      <c r="AJ49" s="150" t="str">
        <f>IF('ข้อ8-2'!W48=0,"",'ข้อ8-2'!W48)</f>
        <v/>
      </c>
      <c r="AK49" s="153" t="str">
        <f t="shared" si="7"/>
        <v/>
      </c>
      <c r="AL49" s="154" t="str">
        <f t="shared" si="18"/>
        <v/>
      </c>
      <c r="AM49" s="202" t="str">
        <f t="shared" si="19"/>
        <v/>
      </c>
      <c r="AN49" s="201" t="str">
        <f t="shared" si="8"/>
        <v/>
      </c>
      <c r="AO49" s="200" t="str">
        <f t="shared" si="9"/>
        <v/>
      </c>
      <c r="AP49" s="155" t="str">
        <f t="shared" si="20"/>
        <v/>
      </c>
      <c r="AQ49" s="155" t="str">
        <f t="shared" si="10"/>
        <v/>
      </c>
      <c r="AR49" s="36"/>
      <c r="AS49" s="149" t="str">
        <f>IF(ผลประเมินFORปพ.5!X48=0,"",ผลประเมินFORปพ.5!X48)</f>
        <v/>
      </c>
      <c r="AT49" s="66" t="str">
        <f t="shared" si="21"/>
        <v/>
      </c>
      <c r="AU49" s="36"/>
      <c r="AV49" s="36"/>
      <c r="AW49" s="36"/>
      <c r="AX49" s="36"/>
      <c r="AY49" s="36"/>
      <c r="AZ49" s="36"/>
      <c r="BA49" s="36"/>
    </row>
    <row r="50" spans="1:53" s="5" customFormat="1" ht="13.5" customHeight="1">
      <c r="A50" s="36"/>
      <c r="B50" s="3">
        <v>42</v>
      </c>
      <c r="C50" s="27" t="str">
        <f>IF(นักเรียน!B47="","",นักเรียน!B47)</f>
        <v/>
      </c>
      <c r="D50" s="151" t="str">
        <f>IF(นักเรียน!C47="","",นักเรียน!C47)</f>
        <v/>
      </c>
      <c r="E50" s="140" t="str">
        <f>IF('ข้อ1-1'!W49=0,"",'ข้อ1-1'!W49)</f>
        <v/>
      </c>
      <c r="F50" s="140" t="str">
        <f>IF('ข้อ1-2'!W49=0,"",'ข้อ1-2'!W49)</f>
        <v/>
      </c>
      <c r="G50" s="140" t="str">
        <f>IF('ข้อ1-3'!W49=0,"",'ข้อ1-3'!W49)</f>
        <v/>
      </c>
      <c r="H50" s="140" t="str">
        <f>IF('ข้อ1-4'!W49=0,"",'ข้อ1-4'!W49)</f>
        <v/>
      </c>
      <c r="I50" s="153" t="str">
        <f t="shared" si="0"/>
        <v/>
      </c>
      <c r="J50" s="154" t="str">
        <f t="shared" si="11"/>
        <v/>
      </c>
      <c r="K50" s="140" t="str">
        <f>IF('ข้อ2-1'!W49=0,"",'ข้อ2-1'!W49)</f>
        <v/>
      </c>
      <c r="L50" s="140" t="str">
        <f>IF('ข้อ2-2'!W49=0,"",'ข้อ2-2'!W49)</f>
        <v/>
      </c>
      <c r="M50" s="153" t="str">
        <f t="shared" si="1"/>
        <v/>
      </c>
      <c r="N50" s="154" t="str">
        <f t="shared" si="12"/>
        <v/>
      </c>
      <c r="O50" s="140" t="str">
        <f>IF('ข้อ3-1'!W49=0,"",'ข้อ3-1'!W49)</f>
        <v/>
      </c>
      <c r="P50" s="153" t="str">
        <f t="shared" si="2"/>
        <v/>
      </c>
      <c r="Q50" s="154" t="str">
        <f t="shared" si="13"/>
        <v/>
      </c>
      <c r="R50" s="140" t="str">
        <f>IF('ข้อ4-1'!W49=0,"",'ข้อ4-1'!W49)</f>
        <v/>
      </c>
      <c r="S50" s="140" t="str">
        <f>IF('ข้อ4-2'!W49=0,"",'ข้อ4-2'!W49)</f>
        <v/>
      </c>
      <c r="T50" s="153" t="str">
        <f t="shared" si="3"/>
        <v/>
      </c>
      <c r="U50" s="154" t="str">
        <f t="shared" si="14"/>
        <v/>
      </c>
      <c r="V50" s="140" t="str">
        <f>IF('ข้อ5-1'!AB49=0,"",'ข้อ5-1'!AB49)</f>
        <v/>
      </c>
      <c r="W50" s="140" t="str">
        <f>IF('ข้อ5-2'!W49=0,"",'ข้อ5-2'!W49)</f>
        <v/>
      </c>
      <c r="X50" s="153" t="str">
        <f t="shared" si="4"/>
        <v/>
      </c>
      <c r="Y50" s="154" t="str">
        <f t="shared" si="15"/>
        <v/>
      </c>
      <c r="Z50" s="150" t="str">
        <f>IF('ข้อ6-1'!W49=0,"",'ข้อ6-1'!W49)</f>
        <v/>
      </c>
      <c r="AA50" s="150" t="str">
        <f>IF('ข้อ6-2'!W49=0,"",'ข้อ6-2'!W49)</f>
        <v/>
      </c>
      <c r="AB50" s="153" t="str">
        <f t="shared" si="5"/>
        <v/>
      </c>
      <c r="AC50" s="154" t="str">
        <f t="shared" si="16"/>
        <v/>
      </c>
      <c r="AD50" s="150" t="str">
        <f>IF('ข้อ7-1'!W49=0,"",'ข้อ7-1'!W49)</f>
        <v/>
      </c>
      <c r="AE50" s="150" t="str">
        <f>IF('ข้อ7-2'!W49=0,"",'ข้อ7-2'!W49)</f>
        <v/>
      </c>
      <c r="AF50" s="150" t="str">
        <f>IF('ข้อ7-3'!W49=0,"",'ข้อ7-3'!W49)</f>
        <v/>
      </c>
      <c r="AG50" s="153" t="str">
        <f t="shared" si="6"/>
        <v/>
      </c>
      <c r="AH50" s="154" t="str">
        <f t="shared" si="17"/>
        <v/>
      </c>
      <c r="AI50" s="150" t="str">
        <f>IF('ข้อ8-1'!W49=0,"",'ข้อ8-1'!W49)</f>
        <v/>
      </c>
      <c r="AJ50" s="150" t="str">
        <f>IF('ข้อ8-2'!W49=0,"",'ข้อ8-2'!W49)</f>
        <v/>
      </c>
      <c r="AK50" s="153" t="str">
        <f t="shared" si="7"/>
        <v/>
      </c>
      <c r="AL50" s="154" t="str">
        <f t="shared" si="18"/>
        <v/>
      </c>
      <c r="AM50" s="202" t="str">
        <f t="shared" si="19"/>
        <v/>
      </c>
      <c r="AN50" s="201" t="str">
        <f t="shared" si="8"/>
        <v/>
      </c>
      <c r="AO50" s="200" t="str">
        <f t="shared" si="9"/>
        <v/>
      </c>
      <c r="AP50" s="155" t="str">
        <f t="shared" si="20"/>
        <v/>
      </c>
      <c r="AQ50" s="155" t="str">
        <f t="shared" si="10"/>
        <v/>
      </c>
      <c r="AR50" s="36"/>
      <c r="AS50" s="149" t="str">
        <f>IF(ผลประเมินFORปพ.5!X49=0,"",ผลประเมินFORปพ.5!X49)</f>
        <v/>
      </c>
      <c r="AT50" s="66" t="str">
        <f t="shared" si="21"/>
        <v/>
      </c>
      <c r="AU50" s="36"/>
      <c r="AV50" s="36"/>
      <c r="AW50" s="36"/>
      <c r="AX50" s="36"/>
      <c r="AY50" s="36"/>
      <c r="AZ50" s="36"/>
      <c r="BA50" s="36"/>
    </row>
    <row r="51" spans="1:53" s="5" customFormat="1" ht="13.5" customHeight="1">
      <c r="A51" s="36"/>
      <c r="B51" s="3">
        <v>43</v>
      </c>
      <c r="C51" s="27" t="str">
        <f>IF(นักเรียน!B48="","",นักเรียน!B48)</f>
        <v/>
      </c>
      <c r="D51" s="151" t="str">
        <f>IF(นักเรียน!C48="","",นักเรียน!C48)</f>
        <v/>
      </c>
      <c r="E51" s="140" t="str">
        <f>IF('ข้อ1-1'!W50=0,"",'ข้อ1-1'!W50)</f>
        <v/>
      </c>
      <c r="F51" s="140" t="str">
        <f>IF('ข้อ1-2'!W50=0,"",'ข้อ1-2'!W50)</f>
        <v/>
      </c>
      <c r="G51" s="140" t="str">
        <f>IF('ข้อ1-3'!W50=0,"",'ข้อ1-3'!W50)</f>
        <v/>
      </c>
      <c r="H51" s="140" t="str">
        <f>IF('ข้อ1-4'!W50=0,"",'ข้อ1-4'!W50)</f>
        <v/>
      </c>
      <c r="I51" s="153" t="str">
        <f t="shared" si="0"/>
        <v/>
      </c>
      <c r="J51" s="154" t="str">
        <f t="shared" si="11"/>
        <v/>
      </c>
      <c r="K51" s="140" t="str">
        <f>IF('ข้อ2-1'!W50=0,"",'ข้อ2-1'!W50)</f>
        <v/>
      </c>
      <c r="L51" s="140" t="str">
        <f>IF('ข้อ2-2'!W50=0,"",'ข้อ2-2'!W50)</f>
        <v/>
      </c>
      <c r="M51" s="153" t="str">
        <f t="shared" si="1"/>
        <v/>
      </c>
      <c r="N51" s="154" t="str">
        <f t="shared" si="12"/>
        <v/>
      </c>
      <c r="O51" s="140" t="str">
        <f>IF('ข้อ3-1'!W50=0,"",'ข้อ3-1'!W50)</f>
        <v/>
      </c>
      <c r="P51" s="153" t="str">
        <f t="shared" si="2"/>
        <v/>
      </c>
      <c r="Q51" s="154" t="str">
        <f t="shared" si="13"/>
        <v/>
      </c>
      <c r="R51" s="140" t="str">
        <f>IF('ข้อ4-1'!W50=0,"",'ข้อ4-1'!W50)</f>
        <v/>
      </c>
      <c r="S51" s="140" t="str">
        <f>IF('ข้อ4-2'!W50=0,"",'ข้อ4-2'!W50)</f>
        <v/>
      </c>
      <c r="T51" s="153" t="str">
        <f t="shared" si="3"/>
        <v/>
      </c>
      <c r="U51" s="154" t="str">
        <f t="shared" si="14"/>
        <v/>
      </c>
      <c r="V51" s="140" t="str">
        <f>IF('ข้อ5-1'!AB50=0,"",'ข้อ5-1'!AB50)</f>
        <v/>
      </c>
      <c r="W51" s="140" t="str">
        <f>IF('ข้อ5-2'!W50=0,"",'ข้อ5-2'!W50)</f>
        <v/>
      </c>
      <c r="X51" s="153" t="str">
        <f t="shared" si="4"/>
        <v/>
      </c>
      <c r="Y51" s="154" t="str">
        <f t="shared" si="15"/>
        <v/>
      </c>
      <c r="Z51" s="150" t="str">
        <f>IF('ข้อ6-1'!W50=0,"",'ข้อ6-1'!W50)</f>
        <v/>
      </c>
      <c r="AA51" s="150" t="str">
        <f>IF('ข้อ6-2'!W50=0,"",'ข้อ6-2'!W50)</f>
        <v/>
      </c>
      <c r="AB51" s="153" t="str">
        <f t="shared" si="5"/>
        <v/>
      </c>
      <c r="AC51" s="154" t="str">
        <f t="shared" si="16"/>
        <v/>
      </c>
      <c r="AD51" s="150" t="str">
        <f>IF('ข้อ7-1'!W50=0,"",'ข้อ7-1'!W50)</f>
        <v/>
      </c>
      <c r="AE51" s="150" t="str">
        <f>IF('ข้อ7-2'!W50=0,"",'ข้อ7-2'!W50)</f>
        <v/>
      </c>
      <c r="AF51" s="150" t="str">
        <f>IF('ข้อ7-3'!W50=0,"",'ข้อ7-3'!W50)</f>
        <v/>
      </c>
      <c r="AG51" s="153" t="str">
        <f t="shared" si="6"/>
        <v/>
      </c>
      <c r="AH51" s="154" t="str">
        <f t="shared" si="17"/>
        <v/>
      </c>
      <c r="AI51" s="150" t="str">
        <f>IF('ข้อ8-1'!W50=0,"",'ข้อ8-1'!W50)</f>
        <v/>
      </c>
      <c r="AJ51" s="150" t="str">
        <f>IF('ข้อ8-2'!W50=0,"",'ข้อ8-2'!W50)</f>
        <v/>
      </c>
      <c r="AK51" s="153" t="str">
        <f t="shared" si="7"/>
        <v/>
      </c>
      <c r="AL51" s="154" t="str">
        <f t="shared" si="18"/>
        <v/>
      </c>
      <c r="AM51" s="202" t="str">
        <f t="shared" si="19"/>
        <v/>
      </c>
      <c r="AN51" s="201" t="str">
        <f t="shared" si="8"/>
        <v/>
      </c>
      <c r="AO51" s="200" t="str">
        <f t="shared" si="9"/>
        <v/>
      </c>
      <c r="AP51" s="155" t="str">
        <f t="shared" si="20"/>
        <v/>
      </c>
      <c r="AQ51" s="155" t="str">
        <f t="shared" si="10"/>
        <v/>
      </c>
      <c r="AR51" s="36"/>
      <c r="AS51" s="149" t="str">
        <f>IF(ผลประเมินFORปพ.5!X50=0,"",ผลประเมินFORปพ.5!X50)</f>
        <v/>
      </c>
      <c r="AT51" s="66" t="str">
        <f t="shared" si="21"/>
        <v/>
      </c>
      <c r="AU51" s="36"/>
      <c r="AV51" s="36"/>
      <c r="AW51" s="36"/>
      <c r="AX51" s="36"/>
      <c r="AY51" s="36"/>
      <c r="AZ51" s="36"/>
      <c r="BA51" s="36"/>
    </row>
    <row r="52" spans="1:53" s="5" customFormat="1" ht="13.5" customHeight="1">
      <c r="A52" s="36"/>
      <c r="B52" s="3">
        <v>44</v>
      </c>
      <c r="C52" s="27" t="str">
        <f>IF(นักเรียน!B49="","",นักเรียน!B49)</f>
        <v/>
      </c>
      <c r="D52" s="151" t="str">
        <f>IF(นักเรียน!C49="","",นักเรียน!C49)</f>
        <v/>
      </c>
      <c r="E52" s="140" t="str">
        <f>IF('ข้อ1-1'!W51=0,"",'ข้อ1-1'!W51)</f>
        <v/>
      </c>
      <c r="F52" s="140" t="str">
        <f>IF('ข้อ1-2'!W51=0,"",'ข้อ1-2'!W51)</f>
        <v/>
      </c>
      <c r="G52" s="140" t="str">
        <f>IF('ข้อ1-3'!W51=0,"",'ข้อ1-3'!W51)</f>
        <v/>
      </c>
      <c r="H52" s="140" t="str">
        <f>IF('ข้อ1-4'!W51=0,"",'ข้อ1-4'!W51)</f>
        <v/>
      </c>
      <c r="I52" s="153" t="str">
        <f t="shared" si="0"/>
        <v/>
      </c>
      <c r="J52" s="154" t="str">
        <f t="shared" si="11"/>
        <v/>
      </c>
      <c r="K52" s="140" t="str">
        <f>IF('ข้อ2-1'!W51=0,"",'ข้อ2-1'!W51)</f>
        <v/>
      </c>
      <c r="L52" s="140" t="str">
        <f>IF('ข้อ2-2'!W51=0,"",'ข้อ2-2'!W51)</f>
        <v/>
      </c>
      <c r="M52" s="153" t="str">
        <f t="shared" si="1"/>
        <v/>
      </c>
      <c r="N52" s="154" t="str">
        <f t="shared" si="12"/>
        <v/>
      </c>
      <c r="O52" s="140" t="str">
        <f>IF('ข้อ3-1'!W51=0,"",'ข้อ3-1'!W51)</f>
        <v/>
      </c>
      <c r="P52" s="153" t="str">
        <f t="shared" si="2"/>
        <v/>
      </c>
      <c r="Q52" s="154" t="str">
        <f t="shared" si="13"/>
        <v/>
      </c>
      <c r="R52" s="140" t="str">
        <f>IF('ข้อ4-1'!W51=0,"",'ข้อ4-1'!W51)</f>
        <v/>
      </c>
      <c r="S52" s="140" t="str">
        <f>IF('ข้อ4-2'!W51=0,"",'ข้อ4-2'!W51)</f>
        <v/>
      </c>
      <c r="T52" s="153" t="str">
        <f t="shared" si="3"/>
        <v/>
      </c>
      <c r="U52" s="154" t="str">
        <f t="shared" si="14"/>
        <v/>
      </c>
      <c r="V52" s="140" t="str">
        <f>IF('ข้อ5-1'!AB51=0,"",'ข้อ5-1'!AB51)</f>
        <v/>
      </c>
      <c r="W52" s="140" t="str">
        <f>IF('ข้อ5-2'!W51=0,"",'ข้อ5-2'!W51)</f>
        <v/>
      </c>
      <c r="X52" s="153" t="str">
        <f t="shared" si="4"/>
        <v/>
      </c>
      <c r="Y52" s="154" t="str">
        <f t="shared" si="15"/>
        <v/>
      </c>
      <c r="Z52" s="150" t="str">
        <f>IF('ข้อ6-1'!W51=0,"",'ข้อ6-1'!W51)</f>
        <v/>
      </c>
      <c r="AA52" s="150" t="str">
        <f>IF('ข้อ6-2'!W51=0,"",'ข้อ6-2'!W51)</f>
        <v/>
      </c>
      <c r="AB52" s="153" t="str">
        <f t="shared" si="5"/>
        <v/>
      </c>
      <c r="AC52" s="154" t="str">
        <f t="shared" si="16"/>
        <v/>
      </c>
      <c r="AD52" s="150" t="str">
        <f>IF('ข้อ7-1'!W51=0,"",'ข้อ7-1'!W51)</f>
        <v/>
      </c>
      <c r="AE52" s="150" t="str">
        <f>IF('ข้อ7-2'!W51=0,"",'ข้อ7-2'!W51)</f>
        <v/>
      </c>
      <c r="AF52" s="150" t="str">
        <f>IF('ข้อ7-3'!W51=0,"",'ข้อ7-3'!W51)</f>
        <v/>
      </c>
      <c r="AG52" s="153" t="str">
        <f t="shared" si="6"/>
        <v/>
      </c>
      <c r="AH52" s="154" t="str">
        <f t="shared" si="17"/>
        <v/>
      </c>
      <c r="AI52" s="150" t="str">
        <f>IF('ข้อ8-1'!W51=0,"",'ข้อ8-1'!W51)</f>
        <v/>
      </c>
      <c r="AJ52" s="150" t="str">
        <f>IF('ข้อ8-2'!W51=0,"",'ข้อ8-2'!W51)</f>
        <v/>
      </c>
      <c r="AK52" s="153" t="str">
        <f t="shared" si="7"/>
        <v/>
      </c>
      <c r="AL52" s="154" t="str">
        <f t="shared" si="18"/>
        <v/>
      </c>
      <c r="AM52" s="202" t="str">
        <f t="shared" si="19"/>
        <v/>
      </c>
      <c r="AN52" s="201" t="str">
        <f t="shared" si="8"/>
        <v/>
      </c>
      <c r="AO52" s="200" t="str">
        <f t="shared" si="9"/>
        <v/>
      </c>
      <c r="AP52" s="155" t="str">
        <f t="shared" si="20"/>
        <v/>
      </c>
      <c r="AQ52" s="155" t="str">
        <f t="shared" si="10"/>
        <v/>
      </c>
      <c r="AR52" s="36"/>
      <c r="AS52" s="149" t="str">
        <f>IF(ผลประเมินFORปพ.5!X51=0,"",ผลประเมินFORปพ.5!X51)</f>
        <v/>
      </c>
      <c r="AT52" s="66" t="str">
        <f t="shared" si="21"/>
        <v/>
      </c>
      <c r="AU52" s="36"/>
      <c r="AV52" s="36"/>
      <c r="AW52" s="36"/>
      <c r="AX52" s="36"/>
      <c r="AY52" s="36"/>
      <c r="AZ52" s="36"/>
      <c r="BA52" s="36"/>
    </row>
    <row r="53" spans="1:53" s="5" customFormat="1" ht="13.5" customHeight="1">
      <c r="A53" s="36"/>
      <c r="B53" s="3">
        <v>45</v>
      </c>
      <c r="C53" s="27" t="str">
        <f>IF(นักเรียน!B50="","",นักเรียน!B50)</f>
        <v/>
      </c>
      <c r="D53" s="151" t="str">
        <f>IF(นักเรียน!C50="","",นักเรียน!C50)</f>
        <v/>
      </c>
      <c r="E53" s="140" t="str">
        <f>IF('ข้อ1-1'!W52=0,"",'ข้อ1-1'!W52)</f>
        <v/>
      </c>
      <c r="F53" s="140" t="str">
        <f>IF('ข้อ1-2'!W52=0,"",'ข้อ1-2'!W52)</f>
        <v/>
      </c>
      <c r="G53" s="140" t="str">
        <f>IF('ข้อ1-3'!W52=0,"",'ข้อ1-3'!W52)</f>
        <v/>
      </c>
      <c r="H53" s="140" t="str">
        <f>IF('ข้อ1-4'!W52=0,"",'ข้อ1-4'!W52)</f>
        <v/>
      </c>
      <c r="I53" s="153" t="str">
        <f t="shared" si="0"/>
        <v/>
      </c>
      <c r="J53" s="154" t="str">
        <f t="shared" si="11"/>
        <v/>
      </c>
      <c r="K53" s="140" t="str">
        <f>IF('ข้อ2-1'!W52=0,"",'ข้อ2-1'!W52)</f>
        <v/>
      </c>
      <c r="L53" s="140" t="str">
        <f>IF('ข้อ2-2'!W52=0,"",'ข้อ2-2'!W52)</f>
        <v/>
      </c>
      <c r="M53" s="153" t="str">
        <f t="shared" si="1"/>
        <v/>
      </c>
      <c r="N53" s="154" t="str">
        <f t="shared" si="12"/>
        <v/>
      </c>
      <c r="O53" s="140" t="str">
        <f>IF('ข้อ3-1'!W52=0,"",'ข้อ3-1'!W52)</f>
        <v/>
      </c>
      <c r="P53" s="153" t="str">
        <f t="shared" si="2"/>
        <v/>
      </c>
      <c r="Q53" s="154" t="str">
        <f t="shared" si="13"/>
        <v/>
      </c>
      <c r="R53" s="140" t="str">
        <f>IF('ข้อ4-1'!W52=0,"",'ข้อ4-1'!W52)</f>
        <v/>
      </c>
      <c r="S53" s="140" t="str">
        <f>IF('ข้อ4-2'!W52=0,"",'ข้อ4-2'!W52)</f>
        <v/>
      </c>
      <c r="T53" s="153" t="str">
        <f t="shared" si="3"/>
        <v/>
      </c>
      <c r="U53" s="154" t="str">
        <f t="shared" si="14"/>
        <v/>
      </c>
      <c r="V53" s="140" t="str">
        <f>IF('ข้อ5-1'!AB52=0,"",'ข้อ5-1'!AB52)</f>
        <v/>
      </c>
      <c r="W53" s="140" t="str">
        <f>IF('ข้อ5-2'!W52=0,"",'ข้อ5-2'!W52)</f>
        <v/>
      </c>
      <c r="X53" s="153" t="str">
        <f t="shared" si="4"/>
        <v/>
      </c>
      <c r="Y53" s="154" t="str">
        <f t="shared" si="15"/>
        <v/>
      </c>
      <c r="Z53" s="150" t="str">
        <f>IF('ข้อ6-1'!W52=0,"",'ข้อ6-1'!W52)</f>
        <v/>
      </c>
      <c r="AA53" s="150" t="str">
        <f>IF('ข้อ6-2'!W52=0,"",'ข้อ6-2'!W52)</f>
        <v/>
      </c>
      <c r="AB53" s="153" t="str">
        <f t="shared" si="5"/>
        <v/>
      </c>
      <c r="AC53" s="154" t="str">
        <f t="shared" si="16"/>
        <v/>
      </c>
      <c r="AD53" s="150" t="str">
        <f>IF('ข้อ7-1'!W52=0,"",'ข้อ7-1'!W52)</f>
        <v/>
      </c>
      <c r="AE53" s="150" t="str">
        <f>IF('ข้อ7-2'!W52=0,"",'ข้อ7-2'!W52)</f>
        <v/>
      </c>
      <c r="AF53" s="150" t="str">
        <f>IF('ข้อ7-3'!W52=0,"",'ข้อ7-3'!W52)</f>
        <v/>
      </c>
      <c r="AG53" s="153" t="str">
        <f t="shared" si="6"/>
        <v/>
      </c>
      <c r="AH53" s="154" t="str">
        <f t="shared" si="17"/>
        <v/>
      </c>
      <c r="AI53" s="150" t="str">
        <f>IF('ข้อ8-1'!W52=0,"",'ข้อ8-1'!W52)</f>
        <v/>
      </c>
      <c r="AJ53" s="150" t="str">
        <f>IF('ข้อ8-2'!W52=0,"",'ข้อ8-2'!W52)</f>
        <v/>
      </c>
      <c r="AK53" s="153" t="str">
        <f t="shared" si="7"/>
        <v/>
      </c>
      <c r="AL53" s="154" t="str">
        <f t="shared" si="18"/>
        <v/>
      </c>
      <c r="AM53" s="202" t="str">
        <f t="shared" si="19"/>
        <v/>
      </c>
      <c r="AN53" s="201" t="str">
        <f t="shared" si="8"/>
        <v/>
      </c>
      <c r="AO53" s="200" t="str">
        <f t="shared" si="9"/>
        <v/>
      </c>
      <c r="AP53" s="155" t="str">
        <f t="shared" si="20"/>
        <v/>
      </c>
      <c r="AQ53" s="155" t="str">
        <f t="shared" si="10"/>
        <v/>
      </c>
      <c r="AR53" s="36"/>
      <c r="AS53" s="149" t="str">
        <f>IF(ผลประเมินFORปพ.5!X52=0,"",ผลประเมินFORปพ.5!X52)</f>
        <v/>
      </c>
      <c r="AT53" s="66" t="str">
        <f t="shared" si="21"/>
        <v/>
      </c>
      <c r="AU53" s="36"/>
      <c r="AV53" s="36"/>
      <c r="AW53" s="36"/>
      <c r="AX53" s="36"/>
      <c r="AY53" s="36"/>
      <c r="AZ53" s="36"/>
      <c r="BA53" s="36"/>
    </row>
    <row r="54" spans="1:53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</row>
    <row r="55" spans="1:53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</row>
    <row r="56" spans="1:53" s="34" customFormat="1">
      <c r="AS56" s="37"/>
    </row>
    <row r="57" spans="1:53" s="34" customFormat="1">
      <c r="AS57" s="37"/>
    </row>
    <row r="58" spans="1:53" s="34" customFormat="1">
      <c r="AS58" s="37"/>
    </row>
    <row r="59" spans="1:53" s="34" customFormat="1">
      <c r="AS59" s="37"/>
    </row>
    <row r="60" spans="1:53" s="34" customFormat="1">
      <c r="AS60" s="37"/>
    </row>
    <row r="61" spans="1:53" s="34" customFormat="1">
      <c r="AS61" s="37"/>
    </row>
    <row r="62" spans="1:53" s="34" customFormat="1">
      <c r="AS62" s="37"/>
    </row>
    <row r="63" spans="1:53" s="34" customFormat="1">
      <c r="AS63" s="37"/>
    </row>
    <row r="64" spans="1:53" s="34" customFormat="1">
      <c r="AS64" s="37"/>
    </row>
    <row r="65" spans="45:45" s="34" customFormat="1">
      <c r="AS65" s="37"/>
    </row>
    <row r="66" spans="45:45" s="34" customFormat="1">
      <c r="AS66" s="37"/>
    </row>
    <row r="67" spans="45:45" s="34" customFormat="1">
      <c r="AS67" s="37"/>
    </row>
    <row r="68" spans="45:45" s="34" customFormat="1">
      <c r="AS68" s="37"/>
    </row>
    <row r="69" spans="45:45" s="34" customFormat="1">
      <c r="AS69" s="37"/>
    </row>
    <row r="70" spans="45:45" s="34" customFormat="1">
      <c r="AS70" s="37"/>
    </row>
    <row r="71" spans="45:45" s="34" customFormat="1">
      <c r="AS71" s="37"/>
    </row>
    <row r="72" spans="45:45" s="34" customFormat="1">
      <c r="AS72" s="37"/>
    </row>
    <row r="73" spans="45:45" s="34" customFormat="1">
      <c r="AS73" s="37"/>
    </row>
    <row r="74" spans="45:45" s="34" customFormat="1">
      <c r="AS74" s="37"/>
    </row>
    <row r="75" spans="45:45" s="34" customFormat="1">
      <c r="AS75" s="37"/>
    </row>
    <row r="76" spans="45:45" s="34" customFormat="1">
      <c r="AS76" s="37"/>
    </row>
  </sheetData>
  <sheetProtection password="CF63" sheet="1" objects="1" scenarios="1" selectLockedCells="1"/>
  <mergeCells count="18">
    <mergeCell ref="AN7:AN8"/>
    <mergeCell ref="AO7:AO8"/>
    <mergeCell ref="AP7:AP8"/>
    <mergeCell ref="AQ7:AQ8"/>
    <mergeCell ref="AP6:AQ6"/>
    <mergeCell ref="AN6:AO6"/>
    <mergeCell ref="AM6:AM8"/>
    <mergeCell ref="B6:B8"/>
    <mergeCell ref="C6:C8"/>
    <mergeCell ref="D6:D8"/>
    <mergeCell ref="Z6:AC6"/>
    <mergeCell ref="AD6:AH6"/>
    <mergeCell ref="AI6:AL6"/>
    <mergeCell ref="E6:J6"/>
    <mergeCell ref="K6:N6"/>
    <mergeCell ref="O6:Q6"/>
    <mergeCell ref="R6:U6"/>
    <mergeCell ref="V6:Y6"/>
  </mergeCells>
  <printOptions horizontalCentered="1"/>
  <pageMargins left="0.31496062992125984" right="0.11811023622047245" top="0.35433070866141736" bottom="0.15748031496062992" header="0.11811023622047245" footer="0.11811023622047245"/>
  <pageSetup paperSize="9" orientation="portrait" blackAndWhite="1" horizontalDpi="4294967293" verticalDpi="300" r:id="rId1"/>
  <colBreaks count="2" manualBreakCount="2">
    <brk id="17" min="2" max="52" man="1"/>
    <brk id="34" min="2" max="52" man="1"/>
  </colBreaks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7030A0"/>
  </sheetPr>
  <dimension ref="A1:BG106"/>
  <sheetViews>
    <sheetView showRowColHeaders="0" workbookViewId="0">
      <selection activeCell="D14" sqref="D14:E14"/>
    </sheetView>
  </sheetViews>
  <sheetFormatPr defaultColWidth="9.125" defaultRowHeight="18" customHeight="1"/>
  <cols>
    <col min="1" max="1" width="7.875" style="124" customWidth="1"/>
    <col min="2" max="2" width="4.125" style="128" customWidth="1"/>
    <col min="3" max="3" width="7.375" style="128" customWidth="1"/>
    <col min="4" max="4" width="13.625" style="124" customWidth="1"/>
    <col min="5" max="5" width="8.25" style="124" customWidth="1"/>
    <col min="6" max="23" width="3.875" style="124" customWidth="1"/>
    <col min="24" max="24" width="10.625" style="128" customWidth="1"/>
    <col min="25" max="25" width="10.375" style="139" customWidth="1"/>
    <col min="26" max="26" width="11.625" style="139" customWidth="1"/>
    <col min="27" max="27" width="12.875" style="124" customWidth="1"/>
    <col min="28" max="28" width="17" style="124" customWidth="1"/>
    <col min="29" max="29" width="1.875" style="124" customWidth="1"/>
    <col min="30" max="31" width="8.125" style="124" customWidth="1"/>
    <col min="32" max="34" width="8.125" style="124" hidden="1" customWidth="1"/>
    <col min="35" max="35" width="12.25" style="124" hidden="1" customWidth="1"/>
    <col min="36" max="46" width="0" style="124" hidden="1" customWidth="1"/>
    <col min="47" max="16384" width="9.125" style="124"/>
  </cols>
  <sheetData>
    <row r="1" spans="1:59" s="121" customFormat="1" ht="43.5" customHeight="1">
      <c r="B1" s="122"/>
      <c r="C1" s="122"/>
      <c r="X1" s="122"/>
      <c r="Y1" s="123"/>
      <c r="Z1" s="123"/>
    </row>
    <row r="2" spans="1:59" ht="21.75" customHeight="1">
      <c r="A2" s="121"/>
      <c r="B2" s="143"/>
      <c r="C2" s="143"/>
      <c r="D2" s="142"/>
      <c r="E2" s="145"/>
      <c r="F2" s="292" t="str">
        <f>"สรุปผลการประเมินคุณะลักษณะอันพึงประสงค์ของผู้เรียน  "&amp;บันทึกข้อความ!S8&amp;" ปีการศึกษา "&amp;บันทึกข้อความ!S9</f>
        <v>สรุปผลการประเมินคุณะลักษณะอันพึงประสงค์ของผู้เรียน  ชั้นมัธยมศึกษาปีที่ 3 ปีการศึกษา 2556</v>
      </c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143"/>
      <c r="Y2" s="144"/>
      <c r="Z2" s="144"/>
      <c r="AA2" s="142"/>
      <c r="AB2" s="142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</row>
    <row r="3" spans="1:59" ht="21.75" customHeight="1">
      <c r="A3" s="121"/>
      <c r="B3" s="143"/>
      <c r="C3" s="143"/>
      <c r="D3" s="142"/>
      <c r="E3" s="146"/>
      <c r="F3" s="290" t="str">
        <f>บันทึกข้อความ!S4&amp;"  "&amp;บันทึกข้อความ!S5</f>
        <v>โรงเรียนพระปริยัติธรรม....  สำนักงานพระพุทธศาสนาแห่งชาติ</v>
      </c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143"/>
      <c r="Y3" s="144"/>
      <c r="Z3" s="144"/>
      <c r="AA3" s="142"/>
      <c r="AB3" s="142"/>
      <c r="AC3" s="121"/>
      <c r="AD3" s="121"/>
      <c r="AE3" s="121"/>
      <c r="AF3" s="121"/>
      <c r="AG3" s="121"/>
      <c r="AH3" s="121"/>
      <c r="AI3" s="121" t="s">
        <v>216</v>
      </c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</row>
    <row r="4" spans="1:59" ht="18" customHeight="1">
      <c r="A4" s="121"/>
      <c r="B4" s="269" t="s">
        <v>181</v>
      </c>
      <c r="C4" s="269" t="s">
        <v>34</v>
      </c>
      <c r="D4" s="271" t="s">
        <v>1</v>
      </c>
      <c r="E4" s="125"/>
      <c r="F4" s="274" t="s">
        <v>182</v>
      </c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6"/>
      <c r="X4" s="277" t="str">
        <f>F4</f>
        <v>ผลการประเมินคุณลักษณะอันพึงประสงค์</v>
      </c>
      <c r="Y4" s="277"/>
      <c r="Z4" s="277"/>
      <c r="AA4" s="277"/>
      <c r="AB4" s="294" t="s">
        <v>183</v>
      </c>
      <c r="AC4" s="121"/>
      <c r="AD4" s="121"/>
      <c r="AE4" s="121"/>
      <c r="AF4" s="121"/>
      <c r="AG4" s="121"/>
      <c r="AH4" s="121"/>
      <c r="AI4" s="287" t="s">
        <v>194</v>
      </c>
      <c r="AJ4" s="287" t="s">
        <v>189</v>
      </c>
      <c r="AK4" s="287" t="s">
        <v>190</v>
      </c>
      <c r="AL4" s="287" t="s">
        <v>191</v>
      </c>
      <c r="AM4" s="287" t="s">
        <v>192</v>
      </c>
      <c r="AN4" s="287" t="s">
        <v>193</v>
      </c>
      <c r="AO4" s="287" t="s">
        <v>195</v>
      </c>
      <c r="AP4" s="287" t="s">
        <v>196</v>
      </c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</row>
    <row r="5" spans="1:59" s="128" customFormat="1" ht="18" customHeight="1">
      <c r="A5" s="122"/>
      <c r="B5" s="269"/>
      <c r="C5" s="269"/>
      <c r="D5" s="271"/>
      <c r="E5" s="126" t="s">
        <v>184</v>
      </c>
      <c r="F5" s="280">
        <v>1</v>
      </c>
      <c r="G5" s="280"/>
      <c r="H5" s="280"/>
      <c r="I5" s="280"/>
      <c r="J5" s="280">
        <v>2</v>
      </c>
      <c r="K5" s="280"/>
      <c r="L5" s="127">
        <v>3</v>
      </c>
      <c r="M5" s="280">
        <v>4</v>
      </c>
      <c r="N5" s="280"/>
      <c r="O5" s="280">
        <v>5</v>
      </c>
      <c r="P5" s="280"/>
      <c r="Q5" s="280">
        <v>6</v>
      </c>
      <c r="R5" s="280"/>
      <c r="S5" s="280">
        <v>7</v>
      </c>
      <c r="T5" s="280"/>
      <c r="U5" s="280"/>
      <c r="V5" s="285">
        <v>8</v>
      </c>
      <c r="W5" s="286"/>
      <c r="X5" s="277" t="s">
        <v>185</v>
      </c>
      <c r="Y5" s="277" t="s">
        <v>186</v>
      </c>
      <c r="Z5" s="278" t="s">
        <v>27</v>
      </c>
      <c r="AA5" s="278" t="s">
        <v>2</v>
      </c>
      <c r="AB5" s="295"/>
      <c r="AC5" s="122"/>
      <c r="AD5" s="122"/>
      <c r="AE5" s="122"/>
      <c r="AF5" s="122"/>
      <c r="AG5" s="122"/>
      <c r="AH5" s="122"/>
      <c r="AI5" s="288"/>
      <c r="AJ5" s="288"/>
      <c r="AK5" s="288"/>
      <c r="AL5" s="288"/>
      <c r="AM5" s="288"/>
      <c r="AN5" s="288"/>
      <c r="AO5" s="288"/>
      <c r="AP5" s="288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</row>
    <row r="6" spans="1:59" ht="18" customHeight="1">
      <c r="A6" s="121"/>
      <c r="B6" s="269"/>
      <c r="C6" s="269"/>
      <c r="D6" s="272"/>
      <c r="E6" s="126" t="s">
        <v>187</v>
      </c>
      <c r="F6" s="129">
        <v>1.1000000000000001</v>
      </c>
      <c r="G6" s="129">
        <v>1.2</v>
      </c>
      <c r="H6" s="129">
        <v>1.3</v>
      </c>
      <c r="I6" s="129">
        <v>1.4</v>
      </c>
      <c r="J6" s="129">
        <v>2.1</v>
      </c>
      <c r="K6" s="129">
        <v>2.2000000000000002</v>
      </c>
      <c r="L6" s="129">
        <v>3.1</v>
      </c>
      <c r="M6" s="129">
        <v>4.0999999999999996</v>
      </c>
      <c r="N6" s="129">
        <v>4.2</v>
      </c>
      <c r="O6" s="129">
        <v>5.0999999999999996</v>
      </c>
      <c r="P6" s="129">
        <v>5.2</v>
      </c>
      <c r="Q6" s="129">
        <v>6.1</v>
      </c>
      <c r="R6" s="129">
        <v>6.2</v>
      </c>
      <c r="S6" s="129">
        <v>7.1</v>
      </c>
      <c r="T6" s="129">
        <v>7.2</v>
      </c>
      <c r="U6" s="129">
        <v>7.3</v>
      </c>
      <c r="V6" s="129">
        <v>8.1</v>
      </c>
      <c r="W6" s="129">
        <v>8.1999999999999993</v>
      </c>
      <c r="X6" s="277"/>
      <c r="Y6" s="277"/>
      <c r="Z6" s="278"/>
      <c r="AA6" s="278"/>
      <c r="AB6" s="295"/>
      <c r="AC6" s="121"/>
      <c r="AD6" s="121"/>
      <c r="AE6" s="121"/>
      <c r="AF6" s="121"/>
      <c r="AG6" s="121"/>
      <c r="AH6" s="121"/>
      <c r="AI6" s="288"/>
      <c r="AJ6" s="288"/>
      <c r="AK6" s="288"/>
      <c r="AL6" s="288"/>
      <c r="AM6" s="288"/>
      <c r="AN6" s="288"/>
      <c r="AO6" s="288"/>
      <c r="AP6" s="288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</row>
    <row r="7" spans="1:59" ht="18" customHeight="1" thickBot="1">
      <c r="A7" s="121"/>
      <c r="B7" s="270"/>
      <c r="C7" s="270"/>
      <c r="D7" s="273"/>
      <c r="E7" s="130" t="s">
        <v>188</v>
      </c>
      <c r="F7" s="140">
        <f>IF('ข้อ1-1'!W7=0,"",'ข้อ1-1'!W7)</f>
        <v>15</v>
      </c>
      <c r="G7" s="140">
        <f>IF('ข้อ1-2'!W7=0,"",'ข้อ1-2'!W7)</f>
        <v>10</v>
      </c>
      <c r="H7" s="140">
        <f>IF('ข้อ1-3'!W7=0,"",'ข้อ1-3'!W7)</f>
        <v>15</v>
      </c>
      <c r="I7" s="140">
        <f>IF('ข้อ1-4'!W7=0,"",'ข้อ1-4'!W7)</f>
        <v>15</v>
      </c>
      <c r="J7" s="140">
        <f>IF('ข้อ2-1'!W7=0,"",'ข้อ2-1'!W7)</f>
        <v>15</v>
      </c>
      <c r="K7" s="140">
        <f>IF('ข้อ2-2'!W7=0,"",'ข้อ2-2'!W7)</f>
        <v>15</v>
      </c>
      <c r="L7" s="140">
        <f>IF('ข้อ3-1'!W7=0,"",'ข้อ3-1'!W7)</f>
        <v>10</v>
      </c>
      <c r="M7" s="140">
        <f>IF('ข้อ4-1'!W7=0,"",'ข้อ4-1'!W7)</f>
        <v>15</v>
      </c>
      <c r="N7" s="140">
        <f>IF('ข้อ4-2'!W7=0,"",'ข้อ4-2'!W7)</f>
        <v>15</v>
      </c>
      <c r="O7" s="140">
        <f>IF('ข้อ5-1'!AB7=0,"",'ข้อ5-1'!AB7)</f>
        <v>20</v>
      </c>
      <c r="P7" s="140">
        <f>IF('ข้อ5-2'!W7=0,"",'ข้อ5-2'!W7)</f>
        <v>10</v>
      </c>
      <c r="Q7" s="140">
        <f>IF('ข้อ6-1'!W7=0,"",'ข้อ6-1'!W7)</f>
        <v>15</v>
      </c>
      <c r="R7" s="140">
        <f>IF('ข้อ6-2'!W7=0,"",'ข้อ6-2'!W7)</f>
        <v>15</v>
      </c>
      <c r="S7" s="140">
        <f>IF('ข้อ7-1'!W7=0,"",'ข้อ7-1'!W7)</f>
        <v>15</v>
      </c>
      <c r="T7" s="140">
        <f>IF('ข้อ7-2'!W7=0,"",'ข้อ7-2'!W7)</f>
        <v>10</v>
      </c>
      <c r="U7" s="140">
        <f>IF('ข้อ7-3'!W7=0,"",'ข้อ7-3'!W7)</f>
        <v>15</v>
      </c>
      <c r="V7" s="140">
        <f>IF('ข้อ8-1'!W7=0,"",'ข้อ8-1'!W7)</f>
        <v>15</v>
      </c>
      <c r="W7" s="140">
        <f>IF('ข้อ8-2'!W7=0,"",'ข้อ8-2'!W7)</f>
        <v>15</v>
      </c>
      <c r="X7" s="131">
        <f t="shared" ref="X7:X52" si="0">IF(SUM(F7:W7),SUM(F7:W7),"")</f>
        <v>255</v>
      </c>
      <c r="Y7" s="132">
        <v>100</v>
      </c>
      <c r="Z7" s="279"/>
      <c r="AA7" s="279"/>
      <c r="AB7" s="296"/>
      <c r="AC7" s="121"/>
      <c r="AD7" s="121"/>
      <c r="AE7" s="121"/>
      <c r="AF7" s="121"/>
      <c r="AG7" s="121"/>
      <c r="AH7" s="121"/>
      <c r="AI7" s="289"/>
      <c r="AJ7" s="289"/>
      <c r="AK7" s="289"/>
      <c r="AL7" s="289"/>
      <c r="AM7" s="289"/>
      <c r="AN7" s="289"/>
      <c r="AO7" s="289"/>
      <c r="AP7" s="289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</row>
    <row r="8" spans="1:59" ht="15.75" customHeight="1">
      <c r="A8" s="121"/>
      <c r="B8" s="133">
        <v>1</v>
      </c>
      <c r="C8" s="27" t="str">
        <f>IF(นักเรียน!B6="","",นักเรียน!B6)</f>
        <v/>
      </c>
      <c r="D8" s="281" t="str">
        <f>IF(นักเรียน!C6="","",นักเรียน!C6)</f>
        <v>สามเณร</v>
      </c>
      <c r="E8" s="282"/>
      <c r="F8" s="141" t="str">
        <f>IF('ข้อ1-1'!W8=0,"",'ข้อ1-1'!W8)</f>
        <v/>
      </c>
      <c r="G8" s="141" t="str">
        <f>IF('ข้อ1-2'!W8=0,"",'ข้อ1-2'!W8)</f>
        <v/>
      </c>
      <c r="H8" s="141" t="str">
        <f>IF('ข้อ1-3'!W8=0,"",'ข้อ1-3'!W8)</f>
        <v/>
      </c>
      <c r="I8" s="141" t="str">
        <f>IF('ข้อ1-4'!W8=0,"",'ข้อ1-4'!W8)</f>
        <v/>
      </c>
      <c r="J8" s="141" t="str">
        <f>IF('ข้อ2-1'!W8=0,"",'ข้อ2-1'!W8)</f>
        <v/>
      </c>
      <c r="K8" s="141" t="str">
        <f>IF('ข้อ2-2'!W8=0,"",'ข้อ2-2'!W8)</f>
        <v/>
      </c>
      <c r="L8" s="141" t="str">
        <f>IF('ข้อ3-1'!W8=0,"",'ข้อ3-1'!W8)</f>
        <v/>
      </c>
      <c r="M8" s="141" t="str">
        <f>IF('ข้อ4-1'!W8=0,"",'ข้อ4-1'!W8)</f>
        <v/>
      </c>
      <c r="N8" s="141" t="str">
        <f>IF('ข้อ4-2'!W8=0,"",'ข้อ4-2'!W8)</f>
        <v/>
      </c>
      <c r="O8" s="141" t="str">
        <f>IF('ข้อ5-1'!AB8=0,"",'ข้อ5-1'!AB8)</f>
        <v/>
      </c>
      <c r="P8" s="141" t="str">
        <f>IF('ข้อ5-2'!W8=0,"",'ข้อ5-2'!W8)</f>
        <v/>
      </c>
      <c r="Q8" s="141" t="str">
        <f>IF('ข้อ6-1'!W8=0,"",'ข้อ6-1'!W8)</f>
        <v/>
      </c>
      <c r="R8" s="141" t="str">
        <f>IF('ข้อ6-2'!W8=0,"",'ข้อ6-2'!W8)</f>
        <v/>
      </c>
      <c r="S8" s="141" t="str">
        <f>IF('ข้อ7-1'!W8=0,"",'ข้อ7-1'!W8)</f>
        <v/>
      </c>
      <c r="T8" s="141" t="str">
        <f>IF('ข้อ7-2'!W8=0,"",'ข้อ7-2'!W8)</f>
        <v/>
      </c>
      <c r="U8" s="141" t="str">
        <f>IF('ข้อ7-3'!W8=0,"",'ข้อ7-3'!W8)</f>
        <v/>
      </c>
      <c r="V8" s="141" t="str">
        <f>IF('ข้อ8-1'!W8=0,"",'ข้อ8-1'!W8)</f>
        <v/>
      </c>
      <c r="W8" s="141" t="str">
        <f>IF('ข้อ8-2'!W8=0,"",'ข้อ8-2'!W8)</f>
        <v/>
      </c>
      <c r="X8" s="133" t="str">
        <f t="shared" si="0"/>
        <v/>
      </c>
      <c r="Y8" s="134" t="str">
        <f>IF(X8="","",ROUND(X8/$X$7*$Y$7,0))</f>
        <v/>
      </c>
      <c r="Z8" s="135" t="str">
        <f>IF(Y8="","",VLOOKUP(Y8,gradecurri,4,TRUE))</f>
        <v/>
      </c>
      <c r="AA8" s="136" t="str">
        <f t="shared" ref="AA8:AA52" si="1">IF(Y8="","",VLOOKUP(Y8,gradecurri,5,TRUE))</f>
        <v/>
      </c>
      <c r="AB8" s="137"/>
      <c r="AC8" s="121"/>
      <c r="AD8" s="121"/>
      <c r="AE8" s="121"/>
      <c r="AF8" s="121"/>
      <c r="AG8" s="121"/>
      <c r="AH8" s="121"/>
      <c r="AI8" s="140" t="str">
        <f>IF(summ!J9="","",VLOOKUP(summ!J9,gradecurri,4,TRUE))</f>
        <v/>
      </c>
      <c r="AJ8" s="140" t="str">
        <f>IF(summ!N9="","",VLOOKUP(summ!N9,gradecurri,4,TRUE))</f>
        <v/>
      </c>
      <c r="AK8" s="140" t="str">
        <f>IF(summ!Q9="","",VLOOKUP(summ!Q9,gradecurri,4,TRUE))</f>
        <v/>
      </c>
      <c r="AL8" s="140" t="str">
        <f>IF(summ!U9="","",VLOOKUP(summ!U9,gradecurri,4,TRUE))</f>
        <v/>
      </c>
      <c r="AM8" s="140" t="str">
        <f>IF(summ!Y9="","",VLOOKUP(summ!Y9,gradecurri,4,TRUE))</f>
        <v/>
      </c>
      <c r="AN8" s="147" t="str">
        <f>IF(summ!AC9="","",VLOOKUP(summ!AC9,gradecurri,4,TRUE))</f>
        <v/>
      </c>
      <c r="AO8" s="147" t="str">
        <f>IF(summ!AH9="","",VLOOKUP(summ!AH9,gradecurri,4,TRUE))</f>
        <v/>
      </c>
      <c r="AP8" s="147" t="str">
        <f>IF(summ!AL9="","",VLOOKUP(summ!AL9,gradecurri,4,TRUE))</f>
        <v/>
      </c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</row>
    <row r="9" spans="1:59" ht="15.75" customHeight="1">
      <c r="A9" s="121"/>
      <c r="B9" s="127">
        <v>2</v>
      </c>
      <c r="C9" s="27" t="str">
        <f>IF(นักเรียน!B7="","",นักเรียน!B7)</f>
        <v/>
      </c>
      <c r="D9" s="283" t="str">
        <f>IF(นักเรียน!C7="","",นักเรียน!C7)</f>
        <v>สามเณร</v>
      </c>
      <c r="E9" s="284"/>
      <c r="F9" s="141" t="str">
        <f>IF('ข้อ1-1'!W9=0,"",'ข้อ1-1'!W9)</f>
        <v/>
      </c>
      <c r="G9" s="141" t="str">
        <f>IF('ข้อ1-2'!W9=0,"",'ข้อ1-2'!W9)</f>
        <v/>
      </c>
      <c r="H9" s="141" t="str">
        <f>IF('ข้อ1-3'!W9=0,"",'ข้อ1-3'!W9)</f>
        <v/>
      </c>
      <c r="I9" s="141" t="str">
        <f>IF('ข้อ1-4'!W9=0,"",'ข้อ1-4'!W9)</f>
        <v/>
      </c>
      <c r="J9" s="141" t="str">
        <f>IF('ข้อ2-1'!W9=0,"",'ข้อ2-1'!W9)</f>
        <v/>
      </c>
      <c r="K9" s="141" t="str">
        <f>IF('ข้อ2-2'!W9=0,"",'ข้อ2-2'!W9)</f>
        <v/>
      </c>
      <c r="L9" s="141" t="str">
        <f>IF('ข้อ3-1'!W9=0,"",'ข้อ3-1'!W9)</f>
        <v/>
      </c>
      <c r="M9" s="141" t="str">
        <f>IF('ข้อ4-1'!W9=0,"",'ข้อ4-1'!W9)</f>
        <v/>
      </c>
      <c r="N9" s="141" t="str">
        <f>IF('ข้อ4-2'!W9=0,"",'ข้อ4-2'!W9)</f>
        <v/>
      </c>
      <c r="O9" s="141" t="str">
        <f>IF('ข้อ5-1'!AB9=0,"",'ข้อ5-1'!AB9)</f>
        <v/>
      </c>
      <c r="P9" s="141" t="str">
        <f>IF('ข้อ5-2'!W9=0,"",'ข้อ5-2'!W9)</f>
        <v/>
      </c>
      <c r="Q9" s="141" t="str">
        <f>IF('ข้อ6-1'!W9=0,"",'ข้อ6-1'!W9)</f>
        <v/>
      </c>
      <c r="R9" s="141" t="str">
        <f>IF('ข้อ6-2'!W9=0,"",'ข้อ6-2'!W9)</f>
        <v/>
      </c>
      <c r="S9" s="141" t="str">
        <f>IF('ข้อ7-1'!W9=0,"",'ข้อ7-1'!W9)</f>
        <v/>
      </c>
      <c r="T9" s="141" t="str">
        <f>IF('ข้อ7-2'!W9=0,"",'ข้อ7-2'!W9)</f>
        <v/>
      </c>
      <c r="U9" s="141" t="str">
        <f>IF('ข้อ7-3'!W9=0,"",'ข้อ7-3'!W9)</f>
        <v/>
      </c>
      <c r="V9" s="141" t="str">
        <f>IF('ข้อ8-1'!W9=0,"",'ข้อ8-1'!W9)</f>
        <v/>
      </c>
      <c r="W9" s="141" t="str">
        <f>IF('ข้อ8-2'!W9=0,"",'ข้อ8-2'!W9)</f>
        <v/>
      </c>
      <c r="X9" s="133" t="str">
        <f t="shared" si="0"/>
        <v/>
      </c>
      <c r="Y9" s="134" t="str">
        <f t="shared" ref="Y9:Y52" si="2">IF(X9="","",ROUND(X9/$X$7*$Y$7,0))</f>
        <v/>
      </c>
      <c r="Z9" s="135" t="str">
        <f t="shared" ref="Z9:Z52" si="3">IF(Y9="","",VLOOKUP(Y9,gradecurri,4,TRUE))</f>
        <v/>
      </c>
      <c r="AA9" s="136" t="str">
        <f t="shared" si="1"/>
        <v/>
      </c>
      <c r="AB9" s="138"/>
      <c r="AC9" s="121"/>
      <c r="AD9" s="121"/>
      <c r="AE9" s="121"/>
      <c r="AF9" s="121"/>
      <c r="AG9" s="121"/>
      <c r="AH9" s="121"/>
      <c r="AI9" s="140" t="str">
        <f>IF(summ!J10="","",VLOOKUP(summ!J10,gradecurri,4,TRUE))</f>
        <v/>
      </c>
      <c r="AJ9" s="140" t="str">
        <f>IF(summ!N10="","",VLOOKUP(summ!N10,gradecurri,4,TRUE))</f>
        <v/>
      </c>
      <c r="AK9" s="140" t="str">
        <f>IF(summ!Q10="","",VLOOKUP(summ!Q10,gradecurri,4,TRUE))</f>
        <v/>
      </c>
      <c r="AL9" s="140" t="str">
        <f>IF(summ!U10="","",VLOOKUP(summ!U10,gradecurri,4,TRUE))</f>
        <v/>
      </c>
      <c r="AM9" s="140" t="str">
        <f>IF(summ!Y10="","",VLOOKUP(summ!Y10,gradecurri,4,TRUE))</f>
        <v/>
      </c>
      <c r="AN9" s="147" t="str">
        <f>IF(summ!AC10="","",VLOOKUP(summ!AC10,gradecurri,4,TRUE))</f>
        <v/>
      </c>
      <c r="AO9" s="147" t="str">
        <f>IF(summ!AH10="","",VLOOKUP(summ!AH10,gradecurri,4,TRUE))</f>
        <v/>
      </c>
      <c r="AP9" s="147" t="str">
        <f>IF(summ!AL10="","",VLOOKUP(summ!AL10,gradecurri,4,TRUE))</f>
        <v/>
      </c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</row>
    <row r="10" spans="1:59" ht="15.75" customHeight="1">
      <c r="A10" s="121"/>
      <c r="B10" s="127">
        <v>3</v>
      </c>
      <c r="C10" s="27" t="str">
        <f>IF(นักเรียน!B8="","",นักเรียน!B8)</f>
        <v/>
      </c>
      <c r="D10" s="283" t="str">
        <f>IF(นักเรียน!C8="","",นักเรียน!C8)</f>
        <v>สามเณร</v>
      </c>
      <c r="E10" s="284"/>
      <c r="F10" s="141" t="str">
        <f>IF('ข้อ1-1'!W10=0,"",'ข้อ1-1'!W10)</f>
        <v/>
      </c>
      <c r="G10" s="141" t="str">
        <f>IF('ข้อ1-2'!W10=0,"",'ข้อ1-2'!W10)</f>
        <v/>
      </c>
      <c r="H10" s="141" t="str">
        <f>IF('ข้อ1-3'!W10=0,"",'ข้อ1-3'!W10)</f>
        <v/>
      </c>
      <c r="I10" s="141" t="str">
        <f>IF('ข้อ1-4'!W10=0,"",'ข้อ1-4'!W10)</f>
        <v/>
      </c>
      <c r="J10" s="141" t="str">
        <f>IF('ข้อ2-1'!W10=0,"",'ข้อ2-1'!W10)</f>
        <v/>
      </c>
      <c r="K10" s="141" t="str">
        <f>IF('ข้อ2-2'!W10=0,"",'ข้อ2-2'!W10)</f>
        <v/>
      </c>
      <c r="L10" s="141" t="str">
        <f>IF('ข้อ3-1'!W10=0,"",'ข้อ3-1'!W10)</f>
        <v/>
      </c>
      <c r="M10" s="141" t="str">
        <f>IF('ข้อ4-1'!W10=0,"",'ข้อ4-1'!W10)</f>
        <v/>
      </c>
      <c r="N10" s="141" t="str">
        <f>IF('ข้อ4-2'!W10=0,"",'ข้อ4-2'!W10)</f>
        <v/>
      </c>
      <c r="O10" s="141" t="str">
        <f>IF('ข้อ5-1'!AB10=0,"",'ข้อ5-1'!AB10)</f>
        <v/>
      </c>
      <c r="P10" s="141" t="str">
        <f>IF('ข้อ5-2'!W10=0,"",'ข้อ5-2'!W10)</f>
        <v/>
      </c>
      <c r="Q10" s="141" t="str">
        <f>IF('ข้อ6-1'!W10=0,"",'ข้อ6-1'!W10)</f>
        <v/>
      </c>
      <c r="R10" s="141" t="str">
        <f>IF('ข้อ6-2'!W10=0,"",'ข้อ6-2'!W10)</f>
        <v/>
      </c>
      <c r="S10" s="141" t="str">
        <f>IF('ข้อ7-1'!W10=0,"",'ข้อ7-1'!W10)</f>
        <v/>
      </c>
      <c r="T10" s="141" t="str">
        <f>IF('ข้อ7-2'!W10=0,"",'ข้อ7-2'!W10)</f>
        <v/>
      </c>
      <c r="U10" s="141" t="str">
        <f>IF('ข้อ7-3'!W10=0,"",'ข้อ7-3'!W10)</f>
        <v/>
      </c>
      <c r="V10" s="141" t="str">
        <f>IF('ข้อ8-1'!W10=0,"",'ข้อ8-1'!W10)</f>
        <v/>
      </c>
      <c r="W10" s="141" t="str">
        <f>IF('ข้อ8-2'!W10=0,"",'ข้อ8-2'!W10)</f>
        <v/>
      </c>
      <c r="X10" s="133" t="str">
        <f t="shared" si="0"/>
        <v/>
      </c>
      <c r="Y10" s="134" t="str">
        <f t="shared" si="2"/>
        <v/>
      </c>
      <c r="Z10" s="135" t="str">
        <f t="shared" si="3"/>
        <v/>
      </c>
      <c r="AA10" s="136" t="str">
        <f t="shared" si="1"/>
        <v/>
      </c>
      <c r="AB10" s="138"/>
      <c r="AC10" s="121"/>
      <c r="AD10" s="121"/>
      <c r="AE10" s="121"/>
      <c r="AF10" s="121"/>
      <c r="AG10" s="121"/>
      <c r="AH10" s="121"/>
      <c r="AI10" s="140" t="str">
        <f>IF(summ!J11="","",VLOOKUP(summ!J11,gradecurri,4,TRUE))</f>
        <v/>
      </c>
      <c r="AJ10" s="140" t="str">
        <f>IF(summ!N11="","",VLOOKUP(summ!N11,gradecurri,4,TRUE))</f>
        <v/>
      </c>
      <c r="AK10" s="140" t="str">
        <f>IF(summ!Q11="","",VLOOKUP(summ!Q11,gradecurri,4,TRUE))</f>
        <v/>
      </c>
      <c r="AL10" s="140" t="str">
        <f>IF(summ!U11="","",VLOOKUP(summ!U11,gradecurri,4,TRUE))</f>
        <v/>
      </c>
      <c r="AM10" s="140" t="str">
        <f>IF(summ!Y11="","",VLOOKUP(summ!Y11,gradecurri,4,TRUE))</f>
        <v/>
      </c>
      <c r="AN10" s="147" t="str">
        <f>IF(summ!AC11="","",VLOOKUP(summ!AC11,gradecurri,4,TRUE))</f>
        <v/>
      </c>
      <c r="AO10" s="147" t="str">
        <f>IF(summ!AH11="","",VLOOKUP(summ!AH11,gradecurri,4,TRUE))</f>
        <v/>
      </c>
      <c r="AP10" s="147" t="str">
        <f>IF(summ!AL11="","",VLOOKUP(summ!AL11,gradecurri,4,TRUE))</f>
        <v/>
      </c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</row>
    <row r="11" spans="1:59" ht="15.75" customHeight="1">
      <c r="A11" s="121"/>
      <c r="B11" s="127">
        <v>4</v>
      </c>
      <c r="C11" s="27" t="str">
        <f>IF(นักเรียน!B9="","",นักเรียน!B9)</f>
        <v/>
      </c>
      <c r="D11" s="283" t="str">
        <f>IF(นักเรียน!C9="","",นักเรียน!C9)</f>
        <v>สามเณร</v>
      </c>
      <c r="E11" s="284"/>
      <c r="F11" s="141" t="str">
        <f>IF('ข้อ1-1'!W11=0,"",'ข้อ1-1'!W11)</f>
        <v/>
      </c>
      <c r="G11" s="141" t="str">
        <f>IF('ข้อ1-2'!W11=0,"",'ข้อ1-2'!W11)</f>
        <v/>
      </c>
      <c r="H11" s="141" t="str">
        <f>IF('ข้อ1-3'!W11=0,"",'ข้อ1-3'!W11)</f>
        <v/>
      </c>
      <c r="I11" s="141" t="str">
        <f>IF('ข้อ1-4'!W11=0,"",'ข้อ1-4'!W11)</f>
        <v/>
      </c>
      <c r="J11" s="141" t="str">
        <f>IF('ข้อ2-1'!W11=0,"",'ข้อ2-1'!W11)</f>
        <v/>
      </c>
      <c r="K11" s="141" t="str">
        <f>IF('ข้อ2-2'!W11=0,"",'ข้อ2-2'!W11)</f>
        <v/>
      </c>
      <c r="L11" s="141" t="str">
        <f>IF('ข้อ3-1'!W11=0,"",'ข้อ3-1'!W11)</f>
        <v/>
      </c>
      <c r="M11" s="141" t="str">
        <f>IF('ข้อ4-1'!W11=0,"",'ข้อ4-1'!W11)</f>
        <v/>
      </c>
      <c r="N11" s="141" t="str">
        <f>IF('ข้อ4-2'!W11=0,"",'ข้อ4-2'!W11)</f>
        <v/>
      </c>
      <c r="O11" s="141" t="str">
        <f>IF('ข้อ5-1'!AB11=0,"",'ข้อ5-1'!AB11)</f>
        <v/>
      </c>
      <c r="P11" s="141" t="str">
        <f>IF('ข้อ5-2'!W11=0,"",'ข้อ5-2'!W11)</f>
        <v/>
      </c>
      <c r="Q11" s="141" t="str">
        <f>IF('ข้อ6-1'!W11=0,"",'ข้อ6-1'!W11)</f>
        <v/>
      </c>
      <c r="R11" s="141" t="str">
        <f>IF('ข้อ6-2'!W11=0,"",'ข้อ6-2'!W11)</f>
        <v/>
      </c>
      <c r="S11" s="141" t="str">
        <f>IF('ข้อ7-1'!W11=0,"",'ข้อ7-1'!W11)</f>
        <v/>
      </c>
      <c r="T11" s="141" t="str">
        <f>IF('ข้อ7-2'!W11=0,"",'ข้อ7-2'!W11)</f>
        <v/>
      </c>
      <c r="U11" s="141" t="str">
        <f>IF('ข้อ7-3'!W11=0,"",'ข้อ7-3'!W11)</f>
        <v/>
      </c>
      <c r="V11" s="141" t="str">
        <f>IF('ข้อ8-1'!W11=0,"",'ข้อ8-1'!W11)</f>
        <v/>
      </c>
      <c r="W11" s="141" t="str">
        <f>IF('ข้อ8-2'!W11=0,"",'ข้อ8-2'!W11)</f>
        <v/>
      </c>
      <c r="X11" s="133" t="str">
        <f t="shared" si="0"/>
        <v/>
      </c>
      <c r="Y11" s="134" t="str">
        <f t="shared" si="2"/>
        <v/>
      </c>
      <c r="Z11" s="135" t="str">
        <f t="shared" si="3"/>
        <v/>
      </c>
      <c r="AA11" s="136" t="str">
        <f t="shared" si="1"/>
        <v/>
      </c>
      <c r="AB11" s="138"/>
      <c r="AC11" s="121"/>
      <c r="AD11" s="121"/>
      <c r="AE11" s="121"/>
      <c r="AF11" s="121"/>
      <c r="AG11" s="121"/>
      <c r="AH11" s="121"/>
      <c r="AI11" s="140" t="str">
        <f>IF(summ!J12="","",VLOOKUP(summ!J12,gradecurri,4,TRUE))</f>
        <v/>
      </c>
      <c r="AJ11" s="140" t="str">
        <f>IF(summ!N12="","",VLOOKUP(summ!N12,gradecurri,4,TRUE))</f>
        <v/>
      </c>
      <c r="AK11" s="140" t="str">
        <f>IF(summ!Q12="","",VLOOKUP(summ!Q12,gradecurri,4,TRUE))</f>
        <v/>
      </c>
      <c r="AL11" s="140" t="str">
        <f>IF(summ!U12="","",VLOOKUP(summ!U12,gradecurri,4,TRUE))</f>
        <v/>
      </c>
      <c r="AM11" s="140" t="str">
        <f>IF(summ!Y12="","",VLOOKUP(summ!Y12,gradecurri,4,TRUE))</f>
        <v/>
      </c>
      <c r="AN11" s="147" t="str">
        <f>IF(summ!AC12="","",VLOOKUP(summ!AC12,gradecurri,4,TRUE))</f>
        <v/>
      </c>
      <c r="AO11" s="147" t="str">
        <f>IF(summ!AH12="","",VLOOKUP(summ!AH12,gradecurri,4,TRUE))</f>
        <v/>
      </c>
      <c r="AP11" s="147" t="str">
        <f>IF(summ!AL12="","",VLOOKUP(summ!AL12,gradecurri,4,TRUE))</f>
        <v/>
      </c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</row>
    <row r="12" spans="1:59" ht="15.75" customHeight="1">
      <c r="A12" s="121"/>
      <c r="B12" s="133">
        <v>5</v>
      </c>
      <c r="C12" s="27" t="str">
        <f>IF(นักเรียน!B10="","",นักเรียน!B10)</f>
        <v/>
      </c>
      <c r="D12" s="283" t="str">
        <f>IF(นักเรียน!C10="","",นักเรียน!C10)</f>
        <v>สามเณร</v>
      </c>
      <c r="E12" s="284"/>
      <c r="F12" s="141" t="str">
        <f>IF('ข้อ1-1'!W12=0,"",'ข้อ1-1'!W12)</f>
        <v/>
      </c>
      <c r="G12" s="141" t="str">
        <f>IF('ข้อ1-2'!W12=0,"",'ข้อ1-2'!W12)</f>
        <v/>
      </c>
      <c r="H12" s="141" t="str">
        <f>IF('ข้อ1-3'!W12=0,"",'ข้อ1-3'!W12)</f>
        <v/>
      </c>
      <c r="I12" s="141" t="str">
        <f>IF('ข้อ1-4'!W12=0,"",'ข้อ1-4'!W12)</f>
        <v/>
      </c>
      <c r="J12" s="141" t="str">
        <f>IF('ข้อ2-1'!W12=0,"",'ข้อ2-1'!W12)</f>
        <v/>
      </c>
      <c r="K12" s="141" t="str">
        <f>IF('ข้อ2-2'!W12=0,"",'ข้อ2-2'!W12)</f>
        <v/>
      </c>
      <c r="L12" s="141" t="str">
        <f>IF('ข้อ3-1'!W12=0,"",'ข้อ3-1'!W12)</f>
        <v/>
      </c>
      <c r="M12" s="141" t="str">
        <f>IF('ข้อ4-1'!W12=0,"",'ข้อ4-1'!W12)</f>
        <v/>
      </c>
      <c r="N12" s="141" t="str">
        <f>IF('ข้อ4-2'!W12=0,"",'ข้อ4-2'!W12)</f>
        <v/>
      </c>
      <c r="O12" s="141" t="str">
        <f>IF('ข้อ5-1'!AB12=0,"",'ข้อ5-1'!AB12)</f>
        <v/>
      </c>
      <c r="P12" s="141" t="str">
        <f>IF('ข้อ5-2'!W12=0,"",'ข้อ5-2'!W12)</f>
        <v/>
      </c>
      <c r="Q12" s="141" t="str">
        <f>IF('ข้อ6-1'!W12=0,"",'ข้อ6-1'!W12)</f>
        <v/>
      </c>
      <c r="R12" s="141" t="str">
        <f>IF('ข้อ6-2'!W12=0,"",'ข้อ6-2'!W12)</f>
        <v/>
      </c>
      <c r="S12" s="141" t="str">
        <f>IF('ข้อ7-1'!W12=0,"",'ข้อ7-1'!W12)</f>
        <v/>
      </c>
      <c r="T12" s="141" t="str">
        <f>IF('ข้อ7-2'!W12=0,"",'ข้อ7-2'!W12)</f>
        <v/>
      </c>
      <c r="U12" s="141" t="str">
        <f>IF('ข้อ7-3'!W12=0,"",'ข้อ7-3'!W12)</f>
        <v/>
      </c>
      <c r="V12" s="141" t="str">
        <f>IF('ข้อ8-1'!W12=0,"",'ข้อ8-1'!W12)</f>
        <v/>
      </c>
      <c r="W12" s="141" t="str">
        <f>IF('ข้อ8-2'!W12=0,"",'ข้อ8-2'!W12)</f>
        <v/>
      </c>
      <c r="X12" s="133" t="str">
        <f t="shared" si="0"/>
        <v/>
      </c>
      <c r="Y12" s="134" t="str">
        <f t="shared" si="2"/>
        <v/>
      </c>
      <c r="Z12" s="135" t="str">
        <f t="shared" si="3"/>
        <v/>
      </c>
      <c r="AA12" s="136" t="str">
        <f t="shared" si="1"/>
        <v/>
      </c>
      <c r="AB12" s="138"/>
      <c r="AC12" s="121"/>
      <c r="AD12" s="121"/>
      <c r="AE12" s="121"/>
      <c r="AF12" s="121"/>
      <c r="AG12" s="121"/>
      <c r="AH12" s="121"/>
      <c r="AI12" s="140" t="str">
        <f>IF(summ!J13="","",VLOOKUP(summ!J13,gradecurri,4,TRUE))</f>
        <v/>
      </c>
      <c r="AJ12" s="140" t="str">
        <f>IF(summ!N13="","",VLOOKUP(summ!N13,gradecurri,4,TRUE))</f>
        <v/>
      </c>
      <c r="AK12" s="140" t="str">
        <f>IF(summ!Q13="","",VLOOKUP(summ!Q13,gradecurri,4,TRUE))</f>
        <v/>
      </c>
      <c r="AL12" s="140" t="str">
        <f>IF(summ!U13="","",VLOOKUP(summ!U13,gradecurri,4,TRUE))</f>
        <v/>
      </c>
      <c r="AM12" s="140" t="str">
        <f>IF(summ!Y13="","",VLOOKUP(summ!Y13,gradecurri,4,TRUE))</f>
        <v/>
      </c>
      <c r="AN12" s="147" t="str">
        <f>IF(summ!AC13="","",VLOOKUP(summ!AC13,gradecurri,4,TRUE))</f>
        <v/>
      </c>
      <c r="AO12" s="147" t="str">
        <f>IF(summ!AH13="","",VLOOKUP(summ!AH13,gradecurri,4,TRUE))</f>
        <v/>
      </c>
      <c r="AP12" s="147" t="str">
        <f>IF(summ!AL13="","",VLOOKUP(summ!AL13,gradecurri,4,TRUE))</f>
        <v/>
      </c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</row>
    <row r="13" spans="1:59" ht="15.75" customHeight="1">
      <c r="A13" s="121"/>
      <c r="B13" s="127">
        <v>6</v>
      </c>
      <c r="C13" s="27" t="str">
        <f>IF(นักเรียน!B11="","",นักเรียน!B11)</f>
        <v/>
      </c>
      <c r="D13" s="283" t="str">
        <f>IF(นักเรียน!C11="","",นักเรียน!C11)</f>
        <v>สามเณร</v>
      </c>
      <c r="E13" s="284"/>
      <c r="F13" s="141" t="str">
        <f>IF('ข้อ1-1'!W13=0,"",'ข้อ1-1'!W13)</f>
        <v/>
      </c>
      <c r="G13" s="141" t="str">
        <f>IF('ข้อ1-2'!W13=0,"",'ข้อ1-2'!W13)</f>
        <v/>
      </c>
      <c r="H13" s="141" t="str">
        <f>IF('ข้อ1-3'!W13=0,"",'ข้อ1-3'!W13)</f>
        <v/>
      </c>
      <c r="I13" s="141" t="str">
        <f>IF('ข้อ1-4'!W13=0,"",'ข้อ1-4'!W13)</f>
        <v/>
      </c>
      <c r="J13" s="141" t="str">
        <f>IF('ข้อ2-1'!W13=0,"",'ข้อ2-1'!W13)</f>
        <v/>
      </c>
      <c r="K13" s="141" t="str">
        <f>IF('ข้อ2-2'!W13=0,"",'ข้อ2-2'!W13)</f>
        <v/>
      </c>
      <c r="L13" s="141" t="str">
        <f>IF('ข้อ3-1'!W13=0,"",'ข้อ3-1'!W13)</f>
        <v/>
      </c>
      <c r="M13" s="141" t="str">
        <f>IF('ข้อ4-1'!W13=0,"",'ข้อ4-1'!W13)</f>
        <v/>
      </c>
      <c r="N13" s="141" t="str">
        <f>IF('ข้อ4-2'!W13=0,"",'ข้อ4-2'!W13)</f>
        <v/>
      </c>
      <c r="O13" s="141" t="str">
        <f>IF('ข้อ5-1'!AB13=0,"",'ข้อ5-1'!AB13)</f>
        <v/>
      </c>
      <c r="P13" s="141" t="str">
        <f>IF('ข้อ5-2'!W13=0,"",'ข้อ5-2'!W13)</f>
        <v/>
      </c>
      <c r="Q13" s="141" t="str">
        <f>IF('ข้อ6-1'!W13=0,"",'ข้อ6-1'!W13)</f>
        <v/>
      </c>
      <c r="R13" s="141" t="str">
        <f>IF('ข้อ6-2'!W13=0,"",'ข้อ6-2'!W13)</f>
        <v/>
      </c>
      <c r="S13" s="141" t="str">
        <f>IF('ข้อ7-1'!W13=0,"",'ข้อ7-1'!W13)</f>
        <v/>
      </c>
      <c r="T13" s="141" t="str">
        <f>IF('ข้อ7-2'!W13=0,"",'ข้อ7-2'!W13)</f>
        <v/>
      </c>
      <c r="U13" s="141" t="str">
        <f>IF('ข้อ7-3'!W13=0,"",'ข้อ7-3'!W13)</f>
        <v/>
      </c>
      <c r="V13" s="141" t="str">
        <f>IF('ข้อ8-1'!W13=0,"",'ข้อ8-1'!W13)</f>
        <v/>
      </c>
      <c r="W13" s="141" t="str">
        <f>IF('ข้อ8-2'!W13=0,"",'ข้อ8-2'!W13)</f>
        <v/>
      </c>
      <c r="X13" s="133" t="str">
        <f t="shared" si="0"/>
        <v/>
      </c>
      <c r="Y13" s="134" t="str">
        <f t="shared" si="2"/>
        <v/>
      </c>
      <c r="Z13" s="135" t="str">
        <f t="shared" si="3"/>
        <v/>
      </c>
      <c r="AA13" s="136" t="str">
        <f t="shared" si="1"/>
        <v/>
      </c>
      <c r="AB13" s="138"/>
      <c r="AC13" s="121"/>
      <c r="AD13" s="121"/>
      <c r="AE13" s="121"/>
      <c r="AF13" s="121"/>
      <c r="AG13" s="121"/>
      <c r="AH13" s="121"/>
      <c r="AI13" s="140" t="str">
        <f>IF(summ!J14="","",VLOOKUP(summ!J14,gradecurri,4,TRUE))</f>
        <v/>
      </c>
      <c r="AJ13" s="140" t="str">
        <f>IF(summ!N14="","",VLOOKUP(summ!N14,gradecurri,4,TRUE))</f>
        <v/>
      </c>
      <c r="AK13" s="140" t="str">
        <f>IF(summ!Q14="","",VLOOKUP(summ!Q14,gradecurri,4,TRUE))</f>
        <v/>
      </c>
      <c r="AL13" s="140" t="str">
        <f>IF(summ!U14="","",VLOOKUP(summ!U14,gradecurri,4,TRUE))</f>
        <v/>
      </c>
      <c r="AM13" s="140" t="str">
        <f>IF(summ!Y14="","",VLOOKUP(summ!Y14,gradecurri,4,TRUE))</f>
        <v/>
      </c>
      <c r="AN13" s="147" t="str">
        <f>IF(summ!AC14="","",VLOOKUP(summ!AC14,gradecurri,4,TRUE))</f>
        <v/>
      </c>
      <c r="AO13" s="147" t="str">
        <f>IF(summ!AH14="","",VLOOKUP(summ!AH14,gradecurri,4,TRUE))</f>
        <v/>
      </c>
      <c r="AP13" s="147" t="str">
        <f>IF(summ!AL14="","",VLOOKUP(summ!AL14,gradecurri,4,TRUE))</f>
        <v/>
      </c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</row>
    <row r="14" spans="1:59" ht="15.75" customHeight="1">
      <c r="A14" s="121"/>
      <c r="B14" s="127">
        <v>7</v>
      </c>
      <c r="C14" s="27" t="str">
        <f>IF(นักเรียน!B12="","",นักเรียน!B12)</f>
        <v/>
      </c>
      <c r="D14" s="283" t="str">
        <f>IF(นักเรียน!C12="","",นักเรียน!C12)</f>
        <v>สามเณร</v>
      </c>
      <c r="E14" s="284"/>
      <c r="F14" s="141" t="str">
        <f>IF('ข้อ1-1'!W14=0,"",'ข้อ1-1'!W14)</f>
        <v/>
      </c>
      <c r="G14" s="141" t="str">
        <f>IF('ข้อ1-2'!W14=0,"",'ข้อ1-2'!W14)</f>
        <v/>
      </c>
      <c r="H14" s="141" t="str">
        <f>IF('ข้อ1-3'!W14=0,"",'ข้อ1-3'!W14)</f>
        <v/>
      </c>
      <c r="I14" s="141" t="str">
        <f>IF('ข้อ1-4'!W14=0,"",'ข้อ1-4'!W14)</f>
        <v/>
      </c>
      <c r="J14" s="141" t="str">
        <f>IF('ข้อ2-1'!W14=0,"",'ข้อ2-1'!W14)</f>
        <v/>
      </c>
      <c r="K14" s="141" t="str">
        <f>IF('ข้อ2-2'!W14=0,"",'ข้อ2-2'!W14)</f>
        <v/>
      </c>
      <c r="L14" s="141" t="str">
        <f>IF('ข้อ3-1'!W14=0,"",'ข้อ3-1'!W14)</f>
        <v/>
      </c>
      <c r="M14" s="141" t="str">
        <f>IF('ข้อ4-1'!W14=0,"",'ข้อ4-1'!W14)</f>
        <v/>
      </c>
      <c r="N14" s="141" t="str">
        <f>IF('ข้อ4-2'!W14=0,"",'ข้อ4-2'!W14)</f>
        <v/>
      </c>
      <c r="O14" s="141" t="str">
        <f>IF('ข้อ5-1'!AB14=0,"",'ข้อ5-1'!AB14)</f>
        <v/>
      </c>
      <c r="P14" s="141" t="str">
        <f>IF('ข้อ5-2'!W14=0,"",'ข้อ5-2'!W14)</f>
        <v/>
      </c>
      <c r="Q14" s="141" t="str">
        <f>IF('ข้อ6-1'!W14=0,"",'ข้อ6-1'!W14)</f>
        <v/>
      </c>
      <c r="R14" s="141" t="str">
        <f>IF('ข้อ6-2'!W14=0,"",'ข้อ6-2'!W14)</f>
        <v/>
      </c>
      <c r="S14" s="141" t="str">
        <f>IF('ข้อ7-1'!W14=0,"",'ข้อ7-1'!W14)</f>
        <v/>
      </c>
      <c r="T14" s="141" t="str">
        <f>IF('ข้อ7-2'!W14=0,"",'ข้อ7-2'!W14)</f>
        <v/>
      </c>
      <c r="U14" s="141" t="str">
        <f>IF('ข้อ7-3'!W14=0,"",'ข้อ7-3'!W14)</f>
        <v/>
      </c>
      <c r="V14" s="141" t="str">
        <f>IF('ข้อ8-1'!W14=0,"",'ข้อ8-1'!W14)</f>
        <v/>
      </c>
      <c r="W14" s="141" t="str">
        <f>IF('ข้อ8-2'!W14=0,"",'ข้อ8-2'!W14)</f>
        <v/>
      </c>
      <c r="X14" s="133" t="str">
        <f t="shared" si="0"/>
        <v/>
      </c>
      <c r="Y14" s="134" t="str">
        <f t="shared" si="2"/>
        <v/>
      </c>
      <c r="Z14" s="135" t="str">
        <f t="shared" si="3"/>
        <v/>
      </c>
      <c r="AA14" s="136" t="str">
        <f t="shared" si="1"/>
        <v/>
      </c>
      <c r="AB14" s="138"/>
      <c r="AC14" s="121"/>
      <c r="AD14" s="121"/>
      <c r="AE14" s="121"/>
      <c r="AF14" s="121"/>
      <c r="AG14" s="121"/>
      <c r="AH14" s="121"/>
      <c r="AI14" s="140" t="str">
        <f>IF(summ!J15="","",VLOOKUP(summ!J15,gradecurri,4,TRUE))</f>
        <v/>
      </c>
      <c r="AJ14" s="140" t="str">
        <f>IF(summ!N15="","",VLOOKUP(summ!N15,gradecurri,4,TRUE))</f>
        <v/>
      </c>
      <c r="AK14" s="140" t="str">
        <f>IF(summ!Q15="","",VLOOKUP(summ!Q15,gradecurri,4,TRUE))</f>
        <v/>
      </c>
      <c r="AL14" s="140" t="str">
        <f>IF(summ!U15="","",VLOOKUP(summ!U15,gradecurri,4,TRUE))</f>
        <v/>
      </c>
      <c r="AM14" s="140" t="str">
        <f>IF(summ!Y15="","",VLOOKUP(summ!Y15,gradecurri,4,TRUE))</f>
        <v/>
      </c>
      <c r="AN14" s="147" t="str">
        <f>IF(summ!AC15="","",VLOOKUP(summ!AC15,gradecurri,4,TRUE))</f>
        <v/>
      </c>
      <c r="AO14" s="147" t="str">
        <f>IF(summ!AH15="","",VLOOKUP(summ!AH15,gradecurri,4,TRUE))</f>
        <v/>
      </c>
      <c r="AP14" s="147" t="str">
        <f>IF(summ!AL15="","",VLOOKUP(summ!AL15,gradecurri,4,TRUE))</f>
        <v/>
      </c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</row>
    <row r="15" spans="1:59" ht="15.75" customHeight="1">
      <c r="A15" s="121"/>
      <c r="B15" s="127">
        <v>8</v>
      </c>
      <c r="C15" s="27" t="str">
        <f>IF(นักเรียน!B13="","",นักเรียน!B13)</f>
        <v/>
      </c>
      <c r="D15" s="283" t="str">
        <f>IF(นักเรียน!C13="","",นักเรียน!C13)</f>
        <v>สามเณร</v>
      </c>
      <c r="E15" s="284"/>
      <c r="F15" s="141" t="str">
        <f>IF('ข้อ1-1'!W15=0,"",'ข้อ1-1'!W15)</f>
        <v/>
      </c>
      <c r="G15" s="141" t="str">
        <f>IF('ข้อ1-2'!W15=0,"",'ข้อ1-2'!W15)</f>
        <v/>
      </c>
      <c r="H15" s="141" t="str">
        <f>IF('ข้อ1-3'!W15=0,"",'ข้อ1-3'!W15)</f>
        <v/>
      </c>
      <c r="I15" s="141" t="str">
        <f>IF('ข้อ1-4'!W15=0,"",'ข้อ1-4'!W15)</f>
        <v/>
      </c>
      <c r="J15" s="141" t="str">
        <f>IF('ข้อ2-1'!W15=0,"",'ข้อ2-1'!W15)</f>
        <v/>
      </c>
      <c r="K15" s="141" t="str">
        <f>IF('ข้อ2-2'!W15=0,"",'ข้อ2-2'!W15)</f>
        <v/>
      </c>
      <c r="L15" s="141" t="str">
        <f>IF('ข้อ3-1'!W15=0,"",'ข้อ3-1'!W15)</f>
        <v/>
      </c>
      <c r="M15" s="141" t="str">
        <f>IF('ข้อ4-1'!W15=0,"",'ข้อ4-1'!W15)</f>
        <v/>
      </c>
      <c r="N15" s="141" t="str">
        <f>IF('ข้อ4-2'!W15=0,"",'ข้อ4-2'!W15)</f>
        <v/>
      </c>
      <c r="O15" s="141" t="str">
        <f>IF('ข้อ5-1'!AB15=0,"",'ข้อ5-1'!AB15)</f>
        <v/>
      </c>
      <c r="P15" s="141" t="str">
        <f>IF('ข้อ5-2'!W15=0,"",'ข้อ5-2'!W15)</f>
        <v/>
      </c>
      <c r="Q15" s="141" t="str">
        <f>IF('ข้อ6-1'!W15=0,"",'ข้อ6-1'!W15)</f>
        <v/>
      </c>
      <c r="R15" s="141" t="str">
        <f>IF('ข้อ6-2'!W15=0,"",'ข้อ6-2'!W15)</f>
        <v/>
      </c>
      <c r="S15" s="141" t="str">
        <f>IF('ข้อ7-1'!W15=0,"",'ข้อ7-1'!W15)</f>
        <v/>
      </c>
      <c r="T15" s="141" t="str">
        <f>IF('ข้อ7-2'!W15=0,"",'ข้อ7-2'!W15)</f>
        <v/>
      </c>
      <c r="U15" s="141" t="str">
        <f>IF('ข้อ7-3'!W15=0,"",'ข้อ7-3'!W15)</f>
        <v/>
      </c>
      <c r="V15" s="141" t="str">
        <f>IF('ข้อ8-1'!W15=0,"",'ข้อ8-1'!W15)</f>
        <v/>
      </c>
      <c r="W15" s="141" t="str">
        <f>IF('ข้อ8-2'!W15=0,"",'ข้อ8-2'!W15)</f>
        <v/>
      </c>
      <c r="X15" s="133" t="str">
        <f t="shared" si="0"/>
        <v/>
      </c>
      <c r="Y15" s="134" t="str">
        <f t="shared" si="2"/>
        <v/>
      </c>
      <c r="Z15" s="135" t="str">
        <f t="shared" si="3"/>
        <v/>
      </c>
      <c r="AA15" s="136" t="str">
        <f t="shared" si="1"/>
        <v/>
      </c>
      <c r="AB15" s="138"/>
      <c r="AC15" s="121"/>
      <c r="AD15" s="121"/>
      <c r="AE15" s="121"/>
      <c r="AF15" s="121"/>
      <c r="AG15" s="121"/>
      <c r="AH15" s="121"/>
      <c r="AI15" s="140" t="str">
        <f>IF(summ!J16="","",VLOOKUP(summ!J16,gradecurri,4,TRUE))</f>
        <v/>
      </c>
      <c r="AJ15" s="140" t="str">
        <f>IF(summ!N16="","",VLOOKUP(summ!N16,gradecurri,4,TRUE))</f>
        <v/>
      </c>
      <c r="AK15" s="140" t="str">
        <f>IF(summ!Q16="","",VLOOKUP(summ!Q16,gradecurri,4,TRUE))</f>
        <v/>
      </c>
      <c r="AL15" s="140" t="str">
        <f>IF(summ!U16="","",VLOOKUP(summ!U16,gradecurri,4,TRUE))</f>
        <v/>
      </c>
      <c r="AM15" s="140" t="str">
        <f>IF(summ!Y16="","",VLOOKUP(summ!Y16,gradecurri,4,TRUE))</f>
        <v/>
      </c>
      <c r="AN15" s="147" t="str">
        <f>IF(summ!AC16="","",VLOOKUP(summ!AC16,gradecurri,4,TRUE))</f>
        <v/>
      </c>
      <c r="AO15" s="147" t="str">
        <f>IF(summ!AH16="","",VLOOKUP(summ!AH16,gradecurri,4,TRUE))</f>
        <v/>
      </c>
      <c r="AP15" s="147" t="str">
        <f>IF(summ!AL16="","",VLOOKUP(summ!AL16,gradecurri,4,TRUE))</f>
        <v/>
      </c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</row>
    <row r="16" spans="1:59" ht="15.75" customHeight="1">
      <c r="A16" s="121"/>
      <c r="B16" s="133">
        <v>9</v>
      </c>
      <c r="C16" s="27" t="str">
        <f>IF(นักเรียน!B14="","",นักเรียน!B14)</f>
        <v/>
      </c>
      <c r="D16" s="283" t="str">
        <f>IF(นักเรียน!C14="","",นักเรียน!C14)</f>
        <v>สามเณร</v>
      </c>
      <c r="E16" s="284"/>
      <c r="F16" s="141" t="str">
        <f>IF('ข้อ1-1'!W16=0,"",'ข้อ1-1'!W16)</f>
        <v/>
      </c>
      <c r="G16" s="141" t="str">
        <f>IF('ข้อ1-2'!W16=0,"",'ข้อ1-2'!W16)</f>
        <v/>
      </c>
      <c r="H16" s="141" t="str">
        <f>IF('ข้อ1-3'!W16=0,"",'ข้อ1-3'!W16)</f>
        <v/>
      </c>
      <c r="I16" s="141" t="str">
        <f>IF('ข้อ1-4'!W16=0,"",'ข้อ1-4'!W16)</f>
        <v/>
      </c>
      <c r="J16" s="141" t="str">
        <f>IF('ข้อ2-1'!W16=0,"",'ข้อ2-1'!W16)</f>
        <v/>
      </c>
      <c r="K16" s="141" t="str">
        <f>IF('ข้อ2-2'!W16=0,"",'ข้อ2-2'!W16)</f>
        <v/>
      </c>
      <c r="L16" s="141" t="str">
        <f>IF('ข้อ3-1'!W16=0,"",'ข้อ3-1'!W16)</f>
        <v/>
      </c>
      <c r="M16" s="141" t="str">
        <f>IF('ข้อ4-1'!W16=0,"",'ข้อ4-1'!W16)</f>
        <v/>
      </c>
      <c r="N16" s="141" t="str">
        <f>IF('ข้อ4-2'!W16=0,"",'ข้อ4-2'!W16)</f>
        <v/>
      </c>
      <c r="O16" s="141" t="str">
        <f>IF('ข้อ5-1'!AB16=0,"",'ข้อ5-1'!AB16)</f>
        <v/>
      </c>
      <c r="P16" s="141" t="str">
        <f>IF('ข้อ5-2'!W16=0,"",'ข้อ5-2'!W16)</f>
        <v/>
      </c>
      <c r="Q16" s="141" t="str">
        <f>IF('ข้อ6-1'!W16=0,"",'ข้อ6-1'!W16)</f>
        <v/>
      </c>
      <c r="R16" s="141" t="str">
        <f>IF('ข้อ6-2'!W16=0,"",'ข้อ6-2'!W16)</f>
        <v/>
      </c>
      <c r="S16" s="141" t="str">
        <f>IF('ข้อ7-1'!W16=0,"",'ข้อ7-1'!W16)</f>
        <v/>
      </c>
      <c r="T16" s="141" t="str">
        <f>IF('ข้อ7-2'!W16=0,"",'ข้อ7-2'!W16)</f>
        <v/>
      </c>
      <c r="U16" s="141" t="str">
        <f>IF('ข้อ7-3'!W16=0,"",'ข้อ7-3'!W16)</f>
        <v/>
      </c>
      <c r="V16" s="141" t="str">
        <f>IF('ข้อ8-1'!W16=0,"",'ข้อ8-1'!W16)</f>
        <v/>
      </c>
      <c r="W16" s="141" t="str">
        <f>IF('ข้อ8-2'!W16=0,"",'ข้อ8-2'!W16)</f>
        <v/>
      </c>
      <c r="X16" s="133" t="str">
        <f t="shared" si="0"/>
        <v/>
      </c>
      <c r="Y16" s="134" t="str">
        <f t="shared" si="2"/>
        <v/>
      </c>
      <c r="Z16" s="135" t="str">
        <f t="shared" si="3"/>
        <v/>
      </c>
      <c r="AA16" s="136" t="str">
        <f t="shared" si="1"/>
        <v/>
      </c>
      <c r="AB16" s="138"/>
      <c r="AC16" s="121"/>
      <c r="AD16" s="121"/>
      <c r="AE16" s="121"/>
      <c r="AF16" s="121"/>
      <c r="AG16" s="121"/>
      <c r="AH16" s="121"/>
      <c r="AI16" s="140" t="str">
        <f>IF(summ!J17="","",VLOOKUP(summ!J17,gradecurri,4,TRUE))</f>
        <v/>
      </c>
      <c r="AJ16" s="140" t="str">
        <f>IF(summ!N17="","",VLOOKUP(summ!N17,gradecurri,4,TRUE))</f>
        <v/>
      </c>
      <c r="AK16" s="140" t="str">
        <f>IF(summ!Q17="","",VLOOKUP(summ!Q17,gradecurri,4,TRUE))</f>
        <v/>
      </c>
      <c r="AL16" s="140" t="str">
        <f>IF(summ!U17="","",VLOOKUP(summ!U17,gradecurri,4,TRUE))</f>
        <v/>
      </c>
      <c r="AM16" s="140" t="str">
        <f>IF(summ!Y17="","",VLOOKUP(summ!Y17,gradecurri,4,TRUE))</f>
        <v/>
      </c>
      <c r="AN16" s="147" t="str">
        <f>IF(summ!AC17="","",VLOOKUP(summ!AC17,gradecurri,4,TRUE))</f>
        <v/>
      </c>
      <c r="AO16" s="147" t="str">
        <f>IF(summ!AH17="","",VLOOKUP(summ!AH17,gradecurri,4,TRUE))</f>
        <v/>
      </c>
      <c r="AP16" s="147" t="str">
        <f>IF(summ!AL17="","",VLOOKUP(summ!AL17,gradecurri,4,TRUE))</f>
        <v/>
      </c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</row>
    <row r="17" spans="1:59" ht="15.75" customHeight="1">
      <c r="A17" s="121"/>
      <c r="B17" s="127">
        <v>10</v>
      </c>
      <c r="C17" s="27" t="str">
        <f>IF(นักเรียน!B15="","",นักเรียน!B15)</f>
        <v/>
      </c>
      <c r="D17" s="283" t="str">
        <f>IF(นักเรียน!C15="","",นักเรียน!C15)</f>
        <v>สามเณร</v>
      </c>
      <c r="E17" s="284"/>
      <c r="F17" s="141" t="str">
        <f>IF('ข้อ1-1'!W17=0,"",'ข้อ1-1'!W17)</f>
        <v/>
      </c>
      <c r="G17" s="141" t="str">
        <f>IF('ข้อ1-2'!W17=0,"",'ข้อ1-2'!W17)</f>
        <v/>
      </c>
      <c r="H17" s="141" t="str">
        <f>IF('ข้อ1-3'!W17=0,"",'ข้อ1-3'!W17)</f>
        <v/>
      </c>
      <c r="I17" s="141" t="str">
        <f>IF('ข้อ1-4'!W17=0,"",'ข้อ1-4'!W17)</f>
        <v/>
      </c>
      <c r="J17" s="141" t="str">
        <f>IF('ข้อ2-1'!W17=0,"",'ข้อ2-1'!W17)</f>
        <v/>
      </c>
      <c r="K17" s="141" t="str">
        <f>IF('ข้อ2-2'!W17=0,"",'ข้อ2-2'!W17)</f>
        <v/>
      </c>
      <c r="L17" s="141" t="str">
        <f>IF('ข้อ3-1'!W17=0,"",'ข้อ3-1'!W17)</f>
        <v/>
      </c>
      <c r="M17" s="141" t="str">
        <f>IF('ข้อ4-1'!W17=0,"",'ข้อ4-1'!W17)</f>
        <v/>
      </c>
      <c r="N17" s="141" t="str">
        <f>IF('ข้อ4-2'!W17=0,"",'ข้อ4-2'!W17)</f>
        <v/>
      </c>
      <c r="O17" s="141" t="str">
        <f>IF('ข้อ5-1'!AB17=0,"",'ข้อ5-1'!AB17)</f>
        <v/>
      </c>
      <c r="P17" s="141" t="str">
        <f>IF('ข้อ5-2'!W17=0,"",'ข้อ5-2'!W17)</f>
        <v/>
      </c>
      <c r="Q17" s="141" t="str">
        <f>IF('ข้อ6-1'!W17=0,"",'ข้อ6-1'!W17)</f>
        <v/>
      </c>
      <c r="R17" s="141" t="str">
        <f>IF('ข้อ6-2'!W17=0,"",'ข้อ6-2'!W17)</f>
        <v/>
      </c>
      <c r="S17" s="141" t="str">
        <f>IF('ข้อ7-1'!W17=0,"",'ข้อ7-1'!W17)</f>
        <v/>
      </c>
      <c r="T17" s="141" t="str">
        <f>IF('ข้อ7-2'!W17=0,"",'ข้อ7-2'!W17)</f>
        <v/>
      </c>
      <c r="U17" s="141" t="str">
        <f>IF('ข้อ7-3'!W17=0,"",'ข้อ7-3'!W17)</f>
        <v/>
      </c>
      <c r="V17" s="141" t="str">
        <f>IF('ข้อ8-1'!W17=0,"",'ข้อ8-1'!W17)</f>
        <v/>
      </c>
      <c r="W17" s="141" t="str">
        <f>IF('ข้อ8-2'!W17=0,"",'ข้อ8-2'!W17)</f>
        <v/>
      </c>
      <c r="X17" s="133" t="str">
        <f t="shared" si="0"/>
        <v/>
      </c>
      <c r="Y17" s="134" t="str">
        <f t="shared" si="2"/>
        <v/>
      </c>
      <c r="Z17" s="135" t="str">
        <f t="shared" si="3"/>
        <v/>
      </c>
      <c r="AA17" s="136" t="str">
        <f t="shared" si="1"/>
        <v/>
      </c>
      <c r="AB17" s="138"/>
      <c r="AC17" s="121"/>
      <c r="AD17" s="121"/>
      <c r="AE17" s="121"/>
      <c r="AF17" s="121"/>
      <c r="AG17" s="121"/>
      <c r="AH17" s="121"/>
      <c r="AI17" s="140" t="str">
        <f>IF(summ!J18="","",VLOOKUP(summ!J18,gradecurri,4,TRUE))</f>
        <v/>
      </c>
      <c r="AJ17" s="140" t="str">
        <f>IF(summ!N18="","",VLOOKUP(summ!N18,gradecurri,4,TRUE))</f>
        <v/>
      </c>
      <c r="AK17" s="140" t="str">
        <f>IF(summ!Q18="","",VLOOKUP(summ!Q18,gradecurri,4,TRUE))</f>
        <v/>
      </c>
      <c r="AL17" s="140" t="str">
        <f>IF(summ!U18="","",VLOOKUP(summ!U18,gradecurri,4,TRUE))</f>
        <v/>
      </c>
      <c r="AM17" s="140" t="str">
        <f>IF(summ!Y18="","",VLOOKUP(summ!Y18,gradecurri,4,TRUE))</f>
        <v/>
      </c>
      <c r="AN17" s="147" t="str">
        <f>IF(summ!AC18="","",VLOOKUP(summ!AC18,gradecurri,4,TRUE))</f>
        <v/>
      </c>
      <c r="AO17" s="147" t="str">
        <f>IF(summ!AH18="","",VLOOKUP(summ!AH18,gradecurri,4,TRUE))</f>
        <v/>
      </c>
      <c r="AP17" s="147" t="str">
        <f>IF(summ!AL18="","",VLOOKUP(summ!AL18,gradecurri,4,TRUE))</f>
        <v/>
      </c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</row>
    <row r="18" spans="1:59" ht="15.75" customHeight="1">
      <c r="A18" s="121"/>
      <c r="B18" s="127">
        <v>11</v>
      </c>
      <c r="C18" s="27" t="str">
        <f>IF(นักเรียน!B16="","",นักเรียน!B16)</f>
        <v/>
      </c>
      <c r="D18" s="283" t="str">
        <f>IF(นักเรียน!C16="","",นักเรียน!C16)</f>
        <v/>
      </c>
      <c r="E18" s="284"/>
      <c r="F18" s="141" t="str">
        <f>IF('ข้อ1-1'!W18=0,"",'ข้อ1-1'!W18)</f>
        <v/>
      </c>
      <c r="G18" s="141" t="str">
        <f>IF('ข้อ1-2'!W18=0,"",'ข้อ1-2'!W18)</f>
        <v/>
      </c>
      <c r="H18" s="141" t="str">
        <f>IF('ข้อ1-3'!W18=0,"",'ข้อ1-3'!W18)</f>
        <v/>
      </c>
      <c r="I18" s="141" t="str">
        <f>IF('ข้อ1-4'!W18=0,"",'ข้อ1-4'!W18)</f>
        <v/>
      </c>
      <c r="J18" s="141" t="str">
        <f>IF('ข้อ2-1'!W18=0,"",'ข้อ2-1'!W18)</f>
        <v/>
      </c>
      <c r="K18" s="141" t="str">
        <f>IF('ข้อ2-2'!W18=0,"",'ข้อ2-2'!W18)</f>
        <v/>
      </c>
      <c r="L18" s="141" t="str">
        <f>IF('ข้อ3-1'!W18=0,"",'ข้อ3-1'!W18)</f>
        <v/>
      </c>
      <c r="M18" s="141" t="str">
        <f>IF('ข้อ4-1'!W18=0,"",'ข้อ4-1'!W18)</f>
        <v/>
      </c>
      <c r="N18" s="141" t="str">
        <f>IF('ข้อ4-2'!W18=0,"",'ข้อ4-2'!W18)</f>
        <v/>
      </c>
      <c r="O18" s="141" t="str">
        <f>IF('ข้อ5-1'!AB18=0,"",'ข้อ5-1'!AB18)</f>
        <v/>
      </c>
      <c r="P18" s="141" t="str">
        <f>IF('ข้อ5-2'!W18=0,"",'ข้อ5-2'!W18)</f>
        <v/>
      </c>
      <c r="Q18" s="141" t="str">
        <f>IF('ข้อ6-1'!W18=0,"",'ข้อ6-1'!W18)</f>
        <v/>
      </c>
      <c r="R18" s="141" t="str">
        <f>IF('ข้อ6-2'!W18=0,"",'ข้อ6-2'!W18)</f>
        <v/>
      </c>
      <c r="S18" s="141" t="str">
        <f>IF('ข้อ7-1'!W18=0,"",'ข้อ7-1'!W18)</f>
        <v/>
      </c>
      <c r="T18" s="141" t="str">
        <f>IF('ข้อ7-2'!W18=0,"",'ข้อ7-2'!W18)</f>
        <v/>
      </c>
      <c r="U18" s="141" t="str">
        <f>IF('ข้อ7-3'!W18=0,"",'ข้อ7-3'!W18)</f>
        <v/>
      </c>
      <c r="V18" s="141" t="str">
        <f>IF('ข้อ8-1'!W18=0,"",'ข้อ8-1'!W18)</f>
        <v/>
      </c>
      <c r="W18" s="141" t="str">
        <f>IF('ข้อ8-2'!W18=0,"",'ข้อ8-2'!W18)</f>
        <v/>
      </c>
      <c r="X18" s="133" t="str">
        <f t="shared" si="0"/>
        <v/>
      </c>
      <c r="Y18" s="134" t="str">
        <f t="shared" si="2"/>
        <v/>
      </c>
      <c r="Z18" s="135" t="str">
        <f t="shared" si="3"/>
        <v/>
      </c>
      <c r="AA18" s="136" t="str">
        <f t="shared" si="1"/>
        <v/>
      </c>
      <c r="AB18" s="138"/>
      <c r="AC18" s="121"/>
      <c r="AD18" s="121"/>
      <c r="AE18" s="121"/>
      <c r="AF18" s="121"/>
      <c r="AG18" s="121"/>
      <c r="AH18" s="121"/>
      <c r="AI18" s="140" t="str">
        <f>IF(summ!J19="","",VLOOKUP(summ!J19,gradecurri,4,TRUE))</f>
        <v/>
      </c>
      <c r="AJ18" s="140" t="str">
        <f>IF(summ!N19="","",VLOOKUP(summ!N19,gradecurri,4,TRUE))</f>
        <v/>
      </c>
      <c r="AK18" s="140" t="str">
        <f>IF(summ!Q19="","",VLOOKUP(summ!Q19,gradecurri,4,TRUE))</f>
        <v/>
      </c>
      <c r="AL18" s="140" t="str">
        <f>IF(summ!U19="","",VLOOKUP(summ!U19,gradecurri,4,TRUE))</f>
        <v/>
      </c>
      <c r="AM18" s="140" t="str">
        <f>IF(summ!Y19="","",VLOOKUP(summ!Y19,gradecurri,4,TRUE))</f>
        <v/>
      </c>
      <c r="AN18" s="147" t="str">
        <f>IF(summ!AC19="","",VLOOKUP(summ!AC19,gradecurri,4,TRUE))</f>
        <v/>
      </c>
      <c r="AO18" s="147" t="str">
        <f>IF(summ!AH19="","",VLOOKUP(summ!AH19,gradecurri,4,TRUE))</f>
        <v/>
      </c>
      <c r="AP18" s="147" t="str">
        <f>IF(summ!AL19="","",VLOOKUP(summ!AL19,gradecurri,4,TRUE))</f>
        <v/>
      </c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</row>
    <row r="19" spans="1:59" ht="15.75" customHeight="1">
      <c r="A19" s="121"/>
      <c r="B19" s="127">
        <v>12</v>
      </c>
      <c r="C19" s="27" t="str">
        <f>IF(นักเรียน!B17="","",นักเรียน!B17)</f>
        <v/>
      </c>
      <c r="D19" s="283" t="str">
        <f>IF(นักเรียน!C17="","",นักเรียน!C17)</f>
        <v/>
      </c>
      <c r="E19" s="284"/>
      <c r="F19" s="141" t="str">
        <f>IF('ข้อ1-1'!W19=0,"",'ข้อ1-1'!W19)</f>
        <v/>
      </c>
      <c r="G19" s="141" t="str">
        <f>IF('ข้อ1-2'!W19=0,"",'ข้อ1-2'!W19)</f>
        <v/>
      </c>
      <c r="H19" s="141" t="str">
        <f>IF('ข้อ1-3'!W19=0,"",'ข้อ1-3'!W19)</f>
        <v/>
      </c>
      <c r="I19" s="141" t="str">
        <f>IF('ข้อ1-4'!W19=0,"",'ข้อ1-4'!W19)</f>
        <v/>
      </c>
      <c r="J19" s="141" t="str">
        <f>IF('ข้อ2-1'!W19=0,"",'ข้อ2-1'!W19)</f>
        <v/>
      </c>
      <c r="K19" s="141" t="str">
        <f>IF('ข้อ2-2'!W19=0,"",'ข้อ2-2'!W19)</f>
        <v/>
      </c>
      <c r="L19" s="141" t="str">
        <f>IF('ข้อ3-1'!W19=0,"",'ข้อ3-1'!W19)</f>
        <v/>
      </c>
      <c r="M19" s="141" t="str">
        <f>IF('ข้อ4-1'!W19=0,"",'ข้อ4-1'!W19)</f>
        <v/>
      </c>
      <c r="N19" s="141" t="str">
        <f>IF('ข้อ4-2'!W19=0,"",'ข้อ4-2'!W19)</f>
        <v/>
      </c>
      <c r="O19" s="141" t="str">
        <f>IF('ข้อ5-1'!AB19=0,"",'ข้อ5-1'!AB19)</f>
        <v/>
      </c>
      <c r="P19" s="141" t="str">
        <f>IF('ข้อ5-2'!W19=0,"",'ข้อ5-2'!W19)</f>
        <v/>
      </c>
      <c r="Q19" s="141" t="str">
        <f>IF('ข้อ6-1'!W19=0,"",'ข้อ6-1'!W19)</f>
        <v/>
      </c>
      <c r="R19" s="141" t="str">
        <f>IF('ข้อ6-2'!W19=0,"",'ข้อ6-2'!W19)</f>
        <v/>
      </c>
      <c r="S19" s="141" t="str">
        <f>IF('ข้อ7-1'!W19=0,"",'ข้อ7-1'!W19)</f>
        <v/>
      </c>
      <c r="T19" s="141" t="str">
        <f>IF('ข้อ7-2'!W19=0,"",'ข้อ7-2'!W19)</f>
        <v/>
      </c>
      <c r="U19" s="141" t="str">
        <f>IF('ข้อ7-3'!W19=0,"",'ข้อ7-3'!W19)</f>
        <v/>
      </c>
      <c r="V19" s="141" t="str">
        <f>IF('ข้อ8-1'!W19=0,"",'ข้อ8-1'!W19)</f>
        <v/>
      </c>
      <c r="W19" s="141" t="str">
        <f>IF('ข้อ8-2'!W19=0,"",'ข้อ8-2'!W19)</f>
        <v/>
      </c>
      <c r="X19" s="133" t="str">
        <f t="shared" si="0"/>
        <v/>
      </c>
      <c r="Y19" s="134" t="str">
        <f t="shared" si="2"/>
        <v/>
      </c>
      <c r="Z19" s="135" t="str">
        <f t="shared" si="3"/>
        <v/>
      </c>
      <c r="AA19" s="136" t="str">
        <f t="shared" si="1"/>
        <v/>
      </c>
      <c r="AB19" s="138"/>
      <c r="AC19" s="121"/>
      <c r="AD19" s="121"/>
      <c r="AE19" s="121"/>
      <c r="AF19" s="121"/>
      <c r="AG19" s="121"/>
      <c r="AH19" s="121"/>
      <c r="AI19" s="140" t="str">
        <f>IF(summ!J20="","",VLOOKUP(summ!J20,gradecurri,4,TRUE))</f>
        <v/>
      </c>
      <c r="AJ19" s="140" t="str">
        <f>IF(summ!N20="","",VLOOKUP(summ!N20,gradecurri,4,TRUE))</f>
        <v/>
      </c>
      <c r="AK19" s="140" t="str">
        <f>IF(summ!Q20="","",VLOOKUP(summ!Q20,gradecurri,4,TRUE))</f>
        <v/>
      </c>
      <c r="AL19" s="140" t="str">
        <f>IF(summ!U20="","",VLOOKUP(summ!U20,gradecurri,4,TRUE))</f>
        <v/>
      </c>
      <c r="AM19" s="140" t="str">
        <f>IF(summ!Y20="","",VLOOKUP(summ!Y20,gradecurri,4,TRUE))</f>
        <v/>
      </c>
      <c r="AN19" s="147" t="str">
        <f>IF(summ!AC20="","",VLOOKUP(summ!AC20,gradecurri,4,TRUE))</f>
        <v/>
      </c>
      <c r="AO19" s="147" t="str">
        <f>IF(summ!AH20="","",VLOOKUP(summ!AH20,gradecurri,4,TRUE))</f>
        <v/>
      </c>
      <c r="AP19" s="147" t="str">
        <f>IF(summ!AL20="","",VLOOKUP(summ!AL20,gradecurri,4,TRUE))</f>
        <v/>
      </c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</row>
    <row r="20" spans="1:59" ht="15.75" customHeight="1">
      <c r="A20" s="121"/>
      <c r="B20" s="133">
        <v>13</v>
      </c>
      <c r="C20" s="27" t="str">
        <f>IF(นักเรียน!B18="","",นักเรียน!B18)</f>
        <v/>
      </c>
      <c r="D20" s="283" t="str">
        <f>IF(นักเรียน!C18="","",นักเรียน!C18)</f>
        <v/>
      </c>
      <c r="E20" s="284"/>
      <c r="F20" s="141" t="str">
        <f>IF('ข้อ1-1'!W20=0,"",'ข้อ1-1'!W20)</f>
        <v/>
      </c>
      <c r="G20" s="141" t="str">
        <f>IF('ข้อ1-2'!W20=0,"",'ข้อ1-2'!W20)</f>
        <v/>
      </c>
      <c r="H20" s="141" t="str">
        <f>IF('ข้อ1-3'!W20=0,"",'ข้อ1-3'!W20)</f>
        <v/>
      </c>
      <c r="I20" s="141" t="str">
        <f>IF('ข้อ1-4'!W20=0,"",'ข้อ1-4'!W20)</f>
        <v/>
      </c>
      <c r="J20" s="141" t="str">
        <f>IF('ข้อ2-1'!W20=0,"",'ข้อ2-1'!W20)</f>
        <v/>
      </c>
      <c r="K20" s="141" t="str">
        <f>IF('ข้อ2-2'!W20=0,"",'ข้อ2-2'!W20)</f>
        <v/>
      </c>
      <c r="L20" s="141" t="str">
        <f>IF('ข้อ3-1'!W20=0,"",'ข้อ3-1'!W20)</f>
        <v/>
      </c>
      <c r="M20" s="141" t="str">
        <f>IF('ข้อ4-1'!W20=0,"",'ข้อ4-1'!W20)</f>
        <v/>
      </c>
      <c r="N20" s="141" t="str">
        <f>IF('ข้อ4-2'!W20=0,"",'ข้อ4-2'!W20)</f>
        <v/>
      </c>
      <c r="O20" s="141" t="str">
        <f>IF('ข้อ5-1'!AB20=0,"",'ข้อ5-1'!AB20)</f>
        <v/>
      </c>
      <c r="P20" s="141" t="str">
        <f>IF('ข้อ5-2'!W20=0,"",'ข้อ5-2'!W20)</f>
        <v/>
      </c>
      <c r="Q20" s="141" t="str">
        <f>IF('ข้อ6-1'!W20=0,"",'ข้อ6-1'!W20)</f>
        <v/>
      </c>
      <c r="R20" s="141" t="str">
        <f>IF('ข้อ6-2'!W20=0,"",'ข้อ6-2'!W20)</f>
        <v/>
      </c>
      <c r="S20" s="141" t="str">
        <f>IF('ข้อ7-1'!W20=0,"",'ข้อ7-1'!W20)</f>
        <v/>
      </c>
      <c r="T20" s="141" t="str">
        <f>IF('ข้อ7-2'!W20=0,"",'ข้อ7-2'!W20)</f>
        <v/>
      </c>
      <c r="U20" s="141" t="str">
        <f>IF('ข้อ7-3'!W20=0,"",'ข้อ7-3'!W20)</f>
        <v/>
      </c>
      <c r="V20" s="141" t="str">
        <f>IF('ข้อ8-1'!W20=0,"",'ข้อ8-1'!W20)</f>
        <v/>
      </c>
      <c r="W20" s="141" t="str">
        <f>IF('ข้อ8-2'!W20=0,"",'ข้อ8-2'!W20)</f>
        <v/>
      </c>
      <c r="X20" s="133" t="str">
        <f t="shared" si="0"/>
        <v/>
      </c>
      <c r="Y20" s="134" t="str">
        <f t="shared" si="2"/>
        <v/>
      </c>
      <c r="Z20" s="135" t="str">
        <f t="shared" si="3"/>
        <v/>
      </c>
      <c r="AA20" s="136" t="str">
        <f t="shared" si="1"/>
        <v/>
      </c>
      <c r="AB20" s="138"/>
      <c r="AC20" s="121"/>
      <c r="AD20" s="121"/>
      <c r="AE20" s="121"/>
      <c r="AF20" s="121"/>
      <c r="AG20" s="121"/>
      <c r="AH20" s="121"/>
      <c r="AI20" s="140" t="str">
        <f>IF(summ!J21="","",VLOOKUP(summ!J21,gradecurri,4,TRUE))</f>
        <v/>
      </c>
      <c r="AJ20" s="140" t="str">
        <f>IF(summ!N21="","",VLOOKUP(summ!N21,gradecurri,4,TRUE))</f>
        <v/>
      </c>
      <c r="AK20" s="140" t="str">
        <f>IF(summ!Q21="","",VLOOKUP(summ!Q21,gradecurri,4,TRUE))</f>
        <v/>
      </c>
      <c r="AL20" s="140" t="str">
        <f>IF(summ!U21="","",VLOOKUP(summ!U21,gradecurri,4,TRUE))</f>
        <v/>
      </c>
      <c r="AM20" s="140" t="str">
        <f>IF(summ!Y21="","",VLOOKUP(summ!Y21,gradecurri,4,TRUE))</f>
        <v/>
      </c>
      <c r="AN20" s="147" t="str">
        <f>IF(summ!AC21="","",VLOOKUP(summ!AC21,gradecurri,4,TRUE))</f>
        <v/>
      </c>
      <c r="AO20" s="147" t="str">
        <f>IF(summ!AH21="","",VLOOKUP(summ!AH21,gradecurri,4,TRUE))</f>
        <v/>
      </c>
      <c r="AP20" s="147" t="str">
        <f>IF(summ!AL21="","",VLOOKUP(summ!AL21,gradecurri,4,TRUE))</f>
        <v/>
      </c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</row>
    <row r="21" spans="1:59" ht="15.75" customHeight="1">
      <c r="A21" s="121"/>
      <c r="B21" s="127">
        <v>14</v>
      </c>
      <c r="C21" s="27" t="str">
        <f>IF(นักเรียน!B19="","",นักเรียน!B19)</f>
        <v/>
      </c>
      <c r="D21" s="283" t="str">
        <f>IF(นักเรียน!C19="","",นักเรียน!C19)</f>
        <v/>
      </c>
      <c r="E21" s="284"/>
      <c r="F21" s="141" t="str">
        <f>IF('ข้อ1-1'!W21=0,"",'ข้อ1-1'!W21)</f>
        <v/>
      </c>
      <c r="G21" s="141" t="str">
        <f>IF('ข้อ1-2'!W21=0,"",'ข้อ1-2'!W21)</f>
        <v/>
      </c>
      <c r="H21" s="141" t="str">
        <f>IF('ข้อ1-3'!W21=0,"",'ข้อ1-3'!W21)</f>
        <v/>
      </c>
      <c r="I21" s="141" t="str">
        <f>IF('ข้อ1-4'!W21=0,"",'ข้อ1-4'!W21)</f>
        <v/>
      </c>
      <c r="J21" s="141" t="str">
        <f>IF('ข้อ2-1'!W21=0,"",'ข้อ2-1'!W21)</f>
        <v/>
      </c>
      <c r="K21" s="141" t="str">
        <f>IF('ข้อ2-2'!W21=0,"",'ข้อ2-2'!W21)</f>
        <v/>
      </c>
      <c r="L21" s="141" t="str">
        <f>IF('ข้อ3-1'!W21=0,"",'ข้อ3-1'!W21)</f>
        <v/>
      </c>
      <c r="M21" s="141" t="str">
        <f>IF('ข้อ4-1'!W21=0,"",'ข้อ4-1'!W21)</f>
        <v/>
      </c>
      <c r="N21" s="141" t="str">
        <f>IF('ข้อ4-2'!W21=0,"",'ข้อ4-2'!W21)</f>
        <v/>
      </c>
      <c r="O21" s="141" t="str">
        <f>IF('ข้อ5-1'!AB21=0,"",'ข้อ5-1'!AB21)</f>
        <v/>
      </c>
      <c r="P21" s="141" t="str">
        <f>IF('ข้อ5-2'!W21=0,"",'ข้อ5-2'!W21)</f>
        <v/>
      </c>
      <c r="Q21" s="141" t="str">
        <f>IF('ข้อ6-1'!W21=0,"",'ข้อ6-1'!W21)</f>
        <v/>
      </c>
      <c r="R21" s="141" t="str">
        <f>IF('ข้อ6-2'!W21=0,"",'ข้อ6-2'!W21)</f>
        <v/>
      </c>
      <c r="S21" s="141" t="str">
        <f>IF('ข้อ7-1'!W21=0,"",'ข้อ7-1'!W21)</f>
        <v/>
      </c>
      <c r="T21" s="141" t="str">
        <f>IF('ข้อ7-2'!W21=0,"",'ข้อ7-2'!W21)</f>
        <v/>
      </c>
      <c r="U21" s="141" t="str">
        <f>IF('ข้อ7-3'!W21=0,"",'ข้อ7-3'!W21)</f>
        <v/>
      </c>
      <c r="V21" s="141" t="str">
        <f>IF('ข้อ8-1'!W21=0,"",'ข้อ8-1'!W21)</f>
        <v/>
      </c>
      <c r="W21" s="141" t="str">
        <f>IF('ข้อ8-2'!W21=0,"",'ข้อ8-2'!W21)</f>
        <v/>
      </c>
      <c r="X21" s="133" t="str">
        <f t="shared" si="0"/>
        <v/>
      </c>
      <c r="Y21" s="134" t="str">
        <f t="shared" si="2"/>
        <v/>
      </c>
      <c r="Z21" s="135" t="str">
        <f t="shared" si="3"/>
        <v/>
      </c>
      <c r="AA21" s="136" t="str">
        <f t="shared" si="1"/>
        <v/>
      </c>
      <c r="AB21" s="138"/>
      <c r="AC21" s="121"/>
      <c r="AD21" s="121"/>
      <c r="AE21" s="121"/>
      <c r="AF21" s="121"/>
      <c r="AG21" s="121"/>
      <c r="AH21" s="121"/>
      <c r="AI21" s="140" t="str">
        <f>IF(summ!J22="","",VLOOKUP(summ!J22,gradecurri,4,TRUE))</f>
        <v/>
      </c>
      <c r="AJ21" s="140" t="str">
        <f>IF(summ!N22="","",VLOOKUP(summ!N22,gradecurri,4,TRUE))</f>
        <v/>
      </c>
      <c r="AK21" s="140" t="str">
        <f>IF(summ!Q22="","",VLOOKUP(summ!Q22,gradecurri,4,TRUE))</f>
        <v/>
      </c>
      <c r="AL21" s="140" t="str">
        <f>IF(summ!U22="","",VLOOKUP(summ!U22,gradecurri,4,TRUE))</f>
        <v/>
      </c>
      <c r="AM21" s="140" t="str">
        <f>IF(summ!Y22="","",VLOOKUP(summ!Y22,gradecurri,4,TRUE))</f>
        <v/>
      </c>
      <c r="AN21" s="147" t="str">
        <f>IF(summ!AC22="","",VLOOKUP(summ!AC22,gradecurri,4,TRUE))</f>
        <v/>
      </c>
      <c r="AO21" s="147" t="str">
        <f>IF(summ!AH22="","",VLOOKUP(summ!AH22,gradecurri,4,TRUE))</f>
        <v/>
      </c>
      <c r="AP21" s="147" t="str">
        <f>IF(summ!AL22="","",VLOOKUP(summ!AL22,gradecurri,4,TRUE))</f>
        <v/>
      </c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</row>
    <row r="22" spans="1:59" ht="15.75" customHeight="1">
      <c r="A22" s="121"/>
      <c r="B22" s="127">
        <v>15</v>
      </c>
      <c r="C22" s="27" t="str">
        <f>IF(นักเรียน!B20="","",นักเรียน!B20)</f>
        <v/>
      </c>
      <c r="D22" s="283" t="str">
        <f>IF(นักเรียน!C20="","",นักเรียน!C20)</f>
        <v/>
      </c>
      <c r="E22" s="284"/>
      <c r="F22" s="141" t="str">
        <f>IF('ข้อ1-1'!W22=0,"",'ข้อ1-1'!W22)</f>
        <v/>
      </c>
      <c r="G22" s="141" t="str">
        <f>IF('ข้อ1-2'!W22=0,"",'ข้อ1-2'!W22)</f>
        <v/>
      </c>
      <c r="H22" s="141" t="str">
        <f>IF('ข้อ1-3'!W22=0,"",'ข้อ1-3'!W22)</f>
        <v/>
      </c>
      <c r="I22" s="141" t="str">
        <f>IF('ข้อ1-4'!W22=0,"",'ข้อ1-4'!W22)</f>
        <v/>
      </c>
      <c r="J22" s="141" t="str">
        <f>IF('ข้อ2-1'!W22=0,"",'ข้อ2-1'!W22)</f>
        <v/>
      </c>
      <c r="K22" s="141" t="str">
        <f>IF('ข้อ2-2'!W22=0,"",'ข้อ2-2'!W22)</f>
        <v/>
      </c>
      <c r="L22" s="141" t="str">
        <f>IF('ข้อ3-1'!W22=0,"",'ข้อ3-1'!W22)</f>
        <v/>
      </c>
      <c r="M22" s="141" t="str">
        <f>IF('ข้อ4-1'!W22=0,"",'ข้อ4-1'!W22)</f>
        <v/>
      </c>
      <c r="N22" s="141" t="str">
        <f>IF('ข้อ4-2'!W22=0,"",'ข้อ4-2'!W22)</f>
        <v/>
      </c>
      <c r="O22" s="141" t="str">
        <f>IF('ข้อ5-1'!AB22=0,"",'ข้อ5-1'!AB22)</f>
        <v/>
      </c>
      <c r="P22" s="141" t="str">
        <f>IF('ข้อ5-2'!W22=0,"",'ข้อ5-2'!W22)</f>
        <v/>
      </c>
      <c r="Q22" s="141" t="str">
        <f>IF('ข้อ6-1'!W22=0,"",'ข้อ6-1'!W22)</f>
        <v/>
      </c>
      <c r="R22" s="141" t="str">
        <f>IF('ข้อ6-2'!W22=0,"",'ข้อ6-2'!W22)</f>
        <v/>
      </c>
      <c r="S22" s="141" t="str">
        <f>IF('ข้อ7-1'!W22=0,"",'ข้อ7-1'!W22)</f>
        <v/>
      </c>
      <c r="T22" s="141" t="str">
        <f>IF('ข้อ7-2'!W22=0,"",'ข้อ7-2'!W22)</f>
        <v/>
      </c>
      <c r="U22" s="141" t="str">
        <f>IF('ข้อ7-3'!W22=0,"",'ข้อ7-3'!W22)</f>
        <v/>
      </c>
      <c r="V22" s="141" t="str">
        <f>IF('ข้อ8-1'!W22=0,"",'ข้อ8-1'!W22)</f>
        <v/>
      </c>
      <c r="W22" s="141" t="str">
        <f>IF('ข้อ8-2'!W22=0,"",'ข้อ8-2'!W22)</f>
        <v/>
      </c>
      <c r="X22" s="133" t="str">
        <f t="shared" si="0"/>
        <v/>
      </c>
      <c r="Y22" s="134" t="str">
        <f t="shared" si="2"/>
        <v/>
      </c>
      <c r="Z22" s="135" t="str">
        <f t="shared" si="3"/>
        <v/>
      </c>
      <c r="AA22" s="136" t="str">
        <f t="shared" si="1"/>
        <v/>
      </c>
      <c r="AB22" s="138"/>
      <c r="AC22" s="121"/>
      <c r="AD22" s="121"/>
      <c r="AE22" s="121"/>
      <c r="AF22" s="121"/>
      <c r="AG22" s="121"/>
      <c r="AH22" s="121"/>
      <c r="AI22" s="140" t="str">
        <f>IF(summ!J23="","",VLOOKUP(summ!J23,gradecurri,4,TRUE))</f>
        <v/>
      </c>
      <c r="AJ22" s="140" t="str">
        <f>IF(summ!N23="","",VLOOKUP(summ!N23,gradecurri,4,TRUE))</f>
        <v/>
      </c>
      <c r="AK22" s="140" t="str">
        <f>IF(summ!Q23="","",VLOOKUP(summ!Q23,gradecurri,4,TRUE))</f>
        <v/>
      </c>
      <c r="AL22" s="140" t="str">
        <f>IF(summ!U23="","",VLOOKUP(summ!U23,gradecurri,4,TRUE))</f>
        <v/>
      </c>
      <c r="AM22" s="140" t="str">
        <f>IF(summ!Y23="","",VLOOKUP(summ!Y23,gradecurri,4,TRUE))</f>
        <v/>
      </c>
      <c r="AN22" s="147" t="str">
        <f>IF(summ!AC23="","",VLOOKUP(summ!AC23,gradecurri,4,TRUE))</f>
        <v/>
      </c>
      <c r="AO22" s="147" t="str">
        <f>IF(summ!AH23="","",VLOOKUP(summ!AH23,gradecurri,4,TRUE))</f>
        <v/>
      </c>
      <c r="AP22" s="147" t="str">
        <f>IF(summ!AL23="","",VLOOKUP(summ!AL23,gradecurri,4,TRUE))</f>
        <v/>
      </c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</row>
    <row r="23" spans="1:59" ht="15.75" customHeight="1">
      <c r="A23" s="121"/>
      <c r="B23" s="127">
        <v>16</v>
      </c>
      <c r="C23" s="27" t="str">
        <f>IF(นักเรียน!B21="","",นักเรียน!B21)</f>
        <v/>
      </c>
      <c r="D23" s="283" t="str">
        <f>IF(นักเรียน!C21="","",นักเรียน!C21)</f>
        <v/>
      </c>
      <c r="E23" s="284"/>
      <c r="F23" s="141" t="str">
        <f>IF('ข้อ1-1'!W23=0,"",'ข้อ1-1'!W23)</f>
        <v/>
      </c>
      <c r="G23" s="141" t="str">
        <f>IF('ข้อ1-2'!W23=0,"",'ข้อ1-2'!W23)</f>
        <v/>
      </c>
      <c r="H23" s="141" t="str">
        <f>IF('ข้อ1-3'!W23=0,"",'ข้อ1-3'!W23)</f>
        <v/>
      </c>
      <c r="I23" s="141" t="str">
        <f>IF('ข้อ1-4'!W23=0,"",'ข้อ1-4'!W23)</f>
        <v/>
      </c>
      <c r="J23" s="141" t="str">
        <f>IF('ข้อ2-1'!W23=0,"",'ข้อ2-1'!W23)</f>
        <v/>
      </c>
      <c r="K23" s="141" t="str">
        <f>IF('ข้อ2-2'!W23=0,"",'ข้อ2-2'!W23)</f>
        <v/>
      </c>
      <c r="L23" s="141" t="str">
        <f>IF('ข้อ3-1'!W23=0,"",'ข้อ3-1'!W23)</f>
        <v/>
      </c>
      <c r="M23" s="141" t="str">
        <f>IF('ข้อ4-1'!W23=0,"",'ข้อ4-1'!W23)</f>
        <v/>
      </c>
      <c r="N23" s="141" t="str">
        <f>IF('ข้อ4-2'!W23=0,"",'ข้อ4-2'!W23)</f>
        <v/>
      </c>
      <c r="O23" s="141" t="str">
        <f>IF('ข้อ5-1'!AB23=0,"",'ข้อ5-1'!AB23)</f>
        <v/>
      </c>
      <c r="P23" s="141" t="str">
        <f>IF('ข้อ5-2'!W23=0,"",'ข้อ5-2'!W23)</f>
        <v/>
      </c>
      <c r="Q23" s="141" t="str">
        <f>IF('ข้อ6-1'!W23=0,"",'ข้อ6-1'!W23)</f>
        <v/>
      </c>
      <c r="R23" s="141" t="str">
        <f>IF('ข้อ6-2'!W23=0,"",'ข้อ6-2'!W23)</f>
        <v/>
      </c>
      <c r="S23" s="141" t="str">
        <f>IF('ข้อ7-1'!W23=0,"",'ข้อ7-1'!W23)</f>
        <v/>
      </c>
      <c r="T23" s="141" t="str">
        <f>IF('ข้อ7-2'!W23=0,"",'ข้อ7-2'!W23)</f>
        <v/>
      </c>
      <c r="U23" s="141" t="str">
        <f>IF('ข้อ7-3'!W23=0,"",'ข้อ7-3'!W23)</f>
        <v/>
      </c>
      <c r="V23" s="141" t="str">
        <f>IF('ข้อ8-1'!W23=0,"",'ข้อ8-1'!W23)</f>
        <v/>
      </c>
      <c r="W23" s="141" t="str">
        <f>IF('ข้อ8-2'!W23=0,"",'ข้อ8-2'!W23)</f>
        <v/>
      </c>
      <c r="X23" s="133" t="str">
        <f t="shared" si="0"/>
        <v/>
      </c>
      <c r="Y23" s="134" t="str">
        <f t="shared" si="2"/>
        <v/>
      </c>
      <c r="Z23" s="135" t="str">
        <f t="shared" si="3"/>
        <v/>
      </c>
      <c r="AA23" s="136" t="str">
        <f t="shared" si="1"/>
        <v/>
      </c>
      <c r="AB23" s="138"/>
      <c r="AC23" s="121"/>
      <c r="AD23" s="121"/>
      <c r="AE23" s="121"/>
      <c r="AF23" s="121"/>
      <c r="AG23" s="121"/>
      <c r="AH23" s="121"/>
      <c r="AI23" s="140" t="str">
        <f>IF(summ!J24="","",VLOOKUP(summ!J24,gradecurri,4,TRUE))</f>
        <v/>
      </c>
      <c r="AJ23" s="140" t="str">
        <f>IF(summ!N24="","",VLOOKUP(summ!N24,gradecurri,4,TRUE))</f>
        <v/>
      </c>
      <c r="AK23" s="140" t="str">
        <f>IF(summ!Q24="","",VLOOKUP(summ!Q24,gradecurri,4,TRUE))</f>
        <v/>
      </c>
      <c r="AL23" s="140" t="str">
        <f>IF(summ!U24="","",VLOOKUP(summ!U24,gradecurri,4,TRUE))</f>
        <v/>
      </c>
      <c r="AM23" s="140" t="str">
        <f>IF(summ!Y24="","",VLOOKUP(summ!Y24,gradecurri,4,TRUE))</f>
        <v/>
      </c>
      <c r="AN23" s="147" t="str">
        <f>IF(summ!AC24="","",VLOOKUP(summ!AC24,gradecurri,4,TRUE))</f>
        <v/>
      </c>
      <c r="AO23" s="147" t="str">
        <f>IF(summ!AH24="","",VLOOKUP(summ!AH24,gradecurri,4,TRUE))</f>
        <v/>
      </c>
      <c r="AP23" s="147" t="str">
        <f>IF(summ!AL24="","",VLOOKUP(summ!AL24,gradecurri,4,TRUE))</f>
        <v/>
      </c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</row>
    <row r="24" spans="1:59" ht="15.75" customHeight="1">
      <c r="A24" s="121"/>
      <c r="B24" s="133">
        <v>17</v>
      </c>
      <c r="C24" s="27" t="str">
        <f>IF(นักเรียน!B22="","",นักเรียน!B22)</f>
        <v/>
      </c>
      <c r="D24" s="283" t="str">
        <f>IF(นักเรียน!C22="","",นักเรียน!C22)</f>
        <v/>
      </c>
      <c r="E24" s="284"/>
      <c r="F24" s="141" t="str">
        <f>IF('ข้อ1-1'!W24=0,"",'ข้อ1-1'!W24)</f>
        <v/>
      </c>
      <c r="G24" s="141" t="str">
        <f>IF('ข้อ1-2'!W24=0,"",'ข้อ1-2'!W24)</f>
        <v/>
      </c>
      <c r="H24" s="141" t="str">
        <f>IF('ข้อ1-3'!W24=0,"",'ข้อ1-3'!W24)</f>
        <v/>
      </c>
      <c r="I24" s="141" t="str">
        <f>IF('ข้อ1-4'!W24=0,"",'ข้อ1-4'!W24)</f>
        <v/>
      </c>
      <c r="J24" s="141" t="str">
        <f>IF('ข้อ2-1'!W24=0,"",'ข้อ2-1'!W24)</f>
        <v/>
      </c>
      <c r="K24" s="141" t="str">
        <f>IF('ข้อ2-2'!W24=0,"",'ข้อ2-2'!W24)</f>
        <v/>
      </c>
      <c r="L24" s="141" t="str">
        <f>IF('ข้อ3-1'!W24=0,"",'ข้อ3-1'!W24)</f>
        <v/>
      </c>
      <c r="M24" s="141" t="str">
        <f>IF('ข้อ4-1'!W24=0,"",'ข้อ4-1'!W24)</f>
        <v/>
      </c>
      <c r="N24" s="141" t="str">
        <f>IF('ข้อ4-2'!W24=0,"",'ข้อ4-2'!W24)</f>
        <v/>
      </c>
      <c r="O24" s="141" t="str">
        <f>IF('ข้อ5-1'!AB24=0,"",'ข้อ5-1'!AB24)</f>
        <v/>
      </c>
      <c r="P24" s="141" t="str">
        <f>IF('ข้อ5-2'!W24=0,"",'ข้อ5-2'!W24)</f>
        <v/>
      </c>
      <c r="Q24" s="141" t="str">
        <f>IF('ข้อ6-1'!W24=0,"",'ข้อ6-1'!W24)</f>
        <v/>
      </c>
      <c r="R24" s="141" t="str">
        <f>IF('ข้อ6-2'!W24=0,"",'ข้อ6-2'!W24)</f>
        <v/>
      </c>
      <c r="S24" s="141" t="str">
        <f>IF('ข้อ7-1'!W24=0,"",'ข้อ7-1'!W24)</f>
        <v/>
      </c>
      <c r="T24" s="141" t="str">
        <f>IF('ข้อ7-2'!W24=0,"",'ข้อ7-2'!W24)</f>
        <v/>
      </c>
      <c r="U24" s="141" t="str">
        <f>IF('ข้อ7-3'!W24=0,"",'ข้อ7-3'!W24)</f>
        <v/>
      </c>
      <c r="V24" s="141" t="str">
        <f>IF('ข้อ8-1'!W24=0,"",'ข้อ8-1'!W24)</f>
        <v/>
      </c>
      <c r="W24" s="141" t="str">
        <f>IF('ข้อ8-2'!W24=0,"",'ข้อ8-2'!W24)</f>
        <v/>
      </c>
      <c r="X24" s="133" t="str">
        <f t="shared" si="0"/>
        <v/>
      </c>
      <c r="Y24" s="134" t="str">
        <f t="shared" si="2"/>
        <v/>
      </c>
      <c r="Z24" s="135" t="str">
        <f t="shared" si="3"/>
        <v/>
      </c>
      <c r="AA24" s="136" t="str">
        <f t="shared" si="1"/>
        <v/>
      </c>
      <c r="AB24" s="138"/>
      <c r="AC24" s="121"/>
      <c r="AD24" s="121"/>
      <c r="AE24" s="121"/>
      <c r="AF24" s="121"/>
      <c r="AG24" s="121"/>
      <c r="AH24" s="121"/>
      <c r="AI24" s="140" t="str">
        <f>IF(summ!J25="","",VLOOKUP(summ!J25,gradecurri,4,TRUE))</f>
        <v/>
      </c>
      <c r="AJ24" s="140" t="str">
        <f>IF(summ!N25="","",VLOOKUP(summ!N25,gradecurri,4,TRUE))</f>
        <v/>
      </c>
      <c r="AK24" s="140" t="str">
        <f>IF(summ!Q25="","",VLOOKUP(summ!Q25,gradecurri,4,TRUE))</f>
        <v/>
      </c>
      <c r="AL24" s="140" t="str">
        <f>IF(summ!U25="","",VLOOKUP(summ!U25,gradecurri,4,TRUE))</f>
        <v/>
      </c>
      <c r="AM24" s="140" t="str">
        <f>IF(summ!Y25="","",VLOOKUP(summ!Y25,gradecurri,4,TRUE))</f>
        <v/>
      </c>
      <c r="AN24" s="147" t="str">
        <f>IF(summ!AC25="","",VLOOKUP(summ!AC25,gradecurri,4,TRUE))</f>
        <v/>
      </c>
      <c r="AO24" s="147" t="str">
        <f>IF(summ!AH25="","",VLOOKUP(summ!AH25,gradecurri,4,TRUE))</f>
        <v/>
      </c>
      <c r="AP24" s="147" t="str">
        <f>IF(summ!AL25="","",VLOOKUP(summ!AL25,gradecurri,4,TRUE))</f>
        <v/>
      </c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</row>
    <row r="25" spans="1:59" ht="15.75" customHeight="1">
      <c r="A25" s="121"/>
      <c r="B25" s="127">
        <v>18</v>
      </c>
      <c r="C25" s="27" t="str">
        <f>IF(นักเรียน!B23="","",นักเรียน!B23)</f>
        <v/>
      </c>
      <c r="D25" s="283" t="str">
        <f>IF(นักเรียน!C23="","",นักเรียน!C23)</f>
        <v/>
      </c>
      <c r="E25" s="284"/>
      <c r="F25" s="141" t="str">
        <f>IF('ข้อ1-1'!W25=0,"",'ข้อ1-1'!W25)</f>
        <v/>
      </c>
      <c r="G25" s="141" t="str">
        <f>IF('ข้อ1-2'!W25=0,"",'ข้อ1-2'!W25)</f>
        <v/>
      </c>
      <c r="H25" s="141" t="str">
        <f>IF('ข้อ1-3'!W25=0,"",'ข้อ1-3'!W25)</f>
        <v/>
      </c>
      <c r="I25" s="141" t="str">
        <f>IF('ข้อ1-4'!W25=0,"",'ข้อ1-4'!W25)</f>
        <v/>
      </c>
      <c r="J25" s="141" t="str">
        <f>IF('ข้อ2-1'!W25=0,"",'ข้อ2-1'!W25)</f>
        <v/>
      </c>
      <c r="K25" s="141" t="str">
        <f>IF('ข้อ2-2'!W25=0,"",'ข้อ2-2'!W25)</f>
        <v/>
      </c>
      <c r="L25" s="141" t="str">
        <f>IF('ข้อ3-1'!W25=0,"",'ข้อ3-1'!W25)</f>
        <v/>
      </c>
      <c r="M25" s="141" t="str">
        <f>IF('ข้อ4-1'!W25=0,"",'ข้อ4-1'!W25)</f>
        <v/>
      </c>
      <c r="N25" s="141" t="str">
        <f>IF('ข้อ4-2'!W25=0,"",'ข้อ4-2'!W25)</f>
        <v/>
      </c>
      <c r="O25" s="141" t="str">
        <f>IF('ข้อ5-1'!AB25=0,"",'ข้อ5-1'!AB25)</f>
        <v/>
      </c>
      <c r="P25" s="141" t="str">
        <f>IF('ข้อ5-2'!W25=0,"",'ข้อ5-2'!W25)</f>
        <v/>
      </c>
      <c r="Q25" s="141" t="str">
        <f>IF('ข้อ6-1'!W25=0,"",'ข้อ6-1'!W25)</f>
        <v/>
      </c>
      <c r="R25" s="141" t="str">
        <f>IF('ข้อ6-2'!W25=0,"",'ข้อ6-2'!W25)</f>
        <v/>
      </c>
      <c r="S25" s="141" t="str">
        <f>IF('ข้อ7-1'!W25=0,"",'ข้อ7-1'!W25)</f>
        <v/>
      </c>
      <c r="T25" s="141" t="str">
        <f>IF('ข้อ7-2'!W25=0,"",'ข้อ7-2'!W25)</f>
        <v/>
      </c>
      <c r="U25" s="141" t="str">
        <f>IF('ข้อ7-3'!W25=0,"",'ข้อ7-3'!W25)</f>
        <v/>
      </c>
      <c r="V25" s="141" t="str">
        <f>IF('ข้อ8-1'!W25=0,"",'ข้อ8-1'!W25)</f>
        <v/>
      </c>
      <c r="W25" s="141" t="str">
        <f>IF('ข้อ8-2'!W25=0,"",'ข้อ8-2'!W25)</f>
        <v/>
      </c>
      <c r="X25" s="133" t="str">
        <f t="shared" si="0"/>
        <v/>
      </c>
      <c r="Y25" s="134" t="str">
        <f t="shared" si="2"/>
        <v/>
      </c>
      <c r="Z25" s="135" t="str">
        <f t="shared" si="3"/>
        <v/>
      </c>
      <c r="AA25" s="136" t="str">
        <f t="shared" si="1"/>
        <v/>
      </c>
      <c r="AB25" s="138"/>
      <c r="AC25" s="121"/>
      <c r="AD25" s="121"/>
      <c r="AE25" s="121"/>
      <c r="AF25" s="121"/>
      <c r="AG25" s="121"/>
      <c r="AH25" s="121"/>
      <c r="AI25" s="140" t="str">
        <f>IF(summ!J26="","",VLOOKUP(summ!J26,gradecurri,4,TRUE))</f>
        <v/>
      </c>
      <c r="AJ25" s="140" t="str">
        <f>IF(summ!N26="","",VLOOKUP(summ!N26,gradecurri,4,TRUE))</f>
        <v/>
      </c>
      <c r="AK25" s="140" t="str">
        <f>IF(summ!Q26="","",VLOOKUP(summ!Q26,gradecurri,4,TRUE))</f>
        <v/>
      </c>
      <c r="AL25" s="140" t="str">
        <f>IF(summ!U26="","",VLOOKUP(summ!U26,gradecurri,4,TRUE))</f>
        <v/>
      </c>
      <c r="AM25" s="140" t="str">
        <f>IF(summ!Y26="","",VLOOKUP(summ!Y26,gradecurri,4,TRUE))</f>
        <v/>
      </c>
      <c r="AN25" s="147" t="str">
        <f>IF(summ!AC26="","",VLOOKUP(summ!AC26,gradecurri,4,TRUE))</f>
        <v/>
      </c>
      <c r="AO25" s="147" t="str">
        <f>IF(summ!AH26="","",VLOOKUP(summ!AH26,gradecurri,4,TRUE))</f>
        <v/>
      </c>
      <c r="AP25" s="147" t="str">
        <f>IF(summ!AL26="","",VLOOKUP(summ!AL26,gradecurri,4,TRUE))</f>
        <v/>
      </c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</row>
    <row r="26" spans="1:59" ht="15.75" customHeight="1">
      <c r="A26" s="121"/>
      <c r="B26" s="127">
        <v>19</v>
      </c>
      <c r="C26" s="27" t="str">
        <f>IF(นักเรียน!B24="","",นักเรียน!B24)</f>
        <v/>
      </c>
      <c r="D26" s="283" t="str">
        <f>IF(นักเรียน!C24="","",นักเรียน!C24)</f>
        <v/>
      </c>
      <c r="E26" s="284"/>
      <c r="F26" s="141" t="str">
        <f>IF('ข้อ1-1'!W26=0,"",'ข้อ1-1'!W26)</f>
        <v/>
      </c>
      <c r="G26" s="141" t="str">
        <f>IF('ข้อ1-2'!W26=0,"",'ข้อ1-2'!W26)</f>
        <v/>
      </c>
      <c r="H26" s="141" t="str">
        <f>IF('ข้อ1-3'!W26=0,"",'ข้อ1-3'!W26)</f>
        <v/>
      </c>
      <c r="I26" s="141" t="str">
        <f>IF('ข้อ1-4'!W26=0,"",'ข้อ1-4'!W26)</f>
        <v/>
      </c>
      <c r="J26" s="141" t="str">
        <f>IF('ข้อ2-1'!W26=0,"",'ข้อ2-1'!W26)</f>
        <v/>
      </c>
      <c r="K26" s="141" t="str">
        <f>IF('ข้อ2-2'!W26=0,"",'ข้อ2-2'!W26)</f>
        <v/>
      </c>
      <c r="L26" s="141" t="str">
        <f>IF('ข้อ3-1'!W26=0,"",'ข้อ3-1'!W26)</f>
        <v/>
      </c>
      <c r="M26" s="141" t="str">
        <f>IF('ข้อ4-1'!W26=0,"",'ข้อ4-1'!W26)</f>
        <v/>
      </c>
      <c r="N26" s="141" t="str">
        <f>IF('ข้อ4-2'!W26=0,"",'ข้อ4-2'!W26)</f>
        <v/>
      </c>
      <c r="O26" s="141" t="str">
        <f>IF('ข้อ5-1'!AB26=0,"",'ข้อ5-1'!AB26)</f>
        <v/>
      </c>
      <c r="P26" s="141" t="str">
        <f>IF('ข้อ5-2'!W26=0,"",'ข้อ5-2'!W26)</f>
        <v/>
      </c>
      <c r="Q26" s="141" t="str">
        <f>IF('ข้อ6-1'!W26=0,"",'ข้อ6-1'!W26)</f>
        <v/>
      </c>
      <c r="R26" s="141" t="str">
        <f>IF('ข้อ6-2'!W26=0,"",'ข้อ6-2'!W26)</f>
        <v/>
      </c>
      <c r="S26" s="141" t="str">
        <f>IF('ข้อ7-1'!W26=0,"",'ข้อ7-1'!W26)</f>
        <v/>
      </c>
      <c r="T26" s="141" t="str">
        <f>IF('ข้อ7-2'!W26=0,"",'ข้อ7-2'!W26)</f>
        <v/>
      </c>
      <c r="U26" s="141" t="str">
        <f>IF('ข้อ7-3'!W26=0,"",'ข้อ7-3'!W26)</f>
        <v/>
      </c>
      <c r="V26" s="141" t="str">
        <f>IF('ข้อ8-1'!W26=0,"",'ข้อ8-1'!W26)</f>
        <v/>
      </c>
      <c r="W26" s="141" t="str">
        <f>IF('ข้อ8-2'!W26=0,"",'ข้อ8-2'!W26)</f>
        <v/>
      </c>
      <c r="X26" s="133" t="str">
        <f t="shared" si="0"/>
        <v/>
      </c>
      <c r="Y26" s="134" t="str">
        <f t="shared" si="2"/>
        <v/>
      </c>
      <c r="Z26" s="135" t="str">
        <f t="shared" si="3"/>
        <v/>
      </c>
      <c r="AA26" s="136" t="str">
        <f t="shared" si="1"/>
        <v/>
      </c>
      <c r="AB26" s="138"/>
      <c r="AC26" s="121"/>
      <c r="AD26" s="121"/>
      <c r="AE26" s="121"/>
      <c r="AF26" s="121"/>
      <c r="AG26" s="121"/>
      <c r="AH26" s="121"/>
      <c r="AI26" s="140" t="str">
        <f>IF(summ!J27="","",VLOOKUP(summ!J27,gradecurri,4,TRUE))</f>
        <v/>
      </c>
      <c r="AJ26" s="140" t="str">
        <f>IF(summ!N27="","",VLOOKUP(summ!N27,gradecurri,4,TRUE))</f>
        <v/>
      </c>
      <c r="AK26" s="140" t="str">
        <f>IF(summ!Q27="","",VLOOKUP(summ!Q27,gradecurri,4,TRUE))</f>
        <v/>
      </c>
      <c r="AL26" s="140" t="str">
        <f>IF(summ!U27="","",VLOOKUP(summ!U27,gradecurri,4,TRUE))</f>
        <v/>
      </c>
      <c r="AM26" s="140" t="str">
        <f>IF(summ!Y27="","",VLOOKUP(summ!Y27,gradecurri,4,TRUE))</f>
        <v/>
      </c>
      <c r="AN26" s="147" t="str">
        <f>IF(summ!AC27="","",VLOOKUP(summ!AC27,gradecurri,4,TRUE))</f>
        <v/>
      </c>
      <c r="AO26" s="147" t="str">
        <f>IF(summ!AH27="","",VLOOKUP(summ!AH27,gradecurri,4,TRUE))</f>
        <v/>
      </c>
      <c r="AP26" s="147" t="str">
        <f>IF(summ!AL27="","",VLOOKUP(summ!AL27,gradecurri,4,TRUE))</f>
        <v/>
      </c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</row>
    <row r="27" spans="1:59" ht="15.75" customHeight="1">
      <c r="A27" s="121"/>
      <c r="B27" s="127">
        <v>20</v>
      </c>
      <c r="C27" s="27" t="str">
        <f>IF(นักเรียน!B25="","",นักเรียน!B25)</f>
        <v/>
      </c>
      <c r="D27" s="283" t="str">
        <f>IF(นักเรียน!C25="","",นักเรียน!C25)</f>
        <v/>
      </c>
      <c r="E27" s="284"/>
      <c r="F27" s="141" t="str">
        <f>IF('ข้อ1-1'!W27=0,"",'ข้อ1-1'!W27)</f>
        <v/>
      </c>
      <c r="G27" s="141" t="str">
        <f>IF('ข้อ1-2'!W27=0,"",'ข้อ1-2'!W27)</f>
        <v/>
      </c>
      <c r="H27" s="141" t="str">
        <f>IF('ข้อ1-3'!W27=0,"",'ข้อ1-3'!W27)</f>
        <v/>
      </c>
      <c r="I27" s="141" t="str">
        <f>IF('ข้อ1-4'!W27=0,"",'ข้อ1-4'!W27)</f>
        <v/>
      </c>
      <c r="J27" s="141" t="str">
        <f>IF('ข้อ2-1'!W27=0,"",'ข้อ2-1'!W27)</f>
        <v/>
      </c>
      <c r="K27" s="141" t="str">
        <f>IF('ข้อ2-2'!W27=0,"",'ข้อ2-2'!W27)</f>
        <v/>
      </c>
      <c r="L27" s="141" t="str">
        <f>IF('ข้อ3-1'!W27=0,"",'ข้อ3-1'!W27)</f>
        <v/>
      </c>
      <c r="M27" s="141" t="str">
        <f>IF('ข้อ4-1'!W27=0,"",'ข้อ4-1'!W27)</f>
        <v/>
      </c>
      <c r="N27" s="141" t="str">
        <f>IF('ข้อ4-2'!W27=0,"",'ข้อ4-2'!W27)</f>
        <v/>
      </c>
      <c r="O27" s="141" t="str">
        <f>IF('ข้อ5-1'!AB27=0,"",'ข้อ5-1'!AB27)</f>
        <v/>
      </c>
      <c r="P27" s="141" t="str">
        <f>IF('ข้อ5-2'!W27=0,"",'ข้อ5-2'!W27)</f>
        <v/>
      </c>
      <c r="Q27" s="141" t="str">
        <f>IF('ข้อ6-1'!W27=0,"",'ข้อ6-1'!W27)</f>
        <v/>
      </c>
      <c r="R27" s="141" t="str">
        <f>IF('ข้อ6-2'!W27=0,"",'ข้อ6-2'!W27)</f>
        <v/>
      </c>
      <c r="S27" s="141" t="str">
        <f>IF('ข้อ7-1'!W27=0,"",'ข้อ7-1'!W27)</f>
        <v/>
      </c>
      <c r="T27" s="141" t="str">
        <f>IF('ข้อ7-2'!W27=0,"",'ข้อ7-2'!W27)</f>
        <v/>
      </c>
      <c r="U27" s="141" t="str">
        <f>IF('ข้อ7-3'!W27=0,"",'ข้อ7-3'!W27)</f>
        <v/>
      </c>
      <c r="V27" s="141" t="str">
        <f>IF('ข้อ8-1'!W27=0,"",'ข้อ8-1'!W27)</f>
        <v/>
      </c>
      <c r="W27" s="141" t="str">
        <f>IF('ข้อ8-2'!W27=0,"",'ข้อ8-2'!W27)</f>
        <v/>
      </c>
      <c r="X27" s="133" t="str">
        <f t="shared" si="0"/>
        <v/>
      </c>
      <c r="Y27" s="134" t="str">
        <f t="shared" si="2"/>
        <v/>
      </c>
      <c r="Z27" s="135" t="str">
        <f t="shared" si="3"/>
        <v/>
      </c>
      <c r="AA27" s="136" t="str">
        <f t="shared" si="1"/>
        <v/>
      </c>
      <c r="AB27" s="138"/>
      <c r="AC27" s="121"/>
      <c r="AD27" s="121"/>
      <c r="AE27" s="121"/>
      <c r="AF27" s="121"/>
      <c r="AG27" s="121"/>
      <c r="AH27" s="121"/>
      <c r="AI27" s="140" t="str">
        <f>IF(summ!J28="","",VLOOKUP(summ!J28,gradecurri,4,TRUE))</f>
        <v/>
      </c>
      <c r="AJ27" s="140" t="str">
        <f>IF(summ!N28="","",VLOOKUP(summ!N28,gradecurri,4,TRUE))</f>
        <v/>
      </c>
      <c r="AK27" s="140" t="str">
        <f>IF(summ!Q28="","",VLOOKUP(summ!Q28,gradecurri,4,TRUE))</f>
        <v/>
      </c>
      <c r="AL27" s="140" t="str">
        <f>IF(summ!U28="","",VLOOKUP(summ!U28,gradecurri,4,TRUE))</f>
        <v/>
      </c>
      <c r="AM27" s="140" t="str">
        <f>IF(summ!Y28="","",VLOOKUP(summ!Y28,gradecurri,4,TRUE))</f>
        <v/>
      </c>
      <c r="AN27" s="147" t="str">
        <f>IF(summ!AC28="","",VLOOKUP(summ!AC28,gradecurri,4,TRUE))</f>
        <v/>
      </c>
      <c r="AO27" s="147" t="str">
        <f>IF(summ!AH28="","",VLOOKUP(summ!AH28,gradecurri,4,TRUE))</f>
        <v/>
      </c>
      <c r="AP27" s="147" t="str">
        <f>IF(summ!AL28="","",VLOOKUP(summ!AL28,gradecurri,4,TRUE))</f>
        <v/>
      </c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</row>
    <row r="28" spans="1:59" ht="15.75" customHeight="1">
      <c r="A28" s="121"/>
      <c r="B28" s="133">
        <v>21</v>
      </c>
      <c r="C28" s="27" t="str">
        <f>IF(นักเรียน!B26="","",นักเรียน!B26)</f>
        <v/>
      </c>
      <c r="D28" s="283" t="str">
        <f>IF(นักเรียน!C26="","",นักเรียน!C26)</f>
        <v/>
      </c>
      <c r="E28" s="284"/>
      <c r="F28" s="141" t="str">
        <f>IF('ข้อ1-1'!W28=0,"",'ข้อ1-1'!W28)</f>
        <v/>
      </c>
      <c r="G28" s="141" t="str">
        <f>IF('ข้อ1-2'!W28=0,"",'ข้อ1-2'!W28)</f>
        <v/>
      </c>
      <c r="H28" s="141" t="str">
        <f>IF('ข้อ1-3'!W28=0,"",'ข้อ1-3'!W28)</f>
        <v/>
      </c>
      <c r="I28" s="141" t="str">
        <f>IF('ข้อ1-4'!W28=0,"",'ข้อ1-4'!W28)</f>
        <v/>
      </c>
      <c r="J28" s="141" t="str">
        <f>IF('ข้อ2-1'!W28=0,"",'ข้อ2-1'!W28)</f>
        <v/>
      </c>
      <c r="K28" s="141" t="str">
        <f>IF('ข้อ2-2'!W28=0,"",'ข้อ2-2'!W28)</f>
        <v/>
      </c>
      <c r="L28" s="141" t="str">
        <f>IF('ข้อ3-1'!W28=0,"",'ข้อ3-1'!W28)</f>
        <v/>
      </c>
      <c r="M28" s="141" t="str">
        <f>IF('ข้อ4-1'!W28=0,"",'ข้อ4-1'!W28)</f>
        <v/>
      </c>
      <c r="N28" s="141" t="str">
        <f>IF('ข้อ4-2'!W28=0,"",'ข้อ4-2'!W28)</f>
        <v/>
      </c>
      <c r="O28" s="141" t="str">
        <f>IF('ข้อ5-1'!AB28=0,"",'ข้อ5-1'!AB28)</f>
        <v/>
      </c>
      <c r="P28" s="141" t="str">
        <f>IF('ข้อ5-2'!W28=0,"",'ข้อ5-2'!W28)</f>
        <v/>
      </c>
      <c r="Q28" s="141" t="str">
        <f>IF('ข้อ6-1'!W28=0,"",'ข้อ6-1'!W28)</f>
        <v/>
      </c>
      <c r="R28" s="141" t="str">
        <f>IF('ข้อ6-2'!W28=0,"",'ข้อ6-2'!W28)</f>
        <v/>
      </c>
      <c r="S28" s="141" t="str">
        <f>IF('ข้อ7-1'!W28=0,"",'ข้อ7-1'!W28)</f>
        <v/>
      </c>
      <c r="T28" s="141" t="str">
        <f>IF('ข้อ7-2'!W28=0,"",'ข้อ7-2'!W28)</f>
        <v/>
      </c>
      <c r="U28" s="141" t="str">
        <f>IF('ข้อ7-3'!W28=0,"",'ข้อ7-3'!W28)</f>
        <v/>
      </c>
      <c r="V28" s="141" t="str">
        <f>IF('ข้อ8-1'!W28=0,"",'ข้อ8-1'!W28)</f>
        <v/>
      </c>
      <c r="W28" s="141" t="str">
        <f>IF('ข้อ8-2'!W28=0,"",'ข้อ8-2'!W28)</f>
        <v/>
      </c>
      <c r="X28" s="133" t="str">
        <f t="shared" si="0"/>
        <v/>
      </c>
      <c r="Y28" s="134" t="str">
        <f t="shared" si="2"/>
        <v/>
      </c>
      <c r="Z28" s="135" t="str">
        <f t="shared" si="3"/>
        <v/>
      </c>
      <c r="AA28" s="136" t="str">
        <f t="shared" si="1"/>
        <v/>
      </c>
      <c r="AB28" s="138"/>
      <c r="AC28" s="121"/>
      <c r="AD28" s="121"/>
      <c r="AE28" s="121"/>
      <c r="AF28" s="121"/>
      <c r="AG28" s="121"/>
      <c r="AH28" s="121"/>
      <c r="AI28" s="140" t="str">
        <f>IF(summ!J29="","",VLOOKUP(summ!J29,gradecurri,4,TRUE))</f>
        <v/>
      </c>
      <c r="AJ28" s="140" t="str">
        <f>IF(summ!N29="","",VLOOKUP(summ!N29,gradecurri,4,TRUE))</f>
        <v/>
      </c>
      <c r="AK28" s="140" t="str">
        <f>IF(summ!Q29="","",VLOOKUP(summ!Q29,gradecurri,4,TRUE))</f>
        <v/>
      </c>
      <c r="AL28" s="140" t="str">
        <f>IF(summ!U29="","",VLOOKUP(summ!U29,gradecurri,4,TRUE))</f>
        <v/>
      </c>
      <c r="AM28" s="140" t="str">
        <f>IF(summ!Y29="","",VLOOKUP(summ!Y29,gradecurri,4,TRUE))</f>
        <v/>
      </c>
      <c r="AN28" s="147" t="str">
        <f>IF(summ!AC29="","",VLOOKUP(summ!AC29,gradecurri,4,TRUE))</f>
        <v/>
      </c>
      <c r="AO28" s="147" t="str">
        <f>IF(summ!AH29="","",VLOOKUP(summ!AH29,gradecurri,4,TRUE))</f>
        <v/>
      </c>
      <c r="AP28" s="147" t="str">
        <f>IF(summ!AL29="","",VLOOKUP(summ!AL29,gradecurri,4,TRUE))</f>
        <v/>
      </c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</row>
    <row r="29" spans="1:59" ht="15.75" customHeight="1">
      <c r="A29" s="121"/>
      <c r="B29" s="127">
        <v>22</v>
      </c>
      <c r="C29" s="27" t="str">
        <f>IF(นักเรียน!B27="","",นักเรียน!B27)</f>
        <v/>
      </c>
      <c r="D29" s="283" t="str">
        <f>IF(นักเรียน!C27="","",นักเรียน!C27)</f>
        <v/>
      </c>
      <c r="E29" s="284"/>
      <c r="F29" s="141" t="str">
        <f>IF('ข้อ1-1'!W29=0,"",'ข้อ1-1'!W29)</f>
        <v/>
      </c>
      <c r="G29" s="141" t="str">
        <f>IF('ข้อ1-2'!W29=0,"",'ข้อ1-2'!W29)</f>
        <v/>
      </c>
      <c r="H29" s="141" t="str">
        <f>IF('ข้อ1-3'!W29=0,"",'ข้อ1-3'!W29)</f>
        <v/>
      </c>
      <c r="I29" s="141" t="str">
        <f>IF('ข้อ1-4'!W29=0,"",'ข้อ1-4'!W29)</f>
        <v/>
      </c>
      <c r="J29" s="141" t="str">
        <f>IF('ข้อ2-1'!W29=0,"",'ข้อ2-1'!W29)</f>
        <v/>
      </c>
      <c r="K29" s="141" t="str">
        <f>IF('ข้อ2-2'!W29=0,"",'ข้อ2-2'!W29)</f>
        <v/>
      </c>
      <c r="L29" s="141" t="str">
        <f>IF('ข้อ3-1'!W29=0,"",'ข้อ3-1'!W29)</f>
        <v/>
      </c>
      <c r="M29" s="141" t="str">
        <f>IF('ข้อ4-1'!W29=0,"",'ข้อ4-1'!W29)</f>
        <v/>
      </c>
      <c r="N29" s="141" t="str">
        <f>IF('ข้อ4-2'!W29=0,"",'ข้อ4-2'!W29)</f>
        <v/>
      </c>
      <c r="O29" s="141" t="str">
        <f>IF('ข้อ5-1'!AB29=0,"",'ข้อ5-1'!AB29)</f>
        <v/>
      </c>
      <c r="P29" s="141" t="str">
        <f>IF('ข้อ5-2'!W29=0,"",'ข้อ5-2'!W29)</f>
        <v/>
      </c>
      <c r="Q29" s="141" t="str">
        <f>IF('ข้อ6-1'!W29=0,"",'ข้อ6-1'!W29)</f>
        <v/>
      </c>
      <c r="R29" s="141" t="str">
        <f>IF('ข้อ6-2'!W29=0,"",'ข้อ6-2'!W29)</f>
        <v/>
      </c>
      <c r="S29" s="141" t="str">
        <f>IF('ข้อ7-1'!W29=0,"",'ข้อ7-1'!W29)</f>
        <v/>
      </c>
      <c r="T29" s="141" t="str">
        <f>IF('ข้อ7-2'!W29=0,"",'ข้อ7-2'!W29)</f>
        <v/>
      </c>
      <c r="U29" s="141" t="str">
        <f>IF('ข้อ7-3'!W29=0,"",'ข้อ7-3'!W29)</f>
        <v/>
      </c>
      <c r="V29" s="141" t="str">
        <f>IF('ข้อ8-1'!W29=0,"",'ข้อ8-1'!W29)</f>
        <v/>
      </c>
      <c r="W29" s="141" t="str">
        <f>IF('ข้อ8-2'!W29=0,"",'ข้อ8-2'!W29)</f>
        <v/>
      </c>
      <c r="X29" s="133" t="str">
        <f t="shared" si="0"/>
        <v/>
      </c>
      <c r="Y29" s="134" t="str">
        <f t="shared" si="2"/>
        <v/>
      </c>
      <c r="Z29" s="135" t="str">
        <f t="shared" si="3"/>
        <v/>
      </c>
      <c r="AA29" s="136" t="str">
        <f t="shared" si="1"/>
        <v/>
      </c>
      <c r="AB29" s="138"/>
      <c r="AC29" s="121"/>
      <c r="AD29" s="121"/>
      <c r="AE29" s="121"/>
      <c r="AF29" s="121"/>
      <c r="AG29" s="121"/>
      <c r="AH29" s="121"/>
      <c r="AI29" s="140" t="str">
        <f>IF(summ!J30="","",VLOOKUP(summ!J30,gradecurri,4,TRUE))</f>
        <v/>
      </c>
      <c r="AJ29" s="140" t="str">
        <f>IF(summ!N30="","",VLOOKUP(summ!N30,gradecurri,4,TRUE))</f>
        <v/>
      </c>
      <c r="AK29" s="140" t="str">
        <f>IF(summ!Q30="","",VLOOKUP(summ!Q30,gradecurri,4,TRUE))</f>
        <v/>
      </c>
      <c r="AL29" s="140" t="str">
        <f>IF(summ!U30="","",VLOOKUP(summ!U30,gradecurri,4,TRUE))</f>
        <v/>
      </c>
      <c r="AM29" s="140" t="str">
        <f>IF(summ!Y30="","",VLOOKUP(summ!Y30,gradecurri,4,TRUE))</f>
        <v/>
      </c>
      <c r="AN29" s="147" t="str">
        <f>IF(summ!AC30="","",VLOOKUP(summ!AC30,gradecurri,4,TRUE))</f>
        <v/>
      </c>
      <c r="AO29" s="147" t="str">
        <f>IF(summ!AH30="","",VLOOKUP(summ!AH30,gradecurri,4,TRUE))</f>
        <v/>
      </c>
      <c r="AP29" s="147" t="str">
        <f>IF(summ!AL30="","",VLOOKUP(summ!AL30,gradecurri,4,TRUE))</f>
        <v/>
      </c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</row>
    <row r="30" spans="1:59" ht="15.75" customHeight="1">
      <c r="A30" s="121"/>
      <c r="B30" s="127">
        <v>23</v>
      </c>
      <c r="C30" s="27" t="str">
        <f>IF(นักเรียน!B28="","",นักเรียน!B28)</f>
        <v/>
      </c>
      <c r="D30" s="283" t="str">
        <f>IF(นักเรียน!C28="","",นักเรียน!C28)</f>
        <v/>
      </c>
      <c r="E30" s="284"/>
      <c r="F30" s="141" t="str">
        <f>IF('ข้อ1-1'!W30=0,"",'ข้อ1-1'!W30)</f>
        <v/>
      </c>
      <c r="G30" s="141" t="str">
        <f>IF('ข้อ1-2'!W30=0,"",'ข้อ1-2'!W30)</f>
        <v/>
      </c>
      <c r="H30" s="141" t="str">
        <f>IF('ข้อ1-3'!W30=0,"",'ข้อ1-3'!W30)</f>
        <v/>
      </c>
      <c r="I30" s="141" t="str">
        <f>IF('ข้อ1-4'!W30=0,"",'ข้อ1-4'!W30)</f>
        <v/>
      </c>
      <c r="J30" s="141" t="str">
        <f>IF('ข้อ2-1'!W30=0,"",'ข้อ2-1'!W30)</f>
        <v/>
      </c>
      <c r="K30" s="141" t="str">
        <f>IF('ข้อ2-2'!W30=0,"",'ข้อ2-2'!W30)</f>
        <v/>
      </c>
      <c r="L30" s="141" t="str">
        <f>IF('ข้อ3-1'!W30=0,"",'ข้อ3-1'!W30)</f>
        <v/>
      </c>
      <c r="M30" s="141" t="str">
        <f>IF('ข้อ4-1'!W30=0,"",'ข้อ4-1'!W30)</f>
        <v/>
      </c>
      <c r="N30" s="141" t="str">
        <f>IF('ข้อ4-2'!W30=0,"",'ข้อ4-2'!W30)</f>
        <v/>
      </c>
      <c r="O30" s="141" t="str">
        <f>IF('ข้อ5-1'!AB30=0,"",'ข้อ5-1'!AB30)</f>
        <v/>
      </c>
      <c r="P30" s="141" t="str">
        <f>IF('ข้อ5-2'!W30=0,"",'ข้อ5-2'!W30)</f>
        <v/>
      </c>
      <c r="Q30" s="141" t="str">
        <f>IF('ข้อ6-1'!W30=0,"",'ข้อ6-1'!W30)</f>
        <v/>
      </c>
      <c r="R30" s="141" t="str">
        <f>IF('ข้อ6-2'!W30=0,"",'ข้อ6-2'!W30)</f>
        <v/>
      </c>
      <c r="S30" s="141" t="str">
        <f>IF('ข้อ7-1'!W30=0,"",'ข้อ7-1'!W30)</f>
        <v/>
      </c>
      <c r="T30" s="141" t="str">
        <f>IF('ข้อ7-2'!W30=0,"",'ข้อ7-2'!W30)</f>
        <v/>
      </c>
      <c r="U30" s="141" t="str">
        <f>IF('ข้อ7-3'!W30=0,"",'ข้อ7-3'!W30)</f>
        <v/>
      </c>
      <c r="V30" s="141" t="str">
        <f>IF('ข้อ8-1'!W30=0,"",'ข้อ8-1'!W30)</f>
        <v/>
      </c>
      <c r="W30" s="141" t="str">
        <f>IF('ข้อ8-2'!W30=0,"",'ข้อ8-2'!W30)</f>
        <v/>
      </c>
      <c r="X30" s="133" t="str">
        <f t="shared" si="0"/>
        <v/>
      </c>
      <c r="Y30" s="134" t="str">
        <f t="shared" si="2"/>
        <v/>
      </c>
      <c r="Z30" s="135" t="str">
        <f t="shared" si="3"/>
        <v/>
      </c>
      <c r="AA30" s="136" t="str">
        <f t="shared" si="1"/>
        <v/>
      </c>
      <c r="AB30" s="138"/>
      <c r="AC30" s="121"/>
      <c r="AD30" s="121"/>
      <c r="AE30" s="121"/>
      <c r="AF30" s="121"/>
      <c r="AG30" s="121"/>
      <c r="AH30" s="121"/>
      <c r="AI30" s="140" t="str">
        <f>IF(summ!J31="","",VLOOKUP(summ!J31,gradecurri,4,TRUE))</f>
        <v/>
      </c>
      <c r="AJ30" s="140" t="str">
        <f>IF(summ!N31="","",VLOOKUP(summ!N31,gradecurri,4,TRUE))</f>
        <v/>
      </c>
      <c r="AK30" s="140" t="str">
        <f>IF(summ!Q31="","",VLOOKUP(summ!Q31,gradecurri,4,TRUE))</f>
        <v/>
      </c>
      <c r="AL30" s="140" t="str">
        <f>IF(summ!U31="","",VLOOKUP(summ!U31,gradecurri,4,TRUE))</f>
        <v/>
      </c>
      <c r="AM30" s="140" t="str">
        <f>IF(summ!Y31="","",VLOOKUP(summ!Y31,gradecurri,4,TRUE))</f>
        <v/>
      </c>
      <c r="AN30" s="147" t="str">
        <f>IF(summ!AC31="","",VLOOKUP(summ!AC31,gradecurri,4,TRUE))</f>
        <v/>
      </c>
      <c r="AO30" s="147" t="str">
        <f>IF(summ!AH31="","",VLOOKUP(summ!AH31,gradecurri,4,TRUE))</f>
        <v/>
      </c>
      <c r="AP30" s="147" t="str">
        <f>IF(summ!AL31="","",VLOOKUP(summ!AL31,gradecurri,4,TRUE))</f>
        <v/>
      </c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</row>
    <row r="31" spans="1:59" ht="15.75" customHeight="1">
      <c r="A31" s="121"/>
      <c r="B31" s="127">
        <v>24</v>
      </c>
      <c r="C31" s="27" t="str">
        <f>IF(นักเรียน!B29="","",นักเรียน!B29)</f>
        <v/>
      </c>
      <c r="D31" s="283" t="str">
        <f>IF(นักเรียน!C29="","",นักเรียน!C29)</f>
        <v/>
      </c>
      <c r="E31" s="284"/>
      <c r="F31" s="141" t="str">
        <f>IF('ข้อ1-1'!W31=0,"",'ข้อ1-1'!W31)</f>
        <v/>
      </c>
      <c r="G31" s="141" t="str">
        <f>IF('ข้อ1-2'!W31=0,"",'ข้อ1-2'!W31)</f>
        <v/>
      </c>
      <c r="H31" s="141" t="str">
        <f>IF('ข้อ1-3'!W31=0,"",'ข้อ1-3'!W31)</f>
        <v/>
      </c>
      <c r="I31" s="141" t="str">
        <f>IF('ข้อ1-4'!W31=0,"",'ข้อ1-4'!W31)</f>
        <v/>
      </c>
      <c r="J31" s="141" t="str">
        <f>IF('ข้อ2-1'!W31=0,"",'ข้อ2-1'!W31)</f>
        <v/>
      </c>
      <c r="K31" s="141" t="str">
        <f>IF('ข้อ2-2'!W31=0,"",'ข้อ2-2'!W31)</f>
        <v/>
      </c>
      <c r="L31" s="141" t="str">
        <f>IF('ข้อ3-1'!W31=0,"",'ข้อ3-1'!W31)</f>
        <v/>
      </c>
      <c r="M31" s="141" t="str">
        <f>IF('ข้อ4-1'!W31=0,"",'ข้อ4-1'!W31)</f>
        <v/>
      </c>
      <c r="N31" s="141" t="str">
        <f>IF('ข้อ4-2'!W31=0,"",'ข้อ4-2'!W31)</f>
        <v/>
      </c>
      <c r="O31" s="141" t="str">
        <f>IF('ข้อ5-1'!AB31=0,"",'ข้อ5-1'!AB31)</f>
        <v/>
      </c>
      <c r="P31" s="141" t="str">
        <f>IF('ข้อ5-2'!W31=0,"",'ข้อ5-2'!W31)</f>
        <v/>
      </c>
      <c r="Q31" s="141" t="str">
        <f>IF('ข้อ6-1'!W31=0,"",'ข้อ6-1'!W31)</f>
        <v/>
      </c>
      <c r="R31" s="141" t="str">
        <f>IF('ข้อ6-2'!W31=0,"",'ข้อ6-2'!W31)</f>
        <v/>
      </c>
      <c r="S31" s="141" t="str">
        <f>IF('ข้อ7-1'!W31=0,"",'ข้อ7-1'!W31)</f>
        <v/>
      </c>
      <c r="T31" s="141" t="str">
        <f>IF('ข้อ7-2'!W31=0,"",'ข้อ7-2'!W31)</f>
        <v/>
      </c>
      <c r="U31" s="141" t="str">
        <f>IF('ข้อ7-3'!W31=0,"",'ข้อ7-3'!W31)</f>
        <v/>
      </c>
      <c r="V31" s="141" t="str">
        <f>IF('ข้อ8-1'!W31=0,"",'ข้อ8-1'!W31)</f>
        <v/>
      </c>
      <c r="W31" s="141" t="str">
        <f>IF('ข้อ8-2'!W31=0,"",'ข้อ8-2'!W31)</f>
        <v/>
      </c>
      <c r="X31" s="133" t="str">
        <f t="shared" si="0"/>
        <v/>
      </c>
      <c r="Y31" s="134" t="str">
        <f t="shared" si="2"/>
        <v/>
      </c>
      <c r="Z31" s="135" t="str">
        <f t="shared" si="3"/>
        <v/>
      </c>
      <c r="AA31" s="136" t="str">
        <f t="shared" si="1"/>
        <v/>
      </c>
      <c r="AB31" s="138"/>
      <c r="AC31" s="121"/>
      <c r="AD31" s="121"/>
      <c r="AE31" s="121"/>
      <c r="AF31" s="121"/>
      <c r="AG31" s="121"/>
      <c r="AH31" s="121"/>
      <c r="AI31" s="140" t="str">
        <f>IF(summ!J32="","",VLOOKUP(summ!J32,gradecurri,4,TRUE))</f>
        <v/>
      </c>
      <c r="AJ31" s="140" t="str">
        <f>IF(summ!N32="","",VLOOKUP(summ!N32,gradecurri,4,TRUE))</f>
        <v/>
      </c>
      <c r="AK31" s="140" t="str">
        <f>IF(summ!Q32="","",VLOOKUP(summ!Q32,gradecurri,4,TRUE))</f>
        <v/>
      </c>
      <c r="AL31" s="140" t="str">
        <f>IF(summ!U32="","",VLOOKUP(summ!U32,gradecurri,4,TRUE))</f>
        <v/>
      </c>
      <c r="AM31" s="140" t="str">
        <f>IF(summ!Y32="","",VLOOKUP(summ!Y32,gradecurri,4,TRUE))</f>
        <v/>
      </c>
      <c r="AN31" s="147" t="str">
        <f>IF(summ!AC32="","",VLOOKUP(summ!AC32,gradecurri,4,TRUE))</f>
        <v/>
      </c>
      <c r="AO31" s="147" t="str">
        <f>IF(summ!AH32="","",VLOOKUP(summ!AH32,gradecurri,4,TRUE))</f>
        <v/>
      </c>
      <c r="AP31" s="147" t="str">
        <f>IF(summ!AL32="","",VLOOKUP(summ!AL32,gradecurri,4,TRUE))</f>
        <v/>
      </c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</row>
    <row r="32" spans="1:59" ht="15.75" customHeight="1">
      <c r="A32" s="121"/>
      <c r="B32" s="133">
        <v>25</v>
      </c>
      <c r="C32" s="27" t="str">
        <f>IF(นักเรียน!B30="","",นักเรียน!B30)</f>
        <v/>
      </c>
      <c r="D32" s="283" t="str">
        <f>IF(นักเรียน!C30="","",นักเรียน!C30)</f>
        <v/>
      </c>
      <c r="E32" s="284"/>
      <c r="F32" s="141" t="str">
        <f>IF('ข้อ1-1'!W32=0,"",'ข้อ1-1'!W32)</f>
        <v/>
      </c>
      <c r="G32" s="141" t="str">
        <f>IF('ข้อ1-2'!W32=0,"",'ข้อ1-2'!W32)</f>
        <v/>
      </c>
      <c r="H32" s="141" t="str">
        <f>IF('ข้อ1-3'!W32=0,"",'ข้อ1-3'!W32)</f>
        <v/>
      </c>
      <c r="I32" s="141" t="str">
        <f>IF('ข้อ1-4'!W32=0,"",'ข้อ1-4'!W32)</f>
        <v/>
      </c>
      <c r="J32" s="141" t="str">
        <f>IF('ข้อ2-1'!W32=0,"",'ข้อ2-1'!W32)</f>
        <v/>
      </c>
      <c r="K32" s="141" t="str">
        <f>IF('ข้อ2-2'!W32=0,"",'ข้อ2-2'!W32)</f>
        <v/>
      </c>
      <c r="L32" s="141" t="str">
        <f>IF('ข้อ3-1'!W32=0,"",'ข้อ3-1'!W32)</f>
        <v/>
      </c>
      <c r="M32" s="141" t="str">
        <f>IF('ข้อ4-1'!W32=0,"",'ข้อ4-1'!W32)</f>
        <v/>
      </c>
      <c r="N32" s="141" t="str">
        <f>IF('ข้อ4-2'!W32=0,"",'ข้อ4-2'!W32)</f>
        <v/>
      </c>
      <c r="O32" s="141" t="str">
        <f>IF('ข้อ5-1'!AB32=0,"",'ข้อ5-1'!AB32)</f>
        <v/>
      </c>
      <c r="P32" s="141" t="str">
        <f>IF('ข้อ5-2'!W32=0,"",'ข้อ5-2'!W32)</f>
        <v/>
      </c>
      <c r="Q32" s="141" t="str">
        <f>IF('ข้อ6-1'!W32=0,"",'ข้อ6-1'!W32)</f>
        <v/>
      </c>
      <c r="R32" s="141" t="str">
        <f>IF('ข้อ6-2'!W32=0,"",'ข้อ6-2'!W32)</f>
        <v/>
      </c>
      <c r="S32" s="141" t="str">
        <f>IF('ข้อ7-1'!W32=0,"",'ข้อ7-1'!W32)</f>
        <v/>
      </c>
      <c r="T32" s="141" t="str">
        <f>IF('ข้อ7-2'!W32=0,"",'ข้อ7-2'!W32)</f>
        <v/>
      </c>
      <c r="U32" s="141" t="str">
        <f>IF('ข้อ7-3'!W32=0,"",'ข้อ7-3'!W32)</f>
        <v/>
      </c>
      <c r="V32" s="141" t="str">
        <f>IF('ข้อ8-1'!W32=0,"",'ข้อ8-1'!W32)</f>
        <v/>
      </c>
      <c r="W32" s="141" t="str">
        <f>IF('ข้อ8-2'!W32=0,"",'ข้อ8-2'!W32)</f>
        <v/>
      </c>
      <c r="X32" s="133" t="str">
        <f t="shared" si="0"/>
        <v/>
      </c>
      <c r="Y32" s="134" t="str">
        <f t="shared" si="2"/>
        <v/>
      </c>
      <c r="Z32" s="135" t="str">
        <f t="shared" si="3"/>
        <v/>
      </c>
      <c r="AA32" s="136" t="str">
        <f t="shared" si="1"/>
        <v/>
      </c>
      <c r="AB32" s="138"/>
      <c r="AC32" s="121"/>
      <c r="AD32" s="121"/>
      <c r="AE32" s="121"/>
      <c r="AF32" s="121"/>
      <c r="AG32" s="121"/>
      <c r="AH32" s="121"/>
      <c r="AI32" s="140" t="str">
        <f>IF(summ!J33="","",VLOOKUP(summ!J33,gradecurri,4,TRUE))</f>
        <v/>
      </c>
      <c r="AJ32" s="140" t="str">
        <f>IF(summ!N33="","",VLOOKUP(summ!N33,gradecurri,4,TRUE))</f>
        <v/>
      </c>
      <c r="AK32" s="140" t="str">
        <f>IF(summ!Q33="","",VLOOKUP(summ!Q33,gradecurri,4,TRUE))</f>
        <v/>
      </c>
      <c r="AL32" s="140" t="str">
        <f>IF(summ!U33="","",VLOOKUP(summ!U33,gradecurri,4,TRUE))</f>
        <v/>
      </c>
      <c r="AM32" s="140" t="str">
        <f>IF(summ!Y33="","",VLOOKUP(summ!Y33,gradecurri,4,TRUE))</f>
        <v/>
      </c>
      <c r="AN32" s="147" t="str">
        <f>IF(summ!AC33="","",VLOOKUP(summ!AC33,gradecurri,4,TRUE))</f>
        <v/>
      </c>
      <c r="AO32" s="147" t="str">
        <f>IF(summ!AH33="","",VLOOKUP(summ!AH33,gradecurri,4,TRUE))</f>
        <v/>
      </c>
      <c r="AP32" s="147" t="str">
        <f>IF(summ!AL33="","",VLOOKUP(summ!AL33,gradecurri,4,TRUE))</f>
        <v/>
      </c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</row>
    <row r="33" spans="1:59" ht="15.75" customHeight="1">
      <c r="A33" s="121"/>
      <c r="B33" s="127">
        <v>26</v>
      </c>
      <c r="C33" s="27" t="str">
        <f>IF(นักเรียน!B31="","",นักเรียน!B31)</f>
        <v/>
      </c>
      <c r="D33" s="283" t="str">
        <f>IF(นักเรียน!C31="","",นักเรียน!C31)</f>
        <v/>
      </c>
      <c r="E33" s="284"/>
      <c r="F33" s="141" t="str">
        <f>IF('ข้อ1-1'!W33=0,"",'ข้อ1-1'!W33)</f>
        <v/>
      </c>
      <c r="G33" s="141" t="str">
        <f>IF('ข้อ1-2'!W33=0,"",'ข้อ1-2'!W33)</f>
        <v/>
      </c>
      <c r="H33" s="141" t="str">
        <f>IF('ข้อ1-3'!W33=0,"",'ข้อ1-3'!W33)</f>
        <v/>
      </c>
      <c r="I33" s="141" t="str">
        <f>IF('ข้อ1-4'!W33=0,"",'ข้อ1-4'!W33)</f>
        <v/>
      </c>
      <c r="J33" s="141" t="str">
        <f>IF('ข้อ2-1'!W33=0,"",'ข้อ2-1'!W33)</f>
        <v/>
      </c>
      <c r="K33" s="141" t="str">
        <f>IF('ข้อ2-2'!W33=0,"",'ข้อ2-2'!W33)</f>
        <v/>
      </c>
      <c r="L33" s="141" t="str">
        <f>IF('ข้อ3-1'!W33=0,"",'ข้อ3-1'!W33)</f>
        <v/>
      </c>
      <c r="M33" s="141" t="str">
        <f>IF('ข้อ4-1'!W33=0,"",'ข้อ4-1'!W33)</f>
        <v/>
      </c>
      <c r="N33" s="141" t="str">
        <f>IF('ข้อ4-2'!W33=0,"",'ข้อ4-2'!W33)</f>
        <v/>
      </c>
      <c r="O33" s="141" t="str">
        <f>IF('ข้อ5-1'!AB33=0,"",'ข้อ5-1'!AB33)</f>
        <v/>
      </c>
      <c r="P33" s="141" t="str">
        <f>IF('ข้อ5-2'!W33=0,"",'ข้อ5-2'!W33)</f>
        <v/>
      </c>
      <c r="Q33" s="141" t="str">
        <f>IF('ข้อ6-1'!W33=0,"",'ข้อ6-1'!W33)</f>
        <v/>
      </c>
      <c r="R33" s="141" t="str">
        <f>IF('ข้อ6-2'!W33=0,"",'ข้อ6-2'!W33)</f>
        <v/>
      </c>
      <c r="S33" s="141" t="str">
        <f>IF('ข้อ7-1'!W33=0,"",'ข้อ7-1'!W33)</f>
        <v/>
      </c>
      <c r="T33" s="141" t="str">
        <f>IF('ข้อ7-2'!W33=0,"",'ข้อ7-2'!W33)</f>
        <v/>
      </c>
      <c r="U33" s="141" t="str">
        <f>IF('ข้อ7-3'!W33=0,"",'ข้อ7-3'!W33)</f>
        <v/>
      </c>
      <c r="V33" s="141" t="str">
        <f>IF('ข้อ8-1'!W33=0,"",'ข้อ8-1'!W33)</f>
        <v/>
      </c>
      <c r="W33" s="141" t="str">
        <f>IF('ข้อ8-2'!W33=0,"",'ข้อ8-2'!W33)</f>
        <v/>
      </c>
      <c r="X33" s="133" t="str">
        <f t="shared" si="0"/>
        <v/>
      </c>
      <c r="Y33" s="134" t="str">
        <f t="shared" si="2"/>
        <v/>
      </c>
      <c r="Z33" s="135" t="str">
        <f t="shared" si="3"/>
        <v/>
      </c>
      <c r="AA33" s="136" t="str">
        <f t="shared" si="1"/>
        <v/>
      </c>
      <c r="AB33" s="138"/>
      <c r="AC33" s="121"/>
      <c r="AD33" s="121"/>
      <c r="AE33" s="121"/>
      <c r="AF33" s="121"/>
      <c r="AG33" s="121"/>
      <c r="AH33" s="121"/>
      <c r="AI33" s="140" t="str">
        <f>IF(summ!J34="","",VLOOKUP(summ!J34,gradecurri,4,TRUE))</f>
        <v/>
      </c>
      <c r="AJ33" s="140" t="str">
        <f>IF(summ!N34="","",VLOOKUP(summ!N34,gradecurri,4,TRUE))</f>
        <v/>
      </c>
      <c r="AK33" s="140" t="str">
        <f>IF(summ!Q34="","",VLOOKUP(summ!Q34,gradecurri,4,TRUE))</f>
        <v/>
      </c>
      <c r="AL33" s="140" t="str">
        <f>IF(summ!U34="","",VLOOKUP(summ!U34,gradecurri,4,TRUE))</f>
        <v/>
      </c>
      <c r="AM33" s="140" t="str">
        <f>IF(summ!Y34="","",VLOOKUP(summ!Y34,gradecurri,4,TRUE))</f>
        <v/>
      </c>
      <c r="AN33" s="147" t="str">
        <f>IF(summ!AC34="","",VLOOKUP(summ!AC34,gradecurri,4,TRUE))</f>
        <v/>
      </c>
      <c r="AO33" s="147" t="str">
        <f>IF(summ!AH34="","",VLOOKUP(summ!AH34,gradecurri,4,TRUE))</f>
        <v/>
      </c>
      <c r="AP33" s="147" t="str">
        <f>IF(summ!AL34="","",VLOOKUP(summ!AL34,gradecurri,4,TRUE))</f>
        <v/>
      </c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</row>
    <row r="34" spans="1:59" ht="15.75" customHeight="1">
      <c r="A34" s="121"/>
      <c r="B34" s="127">
        <v>27</v>
      </c>
      <c r="C34" s="27" t="str">
        <f>IF(นักเรียน!B32="","",นักเรียน!B32)</f>
        <v/>
      </c>
      <c r="D34" s="283" t="str">
        <f>IF(นักเรียน!C32="","",นักเรียน!C32)</f>
        <v/>
      </c>
      <c r="E34" s="284"/>
      <c r="F34" s="141" t="str">
        <f>IF('ข้อ1-1'!W34=0,"",'ข้อ1-1'!W34)</f>
        <v/>
      </c>
      <c r="G34" s="141" t="str">
        <f>IF('ข้อ1-2'!W34=0,"",'ข้อ1-2'!W34)</f>
        <v/>
      </c>
      <c r="H34" s="141" t="str">
        <f>IF('ข้อ1-3'!W34=0,"",'ข้อ1-3'!W34)</f>
        <v/>
      </c>
      <c r="I34" s="141" t="str">
        <f>IF('ข้อ1-4'!W34=0,"",'ข้อ1-4'!W34)</f>
        <v/>
      </c>
      <c r="J34" s="141" t="str">
        <f>IF('ข้อ2-1'!W34=0,"",'ข้อ2-1'!W34)</f>
        <v/>
      </c>
      <c r="K34" s="141" t="str">
        <f>IF('ข้อ2-2'!W34=0,"",'ข้อ2-2'!W34)</f>
        <v/>
      </c>
      <c r="L34" s="141" t="str">
        <f>IF('ข้อ3-1'!W34=0,"",'ข้อ3-1'!W34)</f>
        <v/>
      </c>
      <c r="M34" s="141" t="str">
        <f>IF('ข้อ4-1'!W34=0,"",'ข้อ4-1'!W34)</f>
        <v/>
      </c>
      <c r="N34" s="141" t="str">
        <f>IF('ข้อ4-2'!W34=0,"",'ข้อ4-2'!W34)</f>
        <v/>
      </c>
      <c r="O34" s="141" t="str">
        <f>IF('ข้อ5-1'!AB34=0,"",'ข้อ5-1'!AB34)</f>
        <v/>
      </c>
      <c r="P34" s="141" t="str">
        <f>IF('ข้อ5-2'!W34=0,"",'ข้อ5-2'!W34)</f>
        <v/>
      </c>
      <c r="Q34" s="141" t="str">
        <f>IF('ข้อ6-1'!W34=0,"",'ข้อ6-1'!W34)</f>
        <v/>
      </c>
      <c r="R34" s="141" t="str">
        <f>IF('ข้อ6-2'!W34=0,"",'ข้อ6-2'!W34)</f>
        <v/>
      </c>
      <c r="S34" s="141" t="str">
        <f>IF('ข้อ7-1'!W34=0,"",'ข้อ7-1'!W34)</f>
        <v/>
      </c>
      <c r="T34" s="141" t="str">
        <f>IF('ข้อ7-2'!W34=0,"",'ข้อ7-2'!W34)</f>
        <v/>
      </c>
      <c r="U34" s="141" t="str">
        <f>IF('ข้อ7-3'!W34=0,"",'ข้อ7-3'!W34)</f>
        <v/>
      </c>
      <c r="V34" s="141" t="str">
        <f>IF('ข้อ8-1'!W34=0,"",'ข้อ8-1'!W34)</f>
        <v/>
      </c>
      <c r="W34" s="141" t="str">
        <f>IF('ข้อ8-2'!W34=0,"",'ข้อ8-2'!W34)</f>
        <v/>
      </c>
      <c r="X34" s="133" t="str">
        <f t="shared" si="0"/>
        <v/>
      </c>
      <c r="Y34" s="134" t="str">
        <f t="shared" si="2"/>
        <v/>
      </c>
      <c r="Z34" s="135" t="str">
        <f t="shared" si="3"/>
        <v/>
      </c>
      <c r="AA34" s="136" t="str">
        <f t="shared" si="1"/>
        <v/>
      </c>
      <c r="AB34" s="138"/>
      <c r="AC34" s="121"/>
      <c r="AD34" s="121"/>
      <c r="AE34" s="121"/>
      <c r="AF34" s="121"/>
      <c r="AG34" s="121"/>
      <c r="AH34" s="121"/>
      <c r="AI34" s="140" t="str">
        <f>IF(summ!J35="","",VLOOKUP(summ!J35,gradecurri,4,TRUE))</f>
        <v/>
      </c>
      <c r="AJ34" s="140" t="str">
        <f>IF(summ!N35="","",VLOOKUP(summ!N35,gradecurri,4,TRUE))</f>
        <v/>
      </c>
      <c r="AK34" s="140" t="str">
        <f>IF(summ!Q35="","",VLOOKUP(summ!Q35,gradecurri,4,TRUE))</f>
        <v/>
      </c>
      <c r="AL34" s="140" t="str">
        <f>IF(summ!U35="","",VLOOKUP(summ!U35,gradecurri,4,TRUE))</f>
        <v/>
      </c>
      <c r="AM34" s="140" t="str">
        <f>IF(summ!Y35="","",VLOOKUP(summ!Y35,gradecurri,4,TRUE))</f>
        <v/>
      </c>
      <c r="AN34" s="147" t="str">
        <f>IF(summ!AC35="","",VLOOKUP(summ!AC35,gradecurri,4,TRUE))</f>
        <v/>
      </c>
      <c r="AO34" s="147" t="str">
        <f>IF(summ!AH35="","",VLOOKUP(summ!AH35,gradecurri,4,TRUE))</f>
        <v/>
      </c>
      <c r="AP34" s="147" t="str">
        <f>IF(summ!AL35="","",VLOOKUP(summ!AL35,gradecurri,4,TRUE))</f>
        <v/>
      </c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</row>
    <row r="35" spans="1:59" ht="15.75" customHeight="1">
      <c r="A35" s="121"/>
      <c r="B35" s="127">
        <v>28</v>
      </c>
      <c r="C35" s="27" t="str">
        <f>IF(นักเรียน!B33="","",นักเรียน!B33)</f>
        <v/>
      </c>
      <c r="D35" s="283" t="str">
        <f>IF(นักเรียน!C33="","",นักเรียน!C33)</f>
        <v/>
      </c>
      <c r="E35" s="284"/>
      <c r="F35" s="141" t="str">
        <f>IF('ข้อ1-1'!W35=0,"",'ข้อ1-1'!W35)</f>
        <v/>
      </c>
      <c r="G35" s="141" t="str">
        <f>IF('ข้อ1-2'!W35=0,"",'ข้อ1-2'!W35)</f>
        <v/>
      </c>
      <c r="H35" s="141" t="str">
        <f>IF('ข้อ1-3'!W35=0,"",'ข้อ1-3'!W35)</f>
        <v/>
      </c>
      <c r="I35" s="141" t="str">
        <f>IF('ข้อ1-4'!W35=0,"",'ข้อ1-4'!W35)</f>
        <v/>
      </c>
      <c r="J35" s="141" t="str">
        <f>IF('ข้อ2-1'!W35=0,"",'ข้อ2-1'!W35)</f>
        <v/>
      </c>
      <c r="K35" s="141" t="str">
        <f>IF('ข้อ2-2'!W35=0,"",'ข้อ2-2'!W35)</f>
        <v/>
      </c>
      <c r="L35" s="141" t="str">
        <f>IF('ข้อ3-1'!W35=0,"",'ข้อ3-1'!W35)</f>
        <v/>
      </c>
      <c r="M35" s="141" t="str">
        <f>IF('ข้อ4-1'!W35=0,"",'ข้อ4-1'!W35)</f>
        <v/>
      </c>
      <c r="N35" s="141" t="str">
        <f>IF('ข้อ4-2'!W35=0,"",'ข้อ4-2'!W35)</f>
        <v/>
      </c>
      <c r="O35" s="141" t="str">
        <f>IF('ข้อ5-1'!AB35=0,"",'ข้อ5-1'!AB35)</f>
        <v/>
      </c>
      <c r="P35" s="141" t="str">
        <f>IF('ข้อ5-2'!W35=0,"",'ข้อ5-2'!W35)</f>
        <v/>
      </c>
      <c r="Q35" s="141" t="str">
        <f>IF('ข้อ6-1'!W35=0,"",'ข้อ6-1'!W35)</f>
        <v/>
      </c>
      <c r="R35" s="141" t="str">
        <f>IF('ข้อ6-2'!W35=0,"",'ข้อ6-2'!W35)</f>
        <v/>
      </c>
      <c r="S35" s="141" t="str">
        <f>IF('ข้อ7-1'!W35=0,"",'ข้อ7-1'!W35)</f>
        <v/>
      </c>
      <c r="T35" s="141" t="str">
        <f>IF('ข้อ7-2'!W35=0,"",'ข้อ7-2'!W35)</f>
        <v/>
      </c>
      <c r="U35" s="141" t="str">
        <f>IF('ข้อ7-3'!W35=0,"",'ข้อ7-3'!W35)</f>
        <v/>
      </c>
      <c r="V35" s="141" t="str">
        <f>IF('ข้อ8-1'!W35=0,"",'ข้อ8-1'!W35)</f>
        <v/>
      </c>
      <c r="W35" s="141" t="str">
        <f>IF('ข้อ8-2'!W35=0,"",'ข้อ8-2'!W35)</f>
        <v/>
      </c>
      <c r="X35" s="133" t="str">
        <f t="shared" si="0"/>
        <v/>
      </c>
      <c r="Y35" s="134" t="str">
        <f t="shared" si="2"/>
        <v/>
      </c>
      <c r="Z35" s="135" t="str">
        <f t="shared" si="3"/>
        <v/>
      </c>
      <c r="AA35" s="136" t="str">
        <f t="shared" si="1"/>
        <v/>
      </c>
      <c r="AB35" s="138"/>
      <c r="AC35" s="121"/>
      <c r="AD35" s="121"/>
      <c r="AE35" s="121"/>
      <c r="AF35" s="121"/>
      <c r="AG35" s="121"/>
      <c r="AH35" s="121"/>
      <c r="AI35" s="140" t="str">
        <f>IF(summ!J36="","",VLOOKUP(summ!J36,gradecurri,4,TRUE))</f>
        <v/>
      </c>
      <c r="AJ35" s="140" t="str">
        <f>IF(summ!N36="","",VLOOKUP(summ!N36,gradecurri,4,TRUE))</f>
        <v/>
      </c>
      <c r="AK35" s="140" t="str">
        <f>IF(summ!Q36="","",VLOOKUP(summ!Q36,gradecurri,4,TRUE))</f>
        <v/>
      </c>
      <c r="AL35" s="140" t="str">
        <f>IF(summ!U36="","",VLOOKUP(summ!U36,gradecurri,4,TRUE))</f>
        <v/>
      </c>
      <c r="AM35" s="140" t="str">
        <f>IF(summ!Y36="","",VLOOKUP(summ!Y36,gradecurri,4,TRUE))</f>
        <v/>
      </c>
      <c r="AN35" s="147" t="str">
        <f>IF(summ!AC36="","",VLOOKUP(summ!AC36,gradecurri,4,TRUE))</f>
        <v/>
      </c>
      <c r="AO35" s="147" t="str">
        <f>IF(summ!AH36="","",VLOOKUP(summ!AH36,gradecurri,4,TRUE))</f>
        <v/>
      </c>
      <c r="AP35" s="147" t="str">
        <f>IF(summ!AL36="","",VLOOKUP(summ!AL36,gradecurri,4,TRUE))</f>
        <v/>
      </c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</row>
    <row r="36" spans="1:59" ht="15.75" customHeight="1">
      <c r="A36" s="121"/>
      <c r="B36" s="133">
        <v>29</v>
      </c>
      <c r="C36" s="27" t="str">
        <f>IF(นักเรียน!B34="","",นักเรียน!B34)</f>
        <v/>
      </c>
      <c r="D36" s="283" t="str">
        <f>IF(นักเรียน!C34="","",นักเรียน!C34)</f>
        <v/>
      </c>
      <c r="E36" s="284"/>
      <c r="F36" s="141" t="str">
        <f>IF('ข้อ1-1'!W36=0,"",'ข้อ1-1'!W36)</f>
        <v/>
      </c>
      <c r="G36" s="141" t="str">
        <f>IF('ข้อ1-2'!W36=0,"",'ข้อ1-2'!W36)</f>
        <v/>
      </c>
      <c r="H36" s="141" t="str">
        <f>IF('ข้อ1-3'!W36=0,"",'ข้อ1-3'!W36)</f>
        <v/>
      </c>
      <c r="I36" s="141" t="str">
        <f>IF('ข้อ1-4'!W36=0,"",'ข้อ1-4'!W36)</f>
        <v/>
      </c>
      <c r="J36" s="141" t="str">
        <f>IF('ข้อ2-1'!W36=0,"",'ข้อ2-1'!W36)</f>
        <v/>
      </c>
      <c r="K36" s="141" t="str">
        <f>IF('ข้อ2-2'!W36=0,"",'ข้อ2-2'!W36)</f>
        <v/>
      </c>
      <c r="L36" s="141" t="str">
        <f>IF('ข้อ3-1'!W36=0,"",'ข้อ3-1'!W36)</f>
        <v/>
      </c>
      <c r="M36" s="141" t="str">
        <f>IF('ข้อ4-1'!W36=0,"",'ข้อ4-1'!W36)</f>
        <v/>
      </c>
      <c r="N36" s="141" t="str">
        <f>IF('ข้อ4-2'!W36=0,"",'ข้อ4-2'!W36)</f>
        <v/>
      </c>
      <c r="O36" s="141" t="str">
        <f>IF('ข้อ5-1'!AB36=0,"",'ข้อ5-1'!AB36)</f>
        <v/>
      </c>
      <c r="P36" s="141" t="str">
        <f>IF('ข้อ5-2'!W36=0,"",'ข้อ5-2'!W36)</f>
        <v/>
      </c>
      <c r="Q36" s="141" t="str">
        <f>IF('ข้อ6-1'!W36=0,"",'ข้อ6-1'!W36)</f>
        <v/>
      </c>
      <c r="R36" s="141" t="str">
        <f>IF('ข้อ6-2'!W36=0,"",'ข้อ6-2'!W36)</f>
        <v/>
      </c>
      <c r="S36" s="141" t="str">
        <f>IF('ข้อ7-1'!W36=0,"",'ข้อ7-1'!W36)</f>
        <v/>
      </c>
      <c r="T36" s="141" t="str">
        <f>IF('ข้อ7-2'!W36=0,"",'ข้อ7-2'!W36)</f>
        <v/>
      </c>
      <c r="U36" s="141" t="str">
        <f>IF('ข้อ7-3'!W36=0,"",'ข้อ7-3'!W36)</f>
        <v/>
      </c>
      <c r="V36" s="141" t="str">
        <f>IF('ข้อ8-1'!W36=0,"",'ข้อ8-1'!W36)</f>
        <v/>
      </c>
      <c r="W36" s="141" t="str">
        <f>IF('ข้อ8-2'!W36=0,"",'ข้อ8-2'!W36)</f>
        <v/>
      </c>
      <c r="X36" s="133" t="str">
        <f t="shared" si="0"/>
        <v/>
      </c>
      <c r="Y36" s="134" t="str">
        <f t="shared" si="2"/>
        <v/>
      </c>
      <c r="Z36" s="135" t="str">
        <f t="shared" si="3"/>
        <v/>
      </c>
      <c r="AA36" s="136" t="str">
        <f t="shared" si="1"/>
        <v/>
      </c>
      <c r="AB36" s="138"/>
      <c r="AC36" s="121"/>
      <c r="AD36" s="121"/>
      <c r="AE36" s="121"/>
      <c r="AF36" s="121"/>
      <c r="AG36" s="121"/>
      <c r="AH36" s="121"/>
      <c r="AI36" s="140" t="str">
        <f>IF(summ!J37="","",VLOOKUP(summ!J37,gradecurri,4,TRUE))</f>
        <v/>
      </c>
      <c r="AJ36" s="140" t="str">
        <f>IF(summ!N37="","",VLOOKUP(summ!N37,gradecurri,4,TRUE))</f>
        <v/>
      </c>
      <c r="AK36" s="140" t="str">
        <f>IF(summ!Q37="","",VLOOKUP(summ!Q37,gradecurri,4,TRUE))</f>
        <v/>
      </c>
      <c r="AL36" s="140" t="str">
        <f>IF(summ!U37="","",VLOOKUP(summ!U37,gradecurri,4,TRUE))</f>
        <v/>
      </c>
      <c r="AM36" s="140" t="str">
        <f>IF(summ!Y37="","",VLOOKUP(summ!Y37,gradecurri,4,TRUE))</f>
        <v/>
      </c>
      <c r="AN36" s="147" t="str">
        <f>IF(summ!AC37="","",VLOOKUP(summ!AC37,gradecurri,4,TRUE))</f>
        <v/>
      </c>
      <c r="AO36" s="147" t="str">
        <f>IF(summ!AH37="","",VLOOKUP(summ!AH37,gradecurri,4,TRUE))</f>
        <v/>
      </c>
      <c r="AP36" s="147" t="str">
        <f>IF(summ!AL37="","",VLOOKUP(summ!AL37,gradecurri,4,TRUE))</f>
        <v/>
      </c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</row>
    <row r="37" spans="1:59" ht="15.75" customHeight="1">
      <c r="A37" s="121"/>
      <c r="B37" s="127">
        <v>30</v>
      </c>
      <c r="C37" s="27" t="str">
        <f>IF(นักเรียน!B35="","",นักเรียน!B35)</f>
        <v/>
      </c>
      <c r="D37" s="283" t="str">
        <f>IF(นักเรียน!C35="","",นักเรียน!C35)</f>
        <v/>
      </c>
      <c r="E37" s="284"/>
      <c r="F37" s="141" t="str">
        <f>IF('ข้อ1-1'!W37=0,"",'ข้อ1-1'!W37)</f>
        <v/>
      </c>
      <c r="G37" s="141" t="str">
        <f>IF('ข้อ1-2'!W37=0,"",'ข้อ1-2'!W37)</f>
        <v/>
      </c>
      <c r="H37" s="141" t="str">
        <f>IF('ข้อ1-3'!W37=0,"",'ข้อ1-3'!W37)</f>
        <v/>
      </c>
      <c r="I37" s="141" t="str">
        <f>IF('ข้อ1-4'!W37=0,"",'ข้อ1-4'!W37)</f>
        <v/>
      </c>
      <c r="J37" s="141" t="str">
        <f>IF('ข้อ2-1'!W37=0,"",'ข้อ2-1'!W37)</f>
        <v/>
      </c>
      <c r="K37" s="141" t="str">
        <f>IF('ข้อ2-2'!W37=0,"",'ข้อ2-2'!W37)</f>
        <v/>
      </c>
      <c r="L37" s="141" t="str">
        <f>IF('ข้อ3-1'!W37=0,"",'ข้อ3-1'!W37)</f>
        <v/>
      </c>
      <c r="M37" s="141" t="str">
        <f>IF('ข้อ4-1'!W37=0,"",'ข้อ4-1'!W37)</f>
        <v/>
      </c>
      <c r="N37" s="141" t="str">
        <f>IF('ข้อ4-2'!W37=0,"",'ข้อ4-2'!W37)</f>
        <v/>
      </c>
      <c r="O37" s="141" t="str">
        <f>IF('ข้อ5-1'!AB37=0,"",'ข้อ5-1'!AB37)</f>
        <v/>
      </c>
      <c r="P37" s="141" t="str">
        <f>IF('ข้อ5-2'!W37=0,"",'ข้อ5-2'!W37)</f>
        <v/>
      </c>
      <c r="Q37" s="141" t="str">
        <f>IF('ข้อ6-1'!W37=0,"",'ข้อ6-1'!W37)</f>
        <v/>
      </c>
      <c r="R37" s="141" t="str">
        <f>IF('ข้อ6-2'!W37=0,"",'ข้อ6-2'!W37)</f>
        <v/>
      </c>
      <c r="S37" s="141" t="str">
        <f>IF('ข้อ7-1'!W37=0,"",'ข้อ7-1'!W37)</f>
        <v/>
      </c>
      <c r="T37" s="141" t="str">
        <f>IF('ข้อ7-2'!W37=0,"",'ข้อ7-2'!W37)</f>
        <v/>
      </c>
      <c r="U37" s="141" t="str">
        <f>IF('ข้อ7-3'!W37=0,"",'ข้อ7-3'!W37)</f>
        <v/>
      </c>
      <c r="V37" s="141" t="str">
        <f>IF('ข้อ8-1'!W37=0,"",'ข้อ8-1'!W37)</f>
        <v/>
      </c>
      <c r="W37" s="141" t="str">
        <f>IF('ข้อ8-2'!W37=0,"",'ข้อ8-2'!W37)</f>
        <v/>
      </c>
      <c r="X37" s="133" t="str">
        <f t="shared" si="0"/>
        <v/>
      </c>
      <c r="Y37" s="134" t="str">
        <f t="shared" si="2"/>
        <v/>
      </c>
      <c r="Z37" s="135" t="str">
        <f t="shared" si="3"/>
        <v/>
      </c>
      <c r="AA37" s="136" t="str">
        <f t="shared" si="1"/>
        <v/>
      </c>
      <c r="AB37" s="138"/>
      <c r="AC37" s="121"/>
      <c r="AD37" s="121"/>
      <c r="AE37" s="121"/>
      <c r="AF37" s="121"/>
      <c r="AG37" s="121"/>
      <c r="AH37" s="121"/>
      <c r="AI37" s="140" t="str">
        <f>IF(summ!J38="","",VLOOKUP(summ!J38,gradecurri,4,TRUE))</f>
        <v/>
      </c>
      <c r="AJ37" s="140" t="str">
        <f>IF(summ!N38="","",VLOOKUP(summ!N38,gradecurri,4,TRUE))</f>
        <v/>
      </c>
      <c r="AK37" s="140" t="str">
        <f>IF(summ!Q38="","",VLOOKUP(summ!Q38,gradecurri,4,TRUE))</f>
        <v/>
      </c>
      <c r="AL37" s="140" t="str">
        <f>IF(summ!U38="","",VLOOKUP(summ!U38,gradecurri,4,TRUE))</f>
        <v/>
      </c>
      <c r="AM37" s="140" t="str">
        <f>IF(summ!Y38="","",VLOOKUP(summ!Y38,gradecurri,4,TRUE))</f>
        <v/>
      </c>
      <c r="AN37" s="147" t="str">
        <f>IF(summ!AC38="","",VLOOKUP(summ!AC38,gradecurri,4,TRUE))</f>
        <v/>
      </c>
      <c r="AO37" s="147" t="str">
        <f>IF(summ!AH38="","",VLOOKUP(summ!AH38,gradecurri,4,TRUE))</f>
        <v/>
      </c>
      <c r="AP37" s="147" t="str">
        <f>IF(summ!AL38="","",VLOOKUP(summ!AL38,gradecurri,4,TRUE))</f>
        <v/>
      </c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</row>
    <row r="38" spans="1:59" ht="15.75" customHeight="1">
      <c r="A38" s="121"/>
      <c r="B38" s="127">
        <v>31</v>
      </c>
      <c r="C38" s="27" t="str">
        <f>IF(นักเรียน!B36="","",นักเรียน!B36)</f>
        <v/>
      </c>
      <c r="D38" s="283" t="str">
        <f>IF(นักเรียน!C36="","",นักเรียน!C36)</f>
        <v/>
      </c>
      <c r="E38" s="284"/>
      <c r="F38" s="141" t="str">
        <f>IF('ข้อ1-1'!W38=0,"",'ข้อ1-1'!W38)</f>
        <v/>
      </c>
      <c r="G38" s="141" t="str">
        <f>IF('ข้อ1-2'!W38=0,"",'ข้อ1-2'!W38)</f>
        <v/>
      </c>
      <c r="H38" s="141" t="str">
        <f>IF('ข้อ1-3'!W38=0,"",'ข้อ1-3'!W38)</f>
        <v/>
      </c>
      <c r="I38" s="141" t="str">
        <f>IF('ข้อ1-4'!W38=0,"",'ข้อ1-4'!W38)</f>
        <v/>
      </c>
      <c r="J38" s="141" t="str">
        <f>IF('ข้อ2-1'!W38=0,"",'ข้อ2-1'!W38)</f>
        <v/>
      </c>
      <c r="K38" s="141" t="str">
        <f>IF('ข้อ2-2'!W38=0,"",'ข้อ2-2'!W38)</f>
        <v/>
      </c>
      <c r="L38" s="141" t="str">
        <f>IF('ข้อ3-1'!W38=0,"",'ข้อ3-1'!W38)</f>
        <v/>
      </c>
      <c r="M38" s="141" t="str">
        <f>IF('ข้อ4-1'!W38=0,"",'ข้อ4-1'!W38)</f>
        <v/>
      </c>
      <c r="N38" s="141" t="str">
        <f>IF('ข้อ4-2'!W38=0,"",'ข้อ4-2'!W38)</f>
        <v/>
      </c>
      <c r="O38" s="141" t="str">
        <f>IF('ข้อ5-1'!AB38=0,"",'ข้อ5-1'!AB38)</f>
        <v/>
      </c>
      <c r="P38" s="141" t="str">
        <f>IF('ข้อ5-2'!W38=0,"",'ข้อ5-2'!W38)</f>
        <v/>
      </c>
      <c r="Q38" s="141" t="str">
        <f>IF('ข้อ6-1'!W38=0,"",'ข้อ6-1'!W38)</f>
        <v/>
      </c>
      <c r="R38" s="141" t="str">
        <f>IF('ข้อ6-2'!W38=0,"",'ข้อ6-2'!W38)</f>
        <v/>
      </c>
      <c r="S38" s="141" t="str">
        <f>IF('ข้อ7-1'!W38=0,"",'ข้อ7-1'!W38)</f>
        <v/>
      </c>
      <c r="T38" s="141" t="str">
        <f>IF('ข้อ7-2'!W38=0,"",'ข้อ7-2'!W38)</f>
        <v/>
      </c>
      <c r="U38" s="141" t="str">
        <f>IF('ข้อ7-3'!W38=0,"",'ข้อ7-3'!W38)</f>
        <v/>
      </c>
      <c r="V38" s="141" t="str">
        <f>IF('ข้อ8-1'!W38=0,"",'ข้อ8-1'!W38)</f>
        <v/>
      </c>
      <c r="W38" s="141" t="str">
        <f>IF('ข้อ8-2'!W38=0,"",'ข้อ8-2'!W38)</f>
        <v/>
      </c>
      <c r="X38" s="133" t="str">
        <f t="shared" si="0"/>
        <v/>
      </c>
      <c r="Y38" s="134" t="str">
        <f t="shared" si="2"/>
        <v/>
      </c>
      <c r="Z38" s="135" t="str">
        <f t="shared" si="3"/>
        <v/>
      </c>
      <c r="AA38" s="136" t="str">
        <f t="shared" si="1"/>
        <v/>
      </c>
      <c r="AB38" s="138"/>
      <c r="AC38" s="121"/>
      <c r="AD38" s="121"/>
      <c r="AE38" s="121"/>
      <c r="AF38" s="121"/>
      <c r="AG38" s="121"/>
      <c r="AH38" s="121"/>
      <c r="AI38" s="140" t="str">
        <f>IF(summ!J39="","",VLOOKUP(summ!J39,gradecurri,4,TRUE))</f>
        <v/>
      </c>
      <c r="AJ38" s="140" t="str">
        <f>IF(summ!N39="","",VLOOKUP(summ!N39,gradecurri,4,TRUE))</f>
        <v/>
      </c>
      <c r="AK38" s="140" t="str">
        <f>IF(summ!Q39="","",VLOOKUP(summ!Q39,gradecurri,4,TRUE))</f>
        <v/>
      </c>
      <c r="AL38" s="140" t="str">
        <f>IF(summ!U39="","",VLOOKUP(summ!U39,gradecurri,4,TRUE))</f>
        <v/>
      </c>
      <c r="AM38" s="140" t="str">
        <f>IF(summ!Y39="","",VLOOKUP(summ!Y39,gradecurri,4,TRUE))</f>
        <v/>
      </c>
      <c r="AN38" s="147" t="str">
        <f>IF(summ!AC39="","",VLOOKUP(summ!AC39,gradecurri,4,TRUE))</f>
        <v/>
      </c>
      <c r="AO38" s="147" t="str">
        <f>IF(summ!AH39="","",VLOOKUP(summ!AH39,gradecurri,4,TRUE))</f>
        <v/>
      </c>
      <c r="AP38" s="147" t="str">
        <f>IF(summ!AL39="","",VLOOKUP(summ!AL39,gradecurri,4,TRUE))</f>
        <v/>
      </c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</row>
    <row r="39" spans="1:59" ht="15.75" customHeight="1">
      <c r="A39" s="121"/>
      <c r="B39" s="127">
        <v>32</v>
      </c>
      <c r="C39" s="27" t="str">
        <f>IF(นักเรียน!B37="","",นักเรียน!B37)</f>
        <v/>
      </c>
      <c r="D39" s="283" t="str">
        <f>IF(นักเรียน!C37="","",นักเรียน!C37)</f>
        <v/>
      </c>
      <c r="E39" s="284"/>
      <c r="F39" s="141" t="str">
        <f>IF('ข้อ1-1'!W39=0,"",'ข้อ1-1'!W39)</f>
        <v/>
      </c>
      <c r="G39" s="141" t="str">
        <f>IF('ข้อ1-2'!W39=0,"",'ข้อ1-2'!W39)</f>
        <v/>
      </c>
      <c r="H39" s="141" t="str">
        <f>IF('ข้อ1-3'!W39=0,"",'ข้อ1-3'!W39)</f>
        <v/>
      </c>
      <c r="I39" s="141" t="str">
        <f>IF('ข้อ1-4'!W39=0,"",'ข้อ1-4'!W39)</f>
        <v/>
      </c>
      <c r="J39" s="141" t="str">
        <f>IF('ข้อ2-1'!W39=0,"",'ข้อ2-1'!W39)</f>
        <v/>
      </c>
      <c r="K39" s="141" t="str">
        <f>IF('ข้อ2-2'!W39=0,"",'ข้อ2-2'!W39)</f>
        <v/>
      </c>
      <c r="L39" s="141" t="str">
        <f>IF('ข้อ3-1'!W39=0,"",'ข้อ3-1'!W39)</f>
        <v/>
      </c>
      <c r="M39" s="141" t="str">
        <f>IF('ข้อ4-1'!W39=0,"",'ข้อ4-1'!W39)</f>
        <v/>
      </c>
      <c r="N39" s="141" t="str">
        <f>IF('ข้อ4-2'!W39=0,"",'ข้อ4-2'!W39)</f>
        <v/>
      </c>
      <c r="O39" s="141" t="str">
        <f>IF('ข้อ5-1'!AB39=0,"",'ข้อ5-1'!AB39)</f>
        <v/>
      </c>
      <c r="P39" s="141" t="str">
        <f>IF('ข้อ5-2'!W39=0,"",'ข้อ5-2'!W39)</f>
        <v/>
      </c>
      <c r="Q39" s="141" t="str">
        <f>IF('ข้อ6-1'!W39=0,"",'ข้อ6-1'!W39)</f>
        <v/>
      </c>
      <c r="R39" s="141" t="str">
        <f>IF('ข้อ6-2'!W39=0,"",'ข้อ6-2'!W39)</f>
        <v/>
      </c>
      <c r="S39" s="141" t="str">
        <f>IF('ข้อ7-1'!W39=0,"",'ข้อ7-1'!W39)</f>
        <v/>
      </c>
      <c r="T39" s="141" t="str">
        <f>IF('ข้อ7-2'!W39=0,"",'ข้อ7-2'!W39)</f>
        <v/>
      </c>
      <c r="U39" s="141" t="str">
        <f>IF('ข้อ7-3'!W39=0,"",'ข้อ7-3'!W39)</f>
        <v/>
      </c>
      <c r="V39" s="141" t="str">
        <f>IF('ข้อ8-1'!W39=0,"",'ข้อ8-1'!W39)</f>
        <v/>
      </c>
      <c r="W39" s="141" t="str">
        <f>IF('ข้อ8-2'!W39=0,"",'ข้อ8-2'!W39)</f>
        <v/>
      </c>
      <c r="X39" s="133" t="str">
        <f t="shared" si="0"/>
        <v/>
      </c>
      <c r="Y39" s="134" t="str">
        <f t="shared" si="2"/>
        <v/>
      </c>
      <c r="Z39" s="135" t="str">
        <f t="shared" si="3"/>
        <v/>
      </c>
      <c r="AA39" s="136" t="str">
        <f t="shared" si="1"/>
        <v/>
      </c>
      <c r="AB39" s="138"/>
      <c r="AC39" s="121"/>
      <c r="AD39" s="121"/>
      <c r="AE39" s="121"/>
      <c r="AF39" s="121"/>
      <c r="AG39" s="121"/>
      <c r="AH39" s="121"/>
      <c r="AI39" s="140" t="str">
        <f>IF(summ!J40="","",VLOOKUP(summ!J40,gradecurri,4,TRUE))</f>
        <v/>
      </c>
      <c r="AJ39" s="140" t="str">
        <f>IF(summ!N40="","",VLOOKUP(summ!N40,gradecurri,4,TRUE))</f>
        <v/>
      </c>
      <c r="AK39" s="140" t="str">
        <f>IF(summ!Q40="","",VLOOKUP(summ!Q40,gradecurri,4,TRUE))</f>
        <v/>
      </c>
      <c r="AL39" s="140" t="str">
        <f>IF(summ!U40="","",VLOOKUP(summ!U40,gradecurri,4,TRUE))</f>
        <v/>
      </c>
      <c r="AM39" s="140" t="str">
        <f>IF(summ!Y40="","",VLOOKUP(summ!Y40,gradecurri,4,TRUE))</f>
        <v/>
      </c>
      <c r="AN39" s="147" t="str">
        <f>IF(summ!AC40="","",VLOOKUP(summ!AC40,gradecurri,4,TRUE))</f>
        <v/>
      </c>
      <c r="AO39" s="147" t="str">
        <f>IF(summ!AH40="","",VLOOKUP(summ!AH40,gradecurri,4,TRUE))</f>
        <v/>
      </c>
      <c r="AP39" s="147" t="str">
        <f>IF(summ!AL40="","",VLOOKUP(summ!AL40,gradecurri,4,TRUE))</f>
        <v/>
      </c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</row>
    <row r="40" spans="1:59" ht="15.75" customHeight="1">
      <c r="A40" s="121"/>
      <c r="B40" s="127">
        <v>33</v>
      </c>
      <c r="C40" s="27" t="str">
        <f>IF(นักเรียน!B38="","",นักเรียน!B38)</f>
        <v/>
      </c>
      <c r="D40" s="283" t="str">
        <f>IF(นักเรียน!C38="","",นักเรียน!C38)</f>
        <v/>
      </c>
      <c r="E40" s="284"/>
      <c r="F40" s="141" t="str">
        <f>IF('ข้อ1-1'!W40=0,"",'ข้อ1-1'!W40)</f>
        <v/>
      </c>
      <c r="G40" s="141" t="str">
        <f>IF('ข้อ1-2'!W40=0,"",'ข้อ1-2'!W40)</f>
        <v/>
      </c>
      <c r="H40" s="141" t="str">
        <f>IF('ข้อ1-3'!W40=0,"",'ข้อ1-3'!W40)</f>
        <v/>
      </c>
      <c r="I40" s="141" t="str">
        <f>IF('ข้อ1-4'!W40=0,"",'ข้อ1-4'!W40)</f>
        <v/>
      </c>
      <c r="J40" s="141" t="str">
        <f>IF('ข้อ2-1'!W40=0,"",'ข้อ2-1'!W40)</f>
        <v/>
      </c>
      <c r="K40" s="141" t="str">
        <f>IF('ข้อ2-2'!W40=0,"",'ข้อ2-2'!W40)</f>
        <v/>
      </c>
      <c r="L40" s="141" t="str">
        <f>IF('ข้อ3-1'!W40=0,"",'ข้อ3-1'!W40)</f>
        <v/>
      </c>
      <c r="M40" s="141" t="str">
        <f>IF('ข้อ4-1'!W40=0,"",'ข้อ4-1'!W40)</f>
        <v/>
      </c>
      <c r="N40" s="141" t="str">
        <f>IF('ข้อ4-2'!W40=0,"",'ข้อ4-2'!W40)</f>
        <v/>
      </c>
      <c r="O40" s="141" t="str">
        <f>IF('ข้อ5-1'!AB40=0,"",'ข้อ5-1'!AB40)</f>
        <v/>
      </c>
      <c r="P40" s="141" t="str">
        <f>IF('ข้อ5-2'!W40=0,"",'ข้อ5-2'!W40)</f>
        <v/>
      </c>
      <c r="Q40" s="141" t="str">
        <f>IF('ข้อ6-1'!W40=0,"",'ข้อ6-1'!W40)</f>
        <v/>
      </c>
      <c r="R40" s="141" t="str">
        <f>IF('ข้อ6-2'!W40=0,"",'ข้อ6-2'!W40)</f>
        <v/>
      </c>
      <c r="S40" s="141" t="str">
        <f>IF('ข้อ7-1'!W40=0,"",'ข้อ7-1'!W40)</f>
        <v/>
      </c>
      <c r="T40" s="141" t="str">
        <f>IF('ข้อ7-2'!W40=0,"",'ข้อ7-2'!W40)</f>
        <v/>
      </c>
      <c r="U40" s="141" t="str">
        <f>IF('ข้อ7-3'!W40=0,"",'ข้อ7-3'!W40)</f>
        <v/>
      </c>
      <c r="V40" s="141" t="str">
        <f>IF('ข้อ8-1'!W40=0,"",'ข้อ8-1'!W40)</f>
        <v/>
      </c>
      <c r="W40" s="141" t="str">
        <f>IF('ข้อ8-2'!W40=0,"",'ข้อ8-2'!W40)</f>
        <v/>
      </c>
      <c r="X40" s="133" t="str">
        <f t="shared" si="0"/>
        <v/>
      </c>
      <c r="Y40" s="134" t="str">
        <f t="shared" si="2"/>
        <v/>
      </c>
      <c r="Z40" s="135" t="str">
        <f t="shared" si="3"/>
        <v/>
      </c>
      <c r="AA40" s="136" t="str">
        <f t="shared" si="1"/>
        <v/>
      </c>
      <c r="AB40" s="138"/>
      <c r="AC40" s="121"/>
      <c r="AD40" s="121"/>
      <c r="AE40" s="121"/>
      <c r="AF40" s="121"/>
      <c r="AG40" s="121"/>
      <c r="AH40" s="121"/>
      <c r="AI40" s="140" t="str">
        <f>IF(summ!J41="","",VLOOKUP(summ!J41,gradecurri,4,TRUE))</f>
        <v/>
      </c>
      <c r="AJ40" s="140" t="str">
        <f>IF(summ!N41="","",VLOOKUP(summ!N41,gradecurri,4,TRUE))</f>
        <v/>
      </c>
      <c r="AK40" s="140" t="str">
        <f>IF(summ!Q41="","",VLOOKUP(summ!Q41,gradecurri,4,TRUE))</f>
        <v/>
      </c>
      <c r="AL40" s="140" t="str">
        <f>IF(summ!U41="","",VLOOKUP(summ!U41,gradecurri,4,TRUE))</f>
        <v/>
      </c>
      <c r="AM40" s="140" t="str">
        <f>IF(summ!Y41="","",VLOOKUP(summ!Y41,gradecurri,4,TRUE))</f>
        <v/>
      </c>
      <c r="AN40" s="147" t="str">
        <f>IF(summ!AC41="","",VLOOKUP(summ!AC41,gradecurri,4,TRUE))</f>
        <v/>
      </c>
      <c r="AO40" s="147" t="str">
        <f>IF(summ!AH41="","",VLOOKUP(summ!AH41,gradecurri,4,TRUE))</f>
        <v/>
      </c>
      <c r="AP40" s="147" t="str">
        <f>IF(summ!AL41="","",VLOOKUP(summ!AL41,gradecurri,4,TRUE))</f>
        <v/>
      </c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</row>
    <row r="41" spans="1:59" ht="15.75" customHeight="1">
      <c r="A41" s="121"/>
      <c r="B41" s="127">
        <v>34</v>
      </c>
      <c r="C41" s="27" t="str">
        <f>IF(นักเรียน!B39="","",นักเรียน!B39)</f>
        <v/>
      </c>
      <c r="D41" s="283" t="str">
        <f>IF(นักเรียน!C39="","",นักเรียน!C39)</f>
        <v/>
      </c>
      <c r="E41" s="284"/>
      <c r="F41" s="141" t="str">
        <f>IF('ข้อ1-1'!W41=0,"",'ข้อ1-1'!W41)</f>
        <v/>
      </c>
      <c r="G41" s="141" t="str">
        <f>IF('ข้อ1-2'!W41=0,"",'ข้อ1-2'!W41)</f>
        <v/>
      </c>
      <c r="H41" s="141" t="str">
        <f>IF('ข้อ1-3'!W41=0,"",'ข้อ1-3'!W41)</f>
        <v/>
      </c>
      <c r="I41" s="141" t="str">
        <f>IF('ข้อ1-4'!W41=0,"",'ข้อ1-4'!W41)</f>
        <v/>
      </c>
      <c r="J41" s="141" t="str">
        <f>IF('ข้อ2-1'!W41=0,"",'ข้อ2-1'!W41)</f>
        <v/>
      </c>
      <c r="K41" s="141" t="str">
        <f>IF('ข้อ2-2'!W41=0,"",'ข้อ2-2'!W41)</f>
        <v/>
      </c>
      <c r="L41" s="141" t="str">
        <f>IF('ข้อ3-1'!W41=0,"",'ข้อ3-1'!W41)</f>
        <v/>
      </c>
      <c r="M41" s="141" t="str">
        <f>IF('ข้อ4-1'!W41=0,"",'ข้อ4-1'!W41)</f>
        <v/>
      </c>
      <c r="N41" s="141" t="str">
        <f>IF('ข้อ4-2'!W41=0,"",'ข้อ4-2'!W41)</f>
        <v/>
      </c>
      <c r="O41" s="141" t="str">
        <f>IF('ข้อ5-1'!AB41=0,"",'ข้อ5-1'!AB41)</f>
        <v/>
      </c>
      <c r="P41" s="141" t="str">
        <f>IF('ข้อ5-2'!W41=0,"",'ข้อ5-2'!W41)</f>
        <v/>
      </c>
      <c r="Q41" s="141" t="str">
        <f>IF('ข้อ6-1'!W41=0,"",'ข้อ6-1'!W41)</f>
        <v/>
      </c>
      <c r="R41" s="141" t="str">
        <f>IF('ข้อ6-2'!W41=0,"",'ข้อ6-2'!W41)</f>
        <v/>
      </c>
      <c r="S41" s="141" t="str">
        <f>IF('ข้อ7-1'!W41=0,"",'ข้อ7-1'!W41)</f>
        <v/>
      </c>
      <c r="T41" s="141" t="str">
        <f>IF('ข้อ7-2'!W41=0,"",'ข้อ7-2'!W41)</f>
        <v/>
      </c>
      <c r="U41" s="141" t="str">
        <f>IF('ข้อ7-3'!W41=0,"",'ข้อ7-3'!W41)</f>
        <v/>
      </c>
      <c r="V41" s="141" t="str">
        <f>IF('ข้อ8-1'!W41=0,"",'ข้อ8-1'!W41)</f>
        <v/>
      </c>
      <c r="W41" s="141" t="str">
        <f>IF('ข้อ8-2'!W41=0,"",'ข้อ8-2'!W41)</f>
        <v/>
      </c>
      <c r="X41" s="133" t="str">
        <f t="shared" si="0"/>
        <v/>
      </c>
      <c r="Y41" s="134" t="str">
        <f t="shared" si="2"/>
        <v/>
      </c>
      <c r="Z41" s="135" t="str">
        <f t="shared" si="3"/>
        <v/>
      </c>
      <c r="AA41" s="136" t="str">
        <f t="shared" si="1"/>
        <v/>
      </c>
      <c r="AB41" s="138"/>
      <c r="AC41" s="121"/>
      <c r="AD41" s="121"/>
      <c r="AE41" s="121"/>
      <c r="AF41" s="121"/>
      <c r="AG41" s="121"/>
      <c r="AH41" s="121"/>
      <c r="AI41" s="140" t="str">
        <f>IF(summ!J42="","",VLOOKUP(summ!J42,gradecurri,4,TRUE))</f>
        <v/>
      </c>
      <c r="AJ41" s="140" t="str">
        <f>IF(summ!N42="","",VLOOKUP(summ!N42,gradecurri,4,TRUE))</f>
        <v/>
      </c>
      <c r="AK41" s="140" t="str">
        <f>IF(summ!Q42="","",VLOOKUP(summ!Q42,gradecurri,4,TRUE))</f>
        <v/>
      </c>
      <c r="AL41" s="140" t="str">
        <f>IF(summ!U42="","",VLOOKUP(summ!U42,gradecurri,4,TRUE))</f>
        <v/>
      </c>
      <c r="AM41" s="140" t="str">
        <f>IF(summ!Y42="","",VLOOKUP(summ!Y42,gradecurri,4,TRUE))</f>
        <v/>
      </c>
      <c r="AN41" s="147" t="str">
        <f>IF(summ!AC42="","",VLOOKUP(summ!AC42,gradecurri,4,TRUE))</f>
        <v/>
      </c>
      <c r="AO41" s="147" t="str">
        <f>IF(summ!AH42="","",VLOOKUP(summ!AH42,gradecurri,4,TRUE))</f>
        <v/>
      </c>
      <c r="AP41" s="147" t="str">
        <f>IF(summ!AL42="","",VLOOKUP(summ!AL42,gradecurri,4,TRUE))</f>
        <v/>
      </c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</row>
    <row r="42" spans="1:59" ht="15.75" customHeight="1">
      <c r="A42" s="121"/>
      <c r="B42" s="127">
        <v>35</v>
      </c>
      <c r="C42" s="27" t="str">
        <f>IF(นักเรียน!B40="","",นักเรียน!B40)</f>
        <v/>
      </c>
      <c r="D42" s="283" t="str">
        <f>IF(นักเรียน!C40="","",นักเรียน!C40)</f>
        <v/>
      </c>
      <c r="E42" s="284"/>
      <c r="F42" s="141" t="str">
        <f>IF('ข้อ1-1'!W42=0,"",'ข้อ1-1'!W42)</f>
        <v/>
      </c>
      <c r="G42" s="141" t="str">
        <f>IF('ข้อ1-2'!W42=0,"",'ข้อ1-2'!W42)</f>
        <v/>
      </c>
      <c r="H42" s="141" t="str">
        <f>IF('ข้อ1-3'!W42=0,"",'ข้อ1-3'!W42)</f>
        <v/>
      </c>
      <c r="I42" s="141" t="str">
        <f>IF('ข้อ1-4'!W42=0,"",'ข้อ1-4'!W42)</f>
        <v/>
      </c>
      <c r="J42" s="141" t="str">
        <f>IF('ข้อ2-1'!W42=0,"",'ข้อ2-1'!W42)</f>
        <v/>
      </c>
      <c r="K42" s="141" t="str">
        <f>IF('ข้อ2-2'!W42=0,"",'ข้อ2-2'!W42)</f>
        <v/>
      </c>
      <c r="L42" s="141" t="str">
        <f>IF('ข้อ3-1'!W42=0,"",'ข้อ3-1'!W42)</f>
        <v/>
      </c>
      <c r="M42" s="141" t="str">
        <f>IF('ข้อ4-1'!W42=0,"",'ข้อ4-1'!W42)</f>
        <v/>
      </c>
      <c r="N42" s="141" t="str">
        <f>IF('ข้อ4-2'!W42=0,"",'ข้อ4-2'!W42)</f>
        <v/>
      </c>
      <c r="O42" s="141" t="str">
        <f>IF('ข้อ5-1'!AB42=0,"",'ข้อ5-1'!AB42)</f>
        <v/>
      </c>
      <c r="P42" s="141" t="str">
        <f>IF('ข้อ5-2'!W42=0,"",'ข้อ5-2'!W42)</f>
        <v/>
      </c>
      <c r="Q42" s="141" t="str">
        <f>IF('ข้อ6-1'!W42=0,"",'ข้อ6-1'!W42)</f>
        <v/>
      </c>
      <c r="R42" s="141" t="str">
        <f>IF('ข้อ6-2'!W42=0,"",'ข้อ6-2'!W42)</f>
        <v/>
      </c>
      <c r="S42" s="141" t="str">
        <f>IF('ข้อ7-1'!W42=0,"",'ข้อ7-1'!W42)</f>
        <v/>
      </c>
      <c r="T42" s="141" t="str">
        <f>IF('ข้อ7-2'!W42=0,"",'ข้อ7-2'!W42)</f>
        <v/>
      </c>
      <c r="U42" s="141" t="str">
        <f>IF('ข้อ7-3'!W42=0,"",'ข้อ7-3'!W42)</f>
        <v/>
      </c>
      <c r="V42" s="141" t="str">
        <f>IF('ข้อ8-1'!W42=0,"",'ข้อ8-1'!W42)</f>
        <v/>
      </c>
      <c r="W42" s="141" t="str">
        <f>IF('ข้อ8-2'!W42=0,"",'ข้อ8-2'!W42)</f>
        <v/>
      </c>
      <c r="X42" s="133" t="str">
        <f t="shared" si="0"/>
        <v/>
      </c>
      <c r="Y42" s="134" t="str">
        <f t="shared" si="2"/>
        <v/>
      </c>
      <c r="Z42" s="135" t="str">
        <f t="shared" si="3"/>
        <v/>
      </c>
      <c r="AA42" s="136" t="str">
        <f t="shared" si="1"/>
        <v/>
      </c>
      <c r="AB42" s="138"/>
      <c r="AC42" s="121"/>
      <c r="AD42" s="121"/>
      <c r="AE42" s="121"/>
      <c r="AF42" s="121"/>
      <c r="AG42" s="121"/>
      <c r="AH42" s="121"/>
      <c r="AI42" s="140" t="str">
        <f>IF(summ!J43="","",VLOOKUP(summ!J43,gradecurri,4,TRUE))</f>
        <v/>
      </c>
      <c r="AJ42" s="140" t="str">
        <f>IF(summ!N43="","",VLOOKUP(summ!N43,gradecurri,4,TRUE))</f>
        <v/>
      </c>
      <c r="AK42" s="140" t="str">
        <f>IF(summ!Q43="","",VLOOKUP(summ!Q43,gradecurri,4,TRUE))</f>
        <v/>
      </c>
      <c r="AL42" s="140" t="str">
        <f>IF(summ!U43="","",VLOOKUP(summ!U43,gradecurri,4,TRUE))</f>
        <v/>
      </c>
      <c r="AM42" s="140" t="str">
        <f>IF(summ!Y43="","",VLOOKUP(summ!Y43,gradecurri,4,TRUE))</f>
        <v/>
      </c>
      <c r="AN42" s="147" t="str">
        <f>IF(summ!AC43="","",VLOOKUP(summ!AC43,gradecurri,4,TRUE))</f>
        <v/>
      </c>
      <c r="AO42" s="147" t="str">
        <f>IF(summ!AH43="","",VLOOKUP(summ!AH43,gradecurri,4,TRUE))</f>
        <v/>
      </c>
      <c r="AP42" s="147" t="str">
        <f>IF(summ!AL43="","",VLOOKUP(summ!AL43,gradecurri,4,TRUE))</f>
        <v/>
      </c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</row>
    <row r="43" spans="1:59" ht="15.75" customHeight="1">
      <c r="A43" s="121"/>
      <c r="B43" s="127">
        <v>36</v>
      </c>
      <c r="C43" s="27" t="str">
        <f>IF(นักเรียน!B41="","",นักเรียน!B41)</f>
        <v/>
      </c>
      <c r="D43" s="283" t="str">
        <f>IF(นักเรียน!C41="","",นักเรียน!C41)</f>
        <v/>
      </c>
      <c r="E43" s="284"/>
      <c r="F43" s="141" t="str">
        <f>IF('ข้อ1-1'!W43=0,"",'ข้อ1-1'!W43)</f>
        <v/>
      </c>
      <c r="G43" s="141" t="str">
        <f>IF('ข้อ1-2'!W43=0,"",'ข้อ1-2'!W43)</f>
        <v/>
      </c>
      <c r="H43" s="141" t="str">
        <f>IF('ข้อ1-3'!W43=0,"",'ข้อ1-3'!W43)</f>
        <v/>
      </c>
      <c r="I43" s="141" t="str">
        <f>IF('ข้อ1-4'!W43=0,"",'ข้อ1-4'!W43)</f>
        <v/>
      </c>
      <c r="J43" s="141" t="str">
        <f>IF('ข้อ2-1'!W43=0,"",'ข้อ2-1'!W43)</f>
        <v/>
      </c>
      <c r="K43" s="141" t="str">
        <f>IF('ข้อ2-2'!W43=0,"",'ข้อ2-2'!W43)</f>
        <v/>
      </c>
      <c r="L43" s="141" t="str">
        <f>IF('ข้อ3-1'!W43=0,"",'ข้อ3-1'!W43)</f>
        <v/>
      </c>
      <c r="M43" s="141" t="str">
        <f>IF('ข้อ4-1'!W43=0,"",'ข้อ4-1'!W43)</f>
        <v/>
      </c>
      <c r="N43" s="141" t="str">
        <f>IF('ข้อ4-2'!W43=0,"",'ข้อ4-2'!W43)</f>
        <v/>
      </c>
      <c r="O43" s="141" t="str">
        <f>IF('ข้อ5-1'!AB43=0,"",'ข้อ5-1'!AB43)</f>
        <v/>
      </c>
      <c r="P43" s="141" t="str">
        <f>IF('ข้อ5-2'!W43=0,"",'ข้อ5-2'!W43)</f>
        <v/>
      </c>
      <c r="Q43" s="141" t="str">
        <f>IF('ข้อ6-1'!W43=0,"",'ข้อ6-1'!W43)</f>
        <v/>
      </c>
      <c r="R43" s="141" t="str">
        <f>IF('ข้อ6-2'!W43=0,"",'ข้อ6-2'!W43)</f>
        <v/>
      </c>
      <c r="S43" s="141" t="str">
        <f>IF('ข้อ7-1'!W43=0,"",'ข้อ7-1'!W43)</f>
        <v/>
      </c>
      <c r="T43" s="141" t="str">
        <f>IF('ข้อ7-2'!W43=0,"",'ข้อ7-2'!W43)</f>
        <v/>
      </c>
      <c r="U43" s="141" t="str">
        <f>IF('ข้อ7-3'!W43=0,"",'ข้อ7-3'!W43)</f>
        <v/>
      </c>
      <c r="V43" s="141" t="str">
        <f>IF('ข้อ8-1'!W43=0,"",'ข้อ8-1'!W43)</f>
        <v/>
      </c>
      <c r="W43" s="141" t="str">
        <f>IF('ข้อ8-2'!W43=0,"",'ข้อ8-2'!W43)</f>
        <v/>
      </c>
      <c r="X43" s="133" t="str">
        <f t="shared" si="0"/>
        <v/>
      </c>
      <c r="Y43" s="134" t="str">
        <f t="shared" si="2"/>
        <v/>
      </c>
      <c r="Z43" s="135" t="str">
        <f t="shared" si="3"/>
        <v/>
      </c>
      <c r="AA43" s="136" t="str">
        <f t="shared" si="1"/>
        <v/>
      </c>
      <c r="AB43" s="138"/>
      <c r="AC43" s="121"/>
      <c r="AD43" s="121"/>
      <c r="AE43" s="121"/>
      <c r="AF43" s="121"/>
      <c r="AG43" s="121"/>
      <c r="AH43" s="121"/>
      <c r="AI43" s="140" t="str">
        <f>IF(summ!J44="","",VLOOKUP(summ!J44,gradecurri,4,TRUE))</f>
        <v/>
      </c>
      <c r="AJ43" s="140" t="str">
        <f>IF(summ!N44="","",VLOOKUP(summ!N44,gradecurri,4,TRUE))</f>
        <v/>
      </c>
      <c r="AK43" s="140" t="str">
        <f>IF(summ!Q44="","",VLOOKUP(summ!Q44,gradecurri,4,TRUE))</f>
        <v/>
      </c>
      <c r="AL43" s="140" t="str">
        <f>IF(summ!U44="","",VLOOKUP(summ!U44,gradecurri,4,TRUE))</f>
        <v/>
      </c>
      <c r="AM43" s="140" t="str">
        <f>IF(summ!Y44="","",VLOOKUP(summ!Y44,gradecurri,4,TRUE))</f>
        <v/>
      </c>
      <c r="AN43" s="147" t="str">
        <f>IF(summ!AC44="","",VLOOKUP(summ!AC44,gradecurri,4,TRUE))</f>
        <v/>
      </c>
      <c r="AO43" s="147" t="str">
        <f>IF(summ!AH44="","",VLOOKUP(summ!AH44,gradecurri,4,TRUE))</f>
        <v/>
      </c>
      <c r="AP43" s="147" t="str">
        <f>IF(summ!AL44="","",VLOOKUP(summ!AL44,gradecurri,4,TRUE))</f>
        <v/>
      </c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</row>
    <row r="44" spans="1:59" ht="15.75" customHeight="1">
      <c r="A44" s="121"/>
      <c r="B44" s="127">
        <v>37</v>
      </c>
      <c r="C44" s="27" t="str">
        <f>IF(นักเรียน!B42="","",นักเรียน!B42)</f>
        <v/>
      </c>
      <c r="D44" s="283" t="str">
        <f>IF(นักเรียน!C42="","",นักเรียน!C42)</f>
        <v/>
      </c>
      <c r="E44" s="284"/>
      <c r="F44" s="141" t="str">
        <f>IF('ข้อ1-1'!W44=0,"",'ข้อ1-1'!W44)</f>
        <v/>
      </c>
      <c r="G44" s="141" t="str">
        <f>IF('ข้อ1-2'!W44=0,"",'ข้อ1-2'!W44)</f>
        <v/>
      </c>
      <c r="H44" s="141" t="str">
        <f>IF('ข้อ1-3'!W44=0,"",'ข้อ1-3'!W44)</f>
        <v/>
      </c>
      <c r="I44" s="141" t="str">
        <f>IF('ข้อ1-4'!W44=0,"",'ข้อ1-4'!W44)</f>
        <v/>
      </c>
      <c r="J44" s="141" t="str">
        <f>IF('ข้อ2-1'!W44=0,"",'ข้อ2-1'!W44)</f>
        <v/>
      </c>
      <c r="K44" s="141" t="str">
        <f>IF('ข้อ2-2'!W44=0,"",'ข้อ2-2'!W44)</f>
        <v/>
      </c>
      <c r="L44" s="141" t="str">
        <f>IF('ข้อ3-1'!W44=0,"",'ข้อ3-1'!W44)</f>
        <v/>
      </c>
      <c r="M44" s="141" t="str">
        <f>IF('ข้อ4-1'!W44=0,"",'ข้อ4-1'!W44)</f>
        <v/>
      </c>
      <c r="N44" s="141" t="str">
        <f>IF('ข้อ4-2'!W44=0,"",'ข้อ4-2'!W44)</f>
        <v/>
      </c>
      <c r="O44" s="141" t="str">
        <f>IF('ข้อ5-1'!AB44=0,"",'ข้อ5-1'!AB44)</f>
        <v/>
      </c>
      <c r="P44" s="141" t="str">
        <f>IF('ข้อ5-2'!W44=0,"",'ข้อ5-2'!W44)</f>
        <v/>
      </c>
      <c r="Q44" s="141" t="str">
        <f>IF('ข้อ6-1'!W44=0,"",'ข้อ6-1'!W44)</f>
        <v/>
      </c>
      <c r="R44" s="141" t="str">
        <f>IF('ข้อ6-2'!W44=0,"",'ข้อ6-2'!W44)</f>
        <v/>
      </c>
      <c r="S44" s="141" t="str">
        <f>IF('ข้อ7-1'!W44=0,"",'ข้อ7-1'!W44)</f>
        <v/>
      </c>
      <c r="T44" s="141" t="str">
        <f>IF('ข้อ7-2'!W44=0,"",'ข้อ7-2'!W44)</f>
        <v/>
      </c>
      <c r="U44" s="141" t="str">
        <f>IF('ข้อ7-3'!W44=0,"",'ข้อ7-3'!W44)</f>
        <v/>
      </c>
      <c r="V44" s="141" t="str">
        <f>IF('ข้อ8-1'!W44=0,"",'ข้อ8-1'!W44)</f>
        <v/>
      </c>
      <c r="W44" s="141" t="str">
        <f>IF('ข้อ8-2'!W44=0,"",'ข้อ8-2'!W44)</f>
        <v/>
      </c>
      <c r="X44" s="133" t="str">
        <f t="shared" si="0"/>
        <v/>
      </c>
      <c r="Y44" s="134" t="str">
        <f t="shared" si="2"/>
        <v/>
      </c>
      <c r="Z44" s="135" t="str">
        <f t="shared" si="3"/>
        <v/>
      </c>
      <c r="AA44" s="136" t="str">
        <f t="shared" si="1"/>
        <v/>
      </c>
      <c r="AB44" s="138"/>
      <c r="AC44" s="121"/>
      <c r="AD44" s="121"/>
      <c r="AE44" s="121"/>
      <c r="AF44" s="121"/>
      <c r="AG44" s="121"/>
      <c r="AH44" s="121"/>
      <c r="AI44" s="140" t="str">
        <f>IF(summ!J45="","",VLOOKUP(summ!J45,gradecurri,4,TRUE))</f>
        <v/>
      </c>
      <c r="AJ44" s="140" t="str">
        <f>IF(summ!N45="","",VLOOKUP(summ!N45,gradecurri,4,TRUE))</f>
        <v/>
      </c>
      <c r="AK44" s="140" t="str">
        <f>IF(summ!Q45="","",VLOOKUP(summ!Q45,gradecurri,4,TRUE))</f>
        <v/>
      </c>
      <c r="AL44" s="140" t="str">
        <f>IF(summ!U45="","",VLOOKUP(summ!U45,gradecurri,4,TRUE))</f>
        <v/>
      </c>
      <c r="AM44" s="140" t="str">
        <f>IF(summ!Y45="","",VLOOKUP(summ!Y45,gradecurri,4,TRUE))</f>
        <v/>
      </c>
      <c r="AN44" s="147" t="str">
        <f>IF(summ!AC45="","",VLOOKUP(summ!AC45,gradecurri,4,TRUE))</f>
        <v/>
      </c>
      <c r="AO44" s="147" t="str">
        <f>IF(summ!AH45="","",VLOOKUP(summ!AH45,gradecurri,4,TRUE))</f>
        <v/>
      </c>
      <c r="AP44" s="147" t="str">
        <f>IF(summ!AL45="","",VLOOKUP(summ!AL45,gradecurri,4,TRUE))</f>
        <v/>
      </c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</row>
    <row r="45" spans="1:59" ht="15.75" customHeight="1">
      <c r="A45" s="121"/>
      <c r="B45" s="127">
        <v>38</v>
      </c>
      <c r="C45" s="27" t="str">
        <f>IF(นักเรียน!B43="","",นักเรียน!B43)</f>
        <v/>
      </c>
      <c r="D45" s="283" t="str">
        <f>IF(นักเรียน!C43="","",นักเรียน!C43)</f>
        <v/>
      </c>
      <c r="E45" s="284"/>
      <c r="F45" s="141" t="str">
        <f>IF('ข้อ1-1'!W45=0,"",'ข้อ1-1'!W45)</f>
        <v/>
      </c>
      <c r="G45" s="141" t="str">
        <f>IF('ข้อ1-2'!W45=0,"",'ข้อ1-2'!W45)</f>
        <v/>
      </c>
      <c r="H45" s="141" t="str">
        <f>IF('ข้อ1-3'!W45=0,"",'ข้อ1-3'!W45)</f>
        <v/>
      </c>
      <c r="I45" s="141" t="str">
        <f>IF('ข้อ1-4'!W45=0,"",'ข้อ1-4'!W45)</f>
        <v/>
      </c>
      <c r="J45" s="141" t="str">
        <f>IF('ข้อ2-1'!W45=0,"",'ข้อ2-1'!W45)</f>
        <v/>
      </c>
      <c r="K45" s="141" t="str">
        <f>IF('ข้อ2-2'!W45=0,"",'ข้อ2-2'!W45)</f>
        <v/>
      </c>
      <c r="L45" s="141" t="str">
        <f>IF('ข้อ3-1'!W45=0,"",'ข้อ3-1'!W45)</f>
        <v/>
      </c>
      <c r="M45" s="141" t="str">
        <f>IF('ข้อ4-1'!W45=0,"",'ข้อ4-1'!W45)</f>
        <v/>
      </c>
      <c r="N45" s="141" t="str">
        <f>IF('ข้อ4-2'!W45=0,"",'ข้อ4-2'!W45)</f>
        <v/>
      </c>
      <c r="O45" s="141" t="str">
        <f>IF('ข้อ5-1'!AB45=0,"",'ข้อ5-1'!AB45)</f>
        <v/>
      </c>
      <c r="P45" s="141" t="str">
        <f>IF('ข้อ5-2'!W45=0,"",'ข้อ5-2'!W45)</f>
        <v/>
      </c>
      <c r="Q45" s="141" t="str">
        <f>IF('ข้อ6-1'!W45=0,"",'ข้อ6-1'!W45)</f>
        <v/>
      </c>
      <c r="R45" s="141" t="str">
        <f>IF('ข้อ6-2'!W45=0,"",'ข้อ6-2'!W45)</f>
        <v/>
      </c>
      <c r="S45" s="141" t="str">
        <f>IF('ข้อ7-1'!W45=0,"",'ข้อ7-1'!W45)</f>
        <v/>
      </c>
      <c r="T45" s="141" t="str">
        <f>IF('ข้อ7-2'!W45=0,"",'ข้อ7-2'!W45)</f>
        <v/>
      </c>
      <c r="U45" s="141" t="str">
        <f>IF('ข้อ7-3'!W45=0,"",'ข้อ7-3'!W45)</f>
        <v/>
      </c>
      <c r="V45" s="141" t="str">
        <f>IF('ข้อ8-1'!W45=0,"",'ข้อ8-1'!W45)</f>
        <v/>
      </c>
      <c r="W45" s="141" t="str">
        <f>IF('ข้อ8-2'!W45=0,"",'ข้อ8-2'!W45)</f>
        <v/>
      </c>
      <c r="X45" s="133" t="str">
        <f t="shared" si="0"/>
        <v/>
      </c>
      <c r="Y45" s="134" t="str">
        <f t="shared" si="2"/>
        <v/>
      </c>
      <c r="Z45" s="135" t="str">
        <f t="shared" si="3"/>
        <v/>
      </c>
      <c r="AA45" s="136" t="str">
        <f t="shared" si="1"/>
        <v/>
      </c>
      <c r="AB45" s="138"/>
      <c r="AC45" s="121"/>
      <c r="AD45" s="121"/>
      <c r="AE45" s="121"/>
      <c r="AF45" s="121"/>
      <c r="AG45" s="121"/>
      <c r="AH45" s="121"/>
      <c r="AI45" s="140" t="str">
        <f>IF(summ!J46="","",VLOOKUP(summ!J46,gradecurri,4,TRUE))</f>
        <v/>
      </c>
      <c r="AJ45" s="140" t="str">
        <f>IF(summ!N46="","",VLOOKUP(summ!N46,gradecurri,4,TRUE))</f>
        <v/>
      </c>
      <c r="AK45" s="140" t="str">
        <f>IF(summ!Q46="","",VLOOKUP(summ!Q46,gradecurri,4,TRUE))</f>
        <v/>
      </c>
      <c r="AL45" s="140" t="str">
        <f>IF(summ!U46="","",VLOOKUP(summ!U46,gradecurri,4,TRUE))</f>
        <v/>
      </c>
      <c r="AM45" s="140" t="str">
        <f>IF(summ!Y46="","",VLOOKUP(summ!Y46,gradecurri,4,TRUE))</f>
        <v/>
      </c>
      <c r="AN45" s="147" t="str">
        <f>IF(summ!AC46="","",VLOOKUP(summ!AC46,gradecurri,4,TRUE))</f>
        <v/>
      </c>
      <c r="AO45" s="147" t="str">
        <f>IF(summ!AH46="","",VLOOKUP(summ!AH46,gradecurri,4,TRUE))</f>
        <v/>
      </c>
      <c r="AP45" s="147" t="str">
        <f>IF(summ!AL46="","",VLOOKUP(summ!AL46,gradecurri,4,TRUE))</f>
        <v/>
      </c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</row>
    <row r="46" spans="1:59" ht="15.75" customHeight="1">
      <c r="A46" s="121"/>
      <c r="B46" s="127">
        <v>39</v>
      </c>
      <c r="C46" s="27" t="str">
        <f>IF(นักเรียน!B44="","",นักเรียน!B44)</f>
        <v/>
      </c>
      <c r="D46" s="283" t="str">
        <f>IF(นักเรียน!C44="","",นักเรียน!C44)</f>
        <v/>
      </c>
      <c r="E46" s="284"/>
      <c r="F46" s="141" t="str">
        <f>IF('ข้อ1-1'!W46=0,"",'ข้อ1-1'!W46)</f>
        <v/>
      </c>
      <c r="G46" s="141" t="str">
        <f>IF('ข้อ1-2'!W46=0,"",'ข้อ1-2'!W46)</f>
        <v/>
      </c>
      <c r="H46" s="141" t="str">
        <f>IF('ข้อ1-3'!W46=0,"",'ข้อ1-3'!W46)</f>
        <v/>
      </c>
      <c r="I46" s="141" t="str">
        <f>IF('ข้อ1-4'!W46=0,"",'ข้อ1-4'!W46)</f>
        <v/>
      </c>
      <c r="J46" s="141" t="str">
        <f>IF('ข้อ2-1'!W46=0,"",'ข้อ2-1'!W46)</f>
        <v/>
      </c>
      <c r="K46" s="141" t="str">
        <f>IF('ข้อ2-2'!W46=0,"",'ข้อ2-2'!W46)</f>
        <v/>
      </c>
      <c r="L46" s="141" t="str">
        <f>IF('ข้อ3-1'!W46=0,"",'ข้อ3-1'!W46)</f>
        <v/>
      </c>
      <c r="M46" s="141" t="str">
        <f>IF('ข้อ4-1'!W46=0,"",'ข้อ4-1'!W46)</f>
        <v/>
      </c>
      <c r="N46" s="141" t="str">
        <f>IF('ข้อ4-2'!W46=0,"",'ข้อ4-2'!W46)</f>
        <v/>
      </c>
      <c r="O46" s="141" t="str">
        <f>IF('ข้อ5-1'!AB46=0,"",'ข้อ5-1'!AB46)</f>
        <v/>
      </c>
      <c r="P46" s="141" t="str">
        <f>IF('ข้อ5-2'!W46=0,"",'ข้อ5-2'!W46)</f>
        <v/>
      </c>
      <c r="Q46" s="141" t="str">
        <f>IF('ข้อ6-1'!W46=0,"",'ข้อ6-1'!W46)</f>
        <v/>
      </c>
      <c r="R46" s="141" t="str">
        <f>IF('ข้อ6-2'!W46=0,"",'ข้อ6-2'!W46)</f>
        <v/>
      </c>
      <c r="S46" s="141" t="str">
        <f>IF('ข้อ7-1'!W46=0,"",'ข้อ7-1'!W46)</f>
        <v/>
      </c>
      <c r="T46" s="141" t="str">
        <f>IF('ข้อ7-2'!W46=0,"",'ข้อ7-2'!W46)</f>
        <v/>
      </c>
      <c r="U46" s="141" t="str">
        <f>IF('ข้อ7-3'!W46=0,"",'ข้อ7-3'!W46)</f>
        <v/>
      </c>
      <c r="V46" s="141" t="str">
        <f>IF('ข้อ8-1'!W46=0,"",'ข้อ8-1'!W46)</f>
        <v/>
      </c>
      <c r="W46" s="141" t="str">
        <f>IF('ข้อ8-2'!W46=0,"",'ข้อ8-2'!W46)</f>
        <v/>
      </c>
      <c r="X46" s="133" t="str">
        <f t="shared" si="0"/>
        <v/>
      </c>
      <c r="Y46" s="134" t="str">
        <f t="shared" si="2"/>
        <v/>
      </c>
      <c r="Z46" s="135" t="str">
        <f t="shared" si="3"/>
        <v/>
      </c>
      <c r="AA46" s="136" t="str">
        <f t="shared" si="1"/>
        <v/>
      </c>
      <c r="AB46" s="138"/>
      <c r="AC46" s="121"/>
      <c r="AD46" s="121"/>
      <c r="AE46" s="121"/>
      <c r="AF46" s="121"/>
      <c r="AG46" s="121"/>
      <c r="AH46" s="121"/>
      <c r="AI46" s="140" t="str">
        <f>IF(summ!J47="","",VLOOKUP(summ!J47,gradecurri,4,TRUE))</f>
        <v/>
      </c>
      <c r="AJ46" s="140" t="str">
        <f>IF(summ!N47="","",VLOOKUP(summ!N47,gradecurri,4,TRUE))</f>
        <v/>
      </c>
      <c r="AK46" s="140" t="str">
        <f>IF(summ!Q47="","",VLOOKUP(summ!Q47,gradecurri,4,TRUE))</f>
        <v/>
      </c>
      <c r="AL46" s="140" t="str">
        <f>IF(summ!U47="","",VLOOKUP(summ!U47,gradecurri,4,TRUE))</f>
        <v/>
      </c>
      <c r="AM46" s="140" t="str">
        <f>IF(summ!Y47="","",VLOOKUP(summ!Y47,gradecurri,4,TRUE))</f>
        <v/>
      </c>
      <c r="AN46" s="147" t="str">
        <f>IF(summ!AC47="","",VLOOKUP(summ!AC47,gradecurri,4,TRUE))</f>
        <v/>
      </c>
      <c r="AO46" s="147" t="str">
        <f>IF(summ!AH47="","",VLOOKUP(summ!AH47,gradecurri,4,TRUE))</f>
        <v/>
      </c>
      <c r="AP46" s="147" t="str">
        <f>IF(summ!AL47="","",VLOOKUP(summ!AL47,gradecurri,4,TRUE))</f>
        <v/>
      </c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</row>
    <row r="47" spans="1:59" ht="15.75" customHeight="1">
      <c r="A47" s="121"/>
      <c r="B47" s="127">
        <v>40</v>
      </c>
      <c r="C47" s="27" t="str">
        <f>IF(นักเรียน!B45="","",นักเรียน!B45)</f>
        <v/>
      </c>
      <c r="D47" s="283" t="str">
        <f>IF(นักเรียน!C45="","",นักเรียน!C45)</f>
        <v/>
      </c>
      <c r="E47" s="284"/>
      <c r="F47" s="141" t="str">
        <f>IF('ข้อ1-1'!W47=0,"",'ข้อ1-1'!W47)</f>
        <v/>
      </c>
      <c r="G47" s="141" t="str">
        <f>IF('ข้อ1-2'!W47=0,"",'ข้อ1-2'!W47)</f>
        <v/>
      </c>
      <c r="H47" s="141" t="str">
        <f>IF('ข้อ1-3'!W47=0,"",'ข้อ1-3'!W47)</f>
        <v/>
      </c>
      <c r="I47" s="141" t="str">
        <f>IF('ข้อ1-4'!W47=0,"",'ข้อ1-4'!W47)</f>
        <v/>
      </c>
      <c r="J47" s="141" t="str">
        <f>IF('ข้อ2-1'!W47=0,"",'ข้อ2-1'!W47)</f>
        <v/>
      </c>
      <c r="K47" s="141" t="str">
        <f>IF('ข้อ2-2'!W47=0,"",'ข้อ2-2'!W47)</f>
        <v/>
      </c>
      <c r="L47" s="141" t="str">
        <f>IF('ข้อ3-1'!W47=0,"",'ข้อ3-1'!W47)</f>
        <v/>
      </c>
      <c r="M47" s="141" t="str">
        <f>IF('ข้อ4-1'!W47=0,"",'ข้อ4-1'!W47)</f>
        <v/>
      </c>
      <c r="N47" s="141" t="str">
        <f>IF('ข้อ4-2'!W47=0,"",'ข้อ4-2'!W47)</f>
        <v/>
      </c>
      <c r="O47" s="141" t="str">
        <f>IF('ข้อ5-1'!AB47=0,"",'ข้อ5-1'!AB47)</f>
        <v/>
      </c>
      <c r="P47" s="141" t="str">
        <f>IF('ข้อ5-2'!W47=0,"",'ข้อ5-2'!W47)</f>
        <v/>
      </c>
      <c r="Q47" s="141" t="str">
        <f>IF('ข้อ6-1'!W47=0,"",'ข้อ6-1'!W47)</f>
        <v/>
      </c>
      <c r="R47" s="141" t="str">
        <f>IF('ข้อ6-2'!W47=0,"",'ข้อ6-2'!W47)</f>
        <v/>
      </c>
      <c r="S47" s="141" t="str">
        <f>IF('ข้อ7-1'!W47=0,"",'ข้อ7-1'!W47)</f>
        <v/>
      </c>
      <c r="T47" s="141" t="str">
        <f>IF('ข้อ7-2'!W47=0,"",'ข้อ7-2'!W47)</f>
        <v/>
      </c>
      <c r="U47" s="141" t="str">
        <f>IF('ข้อ7-3'!W47=0,"",'ข้อ7-3'!W47)</f>
        <v/>
      </c>
      <c r="V47" s="141" t="str">
        <f>IF('ข้อ8-1'!W47=0,"",'ข้อ8-1'!W47)</f>
        <v/>
      </c>
      <c r="W47" s="141" t="str">
        <f>IF('ข้อ8-2'!W47=0,"",'ข้อ8-2'!W47)</f>
        <v/>
      </c>
      <c r="X47" s="133" t="str">
        <f t="shared" si="0"/>
        <v/>
      </c>
      <c r="Y47" s="134" t="str">
        <f t="shared" si="2"/>
        <v/>
      </c>
      <c r="Z47" s="135" t="str">
        <f t="shared" si="3"/>
        <v/>
      </c>
      <c r="AA47" s="136" t="str">
        <f t="shared" si="1"/>
        <v/>
      </c>
      <c r="AB47" s="138"/>
      <c r="AC47" s="121"/>
      <c r="AD47" s="121"/>
      <c r="AE47" s="121"/>
      <c r="AF47" s="121"/>
      <c r="AG47" s="121"/>
      <c r="AH47" s="121"/>
      <c r="AI47" s="140" t="str">
        <f>IF(summ!J48="","",VLOOKUP(summ!J48,gradecurri,4,TRUE))</f>
        <v/>
      </c>
      <c r="AJ47" s="140" t="str">
        <f>IF(summ!N48="","",VLOOKUP(summ!N48,gradecurri,4,TRUE))</f>
        <v/>
      </c>
      <c r="AK47" s="140" t="str">
        <f>IF(summ!Q48="","",VLOOKUP(summ!Q48,gradecurri,4,TRUE))</f>
        <v/>
      </c>
      <c r="AL47" s="140" t="str">
        <f>IF(summ!U48="","",VLOOKUP(summ!U48,gradecurri,4,TRUE))</f>
        <v/>
      </c>
      <c r="AM47" s="140" t="str">
        <f>IF(summ!Y48="","",VLOOKUP(summ!Y48,gradecurri,4,TRUE))</f>
        <v/>
      </c>
      <c r="AN47" s="147" t="str">
        <f>IF(summ!AC48="","",VLOOKUP(summ!AC48,gradecurri,4,TRUE))</f>
        <v/>
      </c>
      <c r="AO47" s="147" t="str">
        <f>IF(summ!AH48="","",VLOOKUP(summ!AH48,gradecurri,4,TRUE))</f>
        <v/>
      </c>
      <c r="AP47" s="147" t="str">
        <f>IF(summ!AL48="","",VLOOKUP(summ!AL48,gradecurri,4,TRUE))</f>
        <v/>
      </c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</row>
    <row r="48" spans="1:59" ht="15.75" customHeight="1">
      <c r="A48" s="121"/>
      <c r="B48" s="127">
        <v>41</v>
      </c>
      <c r="C48" s="27" t="str">
        <f>IF(นักเรียน!B46="","",นักเรียน!B46)</f>
        <v/>
      </c>
      <c r="D48" s="283" t="str">
        <f>IF(นักเรียน!C46="","",นักเรียน!C46)</f>
        <v/>
      </c>
      <c r="E48" s="284"/>
      <c r="F48" s="141" t="str">
        <f>IF('ข้อ1-1'!W48=0,"",'ข้อ1-1'!W48)</f>
        <v/>
      </c>
      <c r="G48" s="141" t="str">
        <f>IF('ข้อ1-2'!W48=0,"",'ข้อ1-2'!W48)</f>
        <v/>
      </c>
      <c r="H48" s="141" t="str">
        <f>IF('ข้อ1-3'!W48=0,"",'ข้อ1-3'!W48)</f>
        <v/>
      </c>
      <c r="I48" s="141" t="str">
        <f>IF('ข้อ1-4'!W48=0,"",'ข้อ1-4'!W48)</f>
        <v/>
      </c>
      <c r="J48" s="141" t="str">
        <f>IF('ข้อ2-1'!W48=0,"",'ข้อ2-1'!W48)</f>
        <v/>
      </c>
      <c r="K48" s="141" t="str">
        <f>IF('ข้อ2-2'!W48=0,"",'ข้อ2-2'!W48)</f>
        <v/>
      </c>
      <c r="L48" s="141" t="str">
        <f>IF('ข้อ3-1'!W48=0,"",'ข้อ3-1'!W48)</f>
        <v/>
      </c>
      <c r="M48" s="141" t="str">
        <f>IF('ข้อ4-1'!W48=0,"",'ข้อ4-1'!W48)</f>
        <v/>
      </c>
      <c r="N48" s="141" t="str">
        <f>IF('ข้อ4-2'!W48=0,"",'ข้อ4-2'!W48)</f>
        <v/>
      </c>
      <c r="O48" s="141" t="str">
        <f>IF('ข้อ5-1'!AB48=0,"",'ข้อ5-1'!AB48)</f>
        <v/>
      </c>
      <c r="P48" s="141" t="str">
        <f>IF('ข้อ5-2'!W48=0,"",'ข้อ5-2'!W48)</f>
        <v/>
      </c>
      <c r="Q48" s="141" t="str">
        <f>IF('ข้อ6-1'!W48=0,"",'ข้อ6-1'!W48)</f>
        <v/>
      </c>
      <c r="R48" s="141" t="str">
        <f>IF('ข้อ6-2'!W48=0,"",'ข้อ6-2'!W48)</f>
        <v/>
      </c>
      <c r="S48" s="141" t="str">
        <f>IF('ข้อ7-1'!W48=0,"",'ข้อ7-1'!W48)</f>
        <v/>
      </c>
      <c r="T48" s="141" t="str">
        <f>IF('ข้อ7-2'!W48=0,"",'ข้อ7-2'!W48)</f>
        <v/>
      </c>
      <c r="U48" s="141" t="str">
        <f>IF('ข้อ7-3'!W48=0,"",'ข้อ7-3'!W48)</f>
        <v/>
      </c>
      <c r="V48" s="141" t="str">
        <f>IF('ข้อ8-1'!W48=0,"",'ข้อ8-1'!W48)</f>
        <v/>
      </c>
      <c r="W48" s="141" t="str">
        <f>IF('ข้อ8-2'!W48=0,"",'ข้อ8-2'!W48)</f>
        <v/>
      </c>
      <c r="X48" s="133" t="str">
        <f t="shared" si="0"/>
        <v/>
      </c>
      <c r="Y48" s="134" t="str">
        <f t="shared" si="2"/>
        <v/>
      </c>
      <c r="Z48" s="135" t="str">
        <f t="shared" si="3"/>
        <v/>
      </c>
      <c r="AA48" s="136" t="str">
        <f t="shared" si="1"/>
        <v/>
      </c>
      <c r="AB48" s="138"/>
      <c r="AC48" s="121"/>
      <c r="AD48" s="121"/>
      <c r="AE48" s="121"/>
      <c r="AF48" s="121"/>
      <c r="AG48" s="121"/>
      <c r="AH48" s="121"/>
      <c r="AI48" s="140" t="str">
        <f>IF(summ!J49="","",VLOOKUP(summ!J49,gradecurri,4,TRUE))</f>
        <v/>
      </c>
      <c r="AJ48" s="140" t="str">
        <f>IF(summ!N49="","",VLOOKUP(summ!N49,gradecurri,4,TRUE))</f>
        <v/>
      </c>
      <c r="AK48" s="140" t="str">
        <f>IF(summ!Q49="","",VLOOKUP(summ!Q49,gradecurri,4,TRUE))</f>
        <v/>
      </c>
      <c r="AL48" s="140" t="str">
        <f>IF(summ!U49="","",VLOOKUP(summ!U49,gradecurri,4,TRUE))</f>
        <v/>
      </c>
      <c r="AM48" s="140" t="str">
        <f>IF(summ!Y49="","",VLOOKUP(summ!Y49,gradecurri,4,TRUE))</f>
        <v/>
      </c>
      <c r="AN48" s="147" t="str">
        <f>IF(summ!AC49="","",VLOOKUP(summ!AC49,gradecurri,4,TRUE))</f>
        <v/>
      </c>
      <c r="AO48" s="147" t="str">
        <f>IF(summ!AH49="","",VLOOKUP(summ!AH49,gradecurri,4,TRUE))</f>
        <v/>
      </c>
      <c r="AP48" s="147" t="str">
        <f>IF(summ!AL49="","",VLOOKUP(summ!AL49,gradecurri,4,TRUE))</f>
        <v/>
      </c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</row>
    <row r="49" spans="1:59" ht="15.75" customHeight="1">
      <c r="A49" s="121"/>
      <c r="B49" s="127">
        <v>42</v>
      </c>
      <c r="C49" s="27" t="str">
        <f>IF(นักเรียน!B47="","",นักเรียน!B47)</f>
        <v/>
      </c>
      <c r="D49" s="283" t="str">
        <f>IF(นักเรียน!C47="","",นักเรียน!C47)</f>
        <v/>
      </c>
      <c r="E49" s="284"/>
      <c r="F49" s="141" t="str">
        <f>IF('ข้อ1-1'!W49=0,"",'ข้อ1-1'!W49)</f>
        <v/>
      </c>
      <c r="G49" s="141" t="str">
        <f>IF('ข้อ1-2'!W49=0,"",'ข้อ1-2'!W49)</f>
        <v/>
      </c>
      <c r="H49" s="141" t="str">
        <f>IF('ข้อ1-3'!W49=0,"",'ข้อ1-3'!W49)</f>
        <v/>
      </c>
      <c r="I49" s="141" t="str">
        <f>IF('ข้อ1-4'!W49=0,"",'ข้อ1-4'!W49)</f>
        <v/>
      </c>
      <c r="J49" s="141" t="str">
        <f>IF('ข้อ2-1'!W49=0,"",'ข้อ2-1'!W49)</f>
        <v/>
      </c>
      <c r="K49" s="141" t="str">
        <f>IF('ข้อ2-2'!W49=0,"",'ข้อ2-2'!W49)</f>
        <v/>
      </c>
      <c r="L49" s="141" t="str">
        <f>IF('ข้อ3-1'!W49=0,"",'ข้อ3-1'!W49)</f>
        <v/>
      </c>
      <c r="M49" s="141" t="str">
        <f>IF('ข้อ4-1'!W49=0,"",'ข้อ4-1'!W49)</f>
        <v/>
      </c>
      <c r="N49" s="141" t="str">
        <f>IF('ข้อ4-2'!W49=0,"",'ข้อ4-2'!W49)</f>
        <v/>
      </c>
      <c r="O49" s="141" t="str">
        <f>IF('ข้อ5-1'!AB49=0,"",'ข้อ5-1'!AB49)</f>
        <v/>
      </c>
      <c r="P49" s="141" t="str">
        <f>IF('ข้อ5-2'!W49=0,"",'ข้อ5-2'!W49)</f>
        <v/>
      </c>
      <c r="Q49" s="141" t="str">
        <f>IF('ข้อ6-1'!W49=0,"",'ข้อ6-1'!W49)</f>
        <v/>
      </c>
      <c r="R49" s="141" t="str">
        <f>IF('ข้อ6-2'!W49=0,"",'ข้อ6-2'!W49)</f>
        <v/>
      </c>
      <c r="S49" s="141" t="str">
        <f>IF('ข้อ7-1'!W49=0,"",'ข้อ7-1'!W49)</f>
        <v/>
      </c>
      <c r="T49" s="141" t="str">
        <f>IF('ข้อ7-2'!W49=0,"",'ข้อ7-2'!W49)</f>
        <v/>
      </c>
      <c r="U49" s="141" t="str">
        <f>IF('ข้อ7-3'!W49=0,"",'ข้อ7-3'!W49)</f>
        <v/>
      </c>
      <c r="V49" s="141" t="str">
        <f>IF('ข้อ8-1'!W49=0,"",'ข้อ8-1'!W49)</f>
        <v/>
      </c>
      <c r="W49" s="141" t="str">
        <f>IF('ข้อ8-2'!W49=0,"",'ข้อ8-2'!W49)</f>
        <v/>
      </c>
      <c r="X49" s="133" t="str">
        <f t="shared" si="0"/>
        <v/>
      </c>
      <c r="Y49" s="134" t="str">
        <f t="shared" si="2"/>
        <v/>
      </c>
      <c r="Z49" s="135" t="str">
        <f t="shared" si="3"/>
        <v/>
      </c>
      <c r="AA49" s="136" t="str">
        <f t="shared" si="1"/>
        <v/>
      </c>
      <c r="AB49" s="138"/>
      <c r="AC49" s="121"/>
      <c r="AD49" s="121"/>
      <c r="AE49" s="121"/>
      <c r="AF49" s="121"/>
      <c r="AG49" s="121"/>
      <c r="AH49" s="121"/>
      <c r="AI49" s="140" t="str">
        <f>IF(summ!J50="","",VLOOKUP(summ!J50,gradecurri,4,TRUE))</f>
        <v/>
      </c>
      <c r="AJ49" s="140" t="str">
        <f>IF(summ!N50="","",VLOOKUP(summ!N50,gradecurri,4,TRUE))</f>
        <v/>
      </c>
      <c r="AK49" s="140" t="str">
        <f>IF(summ!Q50="","",VLOOKUP(summ!Q50,gradecurri,4,TRUE))</f>
        <v/>
      </c>
      <c r="AL49" s="140" t="str">
        <f>IF(summ!U50="","",VLOOKUP(summ!U50,gradecurri,4,TRUE))</f>
        <v/>
      </c>
      <c r="AM49" s="140" t="str">
        <f>IF(summ!Y50="","",VLOOKUP(summ!Y50,gradecurri,4,TRUE))</f>
        <v/>
      </c>
      <c r="AN49" s="147" t="str">
        <f>IF(summ!AC50="","",VLOOKUP(summ!AC50,gradecurri,4,TRUE))</f>
        <v/>
      </c>
      <c r="AO49" s="147" t="str">
        <f>IF(summ!AH50="","",VLOOKUP(summ!AH50,gradecurri,4,TRUE))</f>
        <v/>
      </c>
      <c r="AP49" s="147" t="str">
        <f>IF(summ!AL50="","",VLOOKUP(summ!AL50,gradecurri,4,TRUE))</f>
        <v/>
      </c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</row>
    <row r="50" spans="1:59" ht="15.75" customHeight="1">
      <c r="A50" s="121"/>
      <c r="B50" s="127">
        <v>43</v>
      </c>
      <c r="C50" s="27" t="str">
        <f>IF(นักเรียน!B48="","",นักเรียน!B48)</f>
        <v/>
      </c>
      <c r="D50" s="283" t="str">
        <f>IF(นักเรียน!C48="","",นักเรียน!C48)</f>
        <v/>
      </c>
      <c r="E50" s="284"/>
      <c r="F50" s="141" t="str">
        <f>IF('ข้อ1-1'!W50=0,"",'ข้อ1-1'!W50)</f>
        <v/>
      </c>
      <c r="G50" s="141" t="str">
        <f>IF('ข้อ1-2'!W50=0,"",'ข้อ1-2'!W50)</f>
        <v/>
      </c>
      <c r="H50" s="141" t="str">
        <f>IF('ข้อ1-3'!W50=0,"",'ข้อ1-3'!W50)</f>
        <v/>
      </c>
      <c r="I50" s="141" t="str">
        <f>IF('ข้อ1-4'!W50=0,"",'ข้อ1-4'!W50)</f>
        <v/>
      </c>
      <c r="J50" s="141" t="str">
        <f>IF('ข้อ2-1'!W50=0,"",'ข้อ2-1'!W50)</f>
        <v/>
      </c>
      <c r="K50" s="141" t="str">
        <f>IF('ข้อ2-2'!W50=0,"",'ข้อ2-2'!W50)</f>
        <v/>
      </c>
      <c r="L50" s="141" t="str">
        <f>IF('ข้อ3-1'!W50=0,"",'ข้อ3-1'!W50)</f>
        <v/>
      </c>
      <c r="M50" s="141" t="str">
        <f>IF('ข้อ4-1'!W50=0,"",'ข้อ4-1'!W50)</f>
        <v/>
      </c>
      <c r="N50" s="141" t="str">
        <f>IF('ข้อ4-2'!W50=0,"",'ข้อ4-2'!W50)</f>
        <v/>
      </c>
      <c r="O50" s="141" t="str">
        <f>IF('ข้อ5-1'!AB50=0,"",'ข้อ5-1'!AB50)</f>
        <v/>
      </c>
      <c r="P50" s="141" t="str">
        <f>IF('ข้อ5-2'!W50=0,"",'ข้อ5-2'!W50)</f>
        <v/>
      </c>
      <c r="Q50" s="141" t="str">
        <f>IF('ข้อ6-1'!W50=0,"",'ข้อ6-1'!W50)</f>
        <v/>
      </c>
      <c r="R50" s="141" t="str">
        <f>IF('ข้อ6-2'!W50=0,"",'ข้อ6-2'!W50)</f>
        <v/>
      </c>
      <c r="S50" s="141" t="str">
        <f>IF('ข้อ7-1'!W50=0,"",'ข้อ7-1'!W50)</f>
        <v/>
      </c>
      <c r="T50" s="141" t="str">
        <f>IF('ข้อ7-2'!W50=0,"",'ข้อ7-2'!W50)</f>
        <v/>
      </c>
      <c r="U50" s="141" t="str">
        <f>IF('ข้อ7-3'!W50=0,"",'ข้อ7-3'!W50)</f>
        <v/>
      </c>
      <c r="V50" s="141" t="str">
        <f>IF('ข้อ8-1'!W50=0,"",'ข้อ8-1'!W50)</f>
        <v/>
      </c>
      <c r="W50" s="141" t="str">
        <f>IF('ข้อ8-2'!W50=0,"",'ข้อ8-2'!W50)</f>
        <v/>
      </c>
      <c r="X50" s="133" t="str">
        <f t="shared" si="0"/>
        <v/>
      </c>
      <c r="Y50" s="134" t="str">
        <f t="shared" si="2"/>
        <v/>
      </c>
      <c r="Z50" s="135" t="str">
        <f t="shared" si="3"/>
        <v/>
      </c>
      <c r="AA50" s="136" t="str">
        <f t="shared" si="1"/>
        <v/>
      </c>
      <c r="AB50" s="138"/>
      <c r="AC50" s="121"/>
      <c r="AD50" s="121"/>
      <c r="AE50" s="121"/>
      <c r="AF50" s="121"/>
      <c r="AG50" s="121"/>
      <c r="AH50" s="121"/>
      <c r="AI50" s="140" t="str">
        <f>IF(summ!J51="","",VLOOKUP(summ!J51,gradecurri,4,TRUE))</f>
        <v/>
      </c>
      <c r="AJ50" s="140" t="str">
        <f>IF(summ!N51="","",VLOOKUP(summ!N51,gradecurri,4,TRUE))</f>
        <v/>
      </c>
      <c r="AK50" s="140" t="str">
        <f>IF(summ!Q51="","",VLOOKUP(summ!Q51,gradecurri,4,TRUE))</f>
        <v/>
      </c>
      <c r="AL50" s="140" t="str">
        <f>IF(summ!U51="","",VLOOKUP(summ!U51,gradecurri,4,TRUE))</f>
        <v/>
      </c>
      <c r="AM50" s="140" t="str">
        <f>IF(summ!Y51="","",VLOOKUP(summ!Y51,gradecurri,4,TRUE))</f>
        <v/>
      </c>
      <c r="AN50" s="147" t="str">
        <f>IF(summ!AC51="","",VLOOKUP(summ!AC51,gradecurri,4,TRUE))</f>
        <v/>
      </c>
      <c r="AO50" s="147" t="str">
        <f>IF(summ!AH51="","",VLOOKUP(summ!AH51,gradecurri,4,TRUE))</f>
        <v/>
      </c>
      <c r="AP50" s="147" t="str">
        <f>IF(summ!AL51="","",VLOOKUP(summ!AL51,gradecurri,4,TRUE))</f>
        <v/>
      </c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</row>
    <row r="51" spans="1:59" ht="15.75" customHeight="1">
      <c r="A51" s="121"/>
      <c r="B51" s="127">
        <v>44</v>
      </c>
      <c r="C51" s="27" t="str">
        <f>IF(นักเรียน!B49="","",นักเรียน!B49)</f>
        <v/>
      </c>
      <c r="D51" s="283" t="str">
        <f>IF(นักเรียน!C49="","",นักเรียน!C49)</f>
        <v/>
      </c>
      <c r="E51" s="284"/>
      <c r="F51" s="141" t="str">
        <f>IF('ข้อ1-1'!W51=0,"",'ข้อ1-1'!W51)</f>
        <v/>
      </c>
      <c r="G51" s="141" t="str">
        <f>IF('ข้อ1-2'!W51=0,"",'ข้อ1-2'!W51)</f>
        <v/>
      </c>
      <c r="H51" s="141" t="str">
        <f>IF('ข้อ1-3'!W51=0,"",'ข้อ1-3'!W51)</f>
        <v/>
      </c>
      <c r="I51" s="141" t="str">
        <f>IF('ข้อ1-4'!W51=0,"",'ข้อ1-4'!W51)</f>
        <v/>
      </c>
      <c r="J51" s="141" t="str">
        <f>IF('ข้อ2-1'!W51=0,"",'ข้อ2-1'!W51)</f>
        <v/>
      </c>
      <c r="K51" s="141" t="str">
        <f>IF('ข้อ2-2'!W51=0,"",'ข้อ2-2'!W51)</f>
        <v/>
      </c>
      <c r="L51" s="141" t="str">
        <f>IF('ข้อ3-1'!W51=0,"",'ข้อ3-1'!W51)</f>
        <v/>
      </c>
      <c r="M51" s="141" t="str">
        <f>IF('ข้อ4-1'!W51=0,"",'ข้อ4-1'!W51)</f>
        <v/>
      </c>
      <c r="N51" s="141" t="str">
        <f>IF('ข้อ4-2'!W51=0,"",'ข้อ4-2'!W51)</f>
        <v/>
      </c>
      <c r="O51" s="141" t="str">
        <f>IF('ข้อ5-1'!AB51=0,"",'ข้อ5-1'!AB51)</f>
        <v/>
      </c>
      <c r="P51" s="141" t="str">
        <f>IF('ข้อ5-2'!W51=0,"",'ข้อ5-2'!W51)</f>
        <v/>
      </c>
      <c r="Q51" s="141" t="str">
        <f>IF('ข้อ6-1'!W51=0,"",'ข้อ6-1'!W51)</f>
        <v/>
      </c>
      <c r="R51" s="141" t="str">
        <f>IF('ข้อ6-2'!W51=0,"",'ข้อ6-2'!W51)</f>
        <v/>
      </c>
      <c r="S51" s="141" t="str">
        <f>IF('ข้อ7-1'!W51=0,"",'ข้อ7-1'!W51)</f>
        <v/>
      </c>
      <c r="T51" s="141" t="str">
        <f>IF('ข้อ7-2'!W51=0,"",'ข้อ7-2'!W51)</f>
        <v/>
      </c>
      <c r="U51" s="141" t="str">
        <f>IF('ข้อ7-3'!W51=0,"",'ข้อ7-3'!W51)</f>
        <v/>
      </c>
      <c r="V51" s="141" t="str">
        <f>IF('ข้อ8-1'!W51=0,"",'ข้อ8-1'!W51)</f>
        <v/>
      </c>
      <c r="W51" s="141" t="str">
        <f>IF('ข้อ8-2'!W51=0,"",'ข้อ8-2'!W51)</f>
        <v/>
      </c>
      <c r="X51" s="133" t="str">
        <f t="shared" si="0"/>
        <v/>
      </c>
      <c r="Y51" s="134" t="str">
        <f t="shared" si="2"/>
        <v/>
      </c>
      <c r="Z51" s="135" t="str">
        <f t="shared" si="3"/>
        <v/>
      </c>
      <c r="AA51" s="136" t="str">
        <f t="shared" si="1"/>
        <v/>
      </c>
      <c r="AB51" s="138"/>
      <c r="AC51" s="121"/>
      <c r="AD51" s="121"/>
      <c r="AE51" s="121"/>
      <c r="AF51" s="121"/>
      <c r="AG51" s="121"/>
      <c r="AH51" s="121"/>
      <c r="AI51" s="140" t="str">
        <f>IF(summ!J52="","",VLOOKUP(summ!J52,gradecurri,4,TRUE))</f>
        <v/>
      </c>
      <c r="AJ51" s="140" t="str">
        <f>IF(summ!N52="","",VLOOKUP(summ!N52,gradecurri,4,TRUE))</f>
        <v/>
      </c>
      <c r="AK51" s="140" t="str">
        <f>IF(summ!Q52="","",VLOOKUP(summ!Q52,gradecurri,4,TRUE))</f>
        <v/>
      </c>
      <c r="AL51" s="140" t="str">
        <f>IF(summ!U52="","",VLOOKUP(summ!U52,gradecurri,4,TRUE))</f>
        <v/>
      </c>
      <c r="AM51" s="140" t="str">
        <f>IF(summ!Y52="","",VLOOKUP(summ!Y52,gradecurri,4,TRUE))</f>
        <v/>
      </c>
      <c r="AN51" s="147" t="str">
        <f>IF(summ!AC52="","",VLOOKUP(summ!AC52,gradecurri,4,TRUE))</f>
        <v/>
      </c>
      <c r="AO51" s="147" t="str">
        <f>IF(summ!AH52="","",VLOOKUP(summ!AH52,gradecurri,4,TRUE))</f>
        <v/>
      </c>
      <c r="AP51" s="147" t="str">
        <f>IF(summ!AL52="","",VLOOKUP(summ!AL52,gradecurri,4,TRUE))</f>
        <v/>
      </c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</row>
    <row r="52" spans="1:59" ht="15.75" customHeight="1">
      <c r="A52" s="121"/>
      <c r="B52" s="127">
        <v>45</v>
      </c>
      <c r="C52" s="27" t="str">
        <f>IF(นักเรียน!B50="","",นักเรียน!B50)</f>
        <v/>
      </c>
      <c r="D52" s="283" t="str">
        <f>IF(นักเรียน!C50="","",นักเรียน!C50)</f>
        <v/>
      </c>
      <c r="E52" s="284"/>
      <c r="F52" s="141" t="str">
        <f>IF('ข้อ1-1'!W52=0,"",'ข้อ1-1'!W52)</f>
        <v/>
      </c>
      <c r="G52" s="141" t="str">
        <f>IF('ข้อ1-2'!W52=0,"",'ข้อ1-2'!W52)</f>
        <v/>
      </c>
      <c r="H52" s="141" t="str">
        <f>IF('ข้อ1-3'!W52=0,"",'ข้อ1-3'!W52)</f>
        <v/>
      </c>
      <c r="I52" s="141" t="str">
        <f>IF('ข้อ1-4'!W52=0,"",'ข้อ1-4'!W52)</f>
        <v/>
      </c>
      <c r="J52" s="141" t="str">
        <f>IF('ข้อ2-1'!W52=0,"",'ข้อ2-1'!W52)</f>
        <v/>
      </c>
      <c r="K52" s="141" t="str">
        <f>IF('ข้อ2-2'!W52=0,"",'ข้อ2-2'!W52)</f>
        <v/>
      </c>
      <c r="L52" s="141" t="str">
        <f>IF('ข้อ3-1'!W52=0,"",'ข้อ3-1'!W52)</f>
        <v/>
      </c>
      <c r="M52" s="141" t="str">
        <f>IF('ข้อ4-1'!W52=0,"",'ข้อ4-1'!W52)</f>
        <v/>
      </c>
      <c r="N52" s="141" t="str">
        <f>IF('ข้อ4-2'!W52=0,"",'ข้อ4-2'!W52)</f>
        <v/>
      </c>
      <c r="O52" s="141" t="str">
        <f>IF('ข้อ5-1'!AB52=0,"",'ข้อ5-1'!AB52)</f>
        <v/>
      </c>
      <c r="P52" s="141" t="str">
        <f>IF('ข้อ5-2'!W52=0,"",'ข้อ5-2'!W52)</f>
        <v/>
      </c>
      <c r="Q52" s="141" t="str">
        <f>IF('ข้อ6-1'!W52=0,"",'ข้อ6-1'!W52)</f>
        <v/>
      </c>
      <c r="R52" s="141" t="str">
        <f>IF('ข้อ6-2'!W52=0,"",'ข้อ6-2'!W52)</f>
        <v/>
      </c>
      <c r="S52" s="141" t="str">
        <f>IF('ข้อ7-1'!W52=0,"",'ข้อ7-1'!W52)</f>
        <v/>
      </c>
      <c r="T52" s="141" t="str">
        <f>IF('ข้อ7-2'!W52=0,"",'ข้อ7-2'!W52)</f>
        <v/>
      </c>
      <c r="U52" s="141" t="str">
        <f>IF('ข้อ7-3'!W52=0,"",'ข้อ7-3'!W52)</f>
        <v/>
      </c>
      <c r="V52" s="141" t="str">
        <f>IF('ข้อ8-1'!W52=0,"",'ข้อ8-1'!W52)</f>
        <v/>
      </c>
      <c r="W52" s="141" t="str">
        <f>IF('ข้อ8-2'!W52=0,"",'ข้อ8-2'!W52)</f>
        <v/>
      </c>
      <c r="X52" s="133" t="str">
        <f t="shared" si="0"/>
        <v/>
      </c>
      <c r="Y52" s="134" t="str">
        <f t="shared" si="2"/>
        <v/>
      </c>
      <c r="Z52" s="135" t="str">
        <f t="shared" si="3"/>
        <v/>
      </c>
      <c r="AA52" s="136" t="str">
        <f t="shared" si="1"/>
        <v/>
      </c>
      <c r="AB52" s="138"/>
      <c r="AC52" s="121"/>
      <c r="AD52" s="121"/>
      <c r="AE52" s="121"/>
      <c r="AF52" s="121"/>
      <c r="AG52" s="121"/>
      <c r="AH52" s="121"/>
      <c r="AI52" s="140" t="str">
        <f>IF(summ!J53="","",VLOOKUP(summ!J53,gradecurri,4,TRUE))</f>
        <v/>
      </c>
      <c r="AJ52" s="140" t="str">
        <f>IF(summ!N53="","",VLOOKUP(summ!N53,gradecurri,4,TRUE))</f>
        <v/>
      </c>
      <c r="AK52" s="140" t="str">
        <f>IF(summ!Q53="","",VLOOKUP(summ!Q53,gradecurri,4,TRUE))</f>
        <v/>
      </c>
      <c r="AL52" s="140" t="str">
        <f>IF(summ!U53="","",VLOOKUP(summ!U53,gradecurri,4,TRUE))</f>
        <v/>
      </c>
      <c r="AM52" s="140" t="str">
        <f>IF(summ!Y53="","",VLOOKUP(summ!Y53,gradecurri,4,TRUE))</f>
        <v/>
      </c>
      <c r="AN52" s="147" t="str">
        <f>IF(summ!AC53="","",VLOOKUP(summ!AC53,gradecurri,4,TRUE))</f>
        <v/>
      </c>
      <c r="AO52" s="147" t="str">
        <f>IF(summ!AH53="","",VLOOKUP(summ!AH53,gradecurri,4,TRUE))</f>
        <v/>
      </c>
      <c r="AP52" s="147" t="str">
        <f>IF(summ!AL53="","",VLOOKUP(summ!AL53,gradecurri,4,TRUE))</f>
        <v/>
      </c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</row>
    <row r="53" spans="1:59" ht="18" customHeight="1">
      <c r="A53" s="121"/>
      <c r="B53" s="122"/>
      <c r="C53" s="122"/>
      <c r="D53" s="121"/>
      <c r="E53" s="121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3"/>
      <c r="Z53" s="123"/>
      <c r="AA53" s="121"/>
      <c r="AB53" s="121"/>
      <c r="AC53" s="121"/>
      <c r="AD53" s="121"/>
      <c r="AE53" s="121"/>
      <c r="AF53" s="121"/>
      <c r="AG53" s="121"/>
      <c r="AH53" s="165" t="s">
        <v>212</v>
      </c>
      <c r="AI53" s="166">
        <f>COUNTIF($AI$8:$AI$52,3)</f>
        <v>0</v>
      </c>
      <c r="AJ53" s="166">
        <f>COUNTIF($AJ$8:$AJ$52,3)</f>
        <v>0</v>
      </c>
      <c r="AK53" s="166">
        <f>COUNTIF($AK$8:$AK$52,3)</f>
        <v>0</v>
      </c>
      <c r="AL53" s="166">
        <f>COUNTIF($AL$8:$AL$52,3)</f>
        <v>0</v>
      </c>
      <c r="AM53" s="166">
        <f>COUNTIF($AM$8:$AM$52,3)</f>
        <v>0</v>
      </c>
      <c r="AN53" s="166">
        <f>COUNTIF($AN$8:$AN$52,3)</f>
        <v>0</v>
      </c>
      <c r="AO53" s="166">
        <f>COUNTIF($AO$8:$AO$52,3)</f>
        <v>0</v>
      </c>
      <c r="AP53" s="166">
        <f>COUNTIF($AP$8:$AP$52,3)</f>
        <v>0</v>
      </c>
      <c r="AQ53" s="166">
        <f>COUNTIF($Z$8:$Z$52,3)</f>
        <v>0</v>
      </c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</row>
    <row r="54" spans="1:59" ht="18" customHeight="1">
      <c r="A54" s="121"/>
      <c r="B54" s="122"/>
      <c r="C54" s="122"/>
      <c r="D54" s="121"/>
      <c r="E54" s="121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3"/>
      <c r="Z54" s="123"/>
      <c r="AA54" s="121"/>
      <c r="AB54" s="121"/>
      <c r="AC54" s="121"/>
      <c r="AD54" s="121"/>
      <c r="AE54" s="121"/>
      <c r="AF54" s="121"/>
      <c r="AG54" s="121"/>
      <c r="AH54" s="165" t="s">
        <v>213</v>
      </c>
      <c r="AI54" s="166">
        <f>COUNTIF($AI$8:$AI$52,2)</f>
        <v>0</v>
      </c>
      <c r="AJ54" s="166">
        <f>COUNTIF($AJ$8:$AJ$52,2)</f>
        <v>0</v>
      </c>
      <c r="AK54" s="166">
        <f>COUNTIF($AK$8:$AK$52,2)</f>
        <v>0</v>
      </c>
      <c r="AL54" s="166">
        <f>COUNTIF($AL$8:$AL$52,2)</f>
        <v>0</v>
      </c>
      <c r="AM54" s="166">
        <f>COUNTIF($AM$8:$AM$52,2)</f>
        <v>0</v>
      </c>
      <c r="AN54" s="166">
        <f>COUNTIF($AN$8:$AN$52,2)</f>
        <v>0</v>
      </c>
      <c r="AO54" s="166">
        <f>COUNTIF($AO$8:$AO$52,2)</f>
        <v>0</v>
      </c>
      <c r="AP54" s="166">
        <f>COUNTIF($AP$8:$AP$52,2)</f>
        <v>0</v>
      </c>
      <c r="AQ54" s="166">
        <f>COUNTIF($Z$8:$Z$52,2)</f>
        <v>0</v>
      </c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</row>
    <row r="55" spans="1:59" ht="18" customHeight="1">
      <c r="A55" s="121"/>
      <c r="B55" s="122"/>
      <c r="C55" s="122"/>
      <c r="D55" s="121"/>
      <c r="E55" s="121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3"/>
      <c r="Z55" s="123"/>
      <c r="AA55" s="121"/>
      <c r="AB55" s="121"/>
      <c r="AC55" s="121"/>
      <c r="AD55" s="121"/>
      <c r="AE55" s="121"/>
      <c r="AF55" s="121"/>
      <c r="AG55" s="121"/>
      <c r="AH55" s="165" t="s">
        <v>214</v>
      </c>
      <c r="AI55" s="166">
        <f>COUNTIF($AI$8:$AI$52,1)</f>
        <v>0</v>
      </c>
      <c r="AJ55" s="166">
        <f>COUNTIF($AJ$8:$AJ$52,1)</f>
        <v>0</v>
      </c>
      <c r="AK55" s="166">
        <f>COUNTIF($AK$8:$AK$52,1)</f>
        <v>0</v>
      </c>
      <c r="AL55" s="166">
        <f>COUNTIF($AL$8:$AL$52,1)</f>
        <v>0</v>
      </c>
      <c r="AM55" s="166">
        <f>COUNTIF($AM$8:$AM$52,1)</f>
        <v>0</v>
      </c>
      <c r="AN55" s="166">
        <f>COUNTIF($AN$8:$AN$52,1)</f>
        <v>0</v>
      </c>
      <c r="AO55" s="166">
        <f>COUNTIF($AO$8:$AO$52,1)</f>
        <v>0</v>
      </c>
      <c r="AP55" s="166">
        <f>COUNTIF($AP$8:$AP$52,1)</f>
        <v>0</v>
      </c>
      <c r="AQ55" s="166">
        <f>COUNTIF($Z$8:$Z$52,1)</f>
        <v>0</v>
      </c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</row>
    <row r="56" spans="1:59" ht="18" customHeight="1">
      <c r="A56" s="121"/>
      <c r="B56" s="122"/>
      <c r="C56" s="122"/>
      <c r="D56" s="121"/>
      <c r="E56" s="121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3"/>
      <c r="Z56" s="123"/>
      <c r="AA56" s="121"/>
      <c r="AB56" s="121"/>
      <c r="AC56" s="121"/>
      <c r="AD56" s="121"/>
      <c r="AE56" s="121"/>
      <c r="AF56" s="121"/>
      <c r="AG56" s="121"/>
      <c r="AH56" s="165" t="s">
        <v>215</v>
      </c>
      <c r="AI56" s="166">
        <f>COUNTIF($AI$8:$AI$52,0)</f>
        <v>0</v>
      </c>
      <c r="AJ56" s="166">
        <f>COUNTIF($AJ$8:$AJ$52,0)</f>
        <v>0</v>
      </c>
      <c r="AK56" s="166">
        <f>COUNTIF($AK$8:$AK$52,0)</f>
        <v>0</v>
      </c>
      <c r="AL56" s="166">
        <f>COUNTIF($AL$8:$AL$52,0)</f>
        <v>0</v>
      </c>
      <c r="AM56" s="166">
        <f>COUNTIF($AM$8:$AM$52,0)</f>
        <v>0</v>
      </c>
      <c r="AN56" s="166">
        <f>COUNTIF($AN$8:$AN$52,0)</f>
        <v>0</v>
      </c>
      <c r="AO56" s="166">
        <f>COUNTIF($AO$8:$AO$52,0)</f>
        <v>0</v>
      </c>
      <c r="AP56" s="166">
        <f>COUNTIF($AP$8:$AP$52,0)</f>
        <v>0</v>
      </c>
      <c r="AQ56" s="166">
        <f>COUNTIF($Z$8:$Z$52,0)</f>
        <v>0</v>
      </c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</row>
    <row r="57" spans="1:59" ht="18" customHeight="1">
      <c r="A57" s="121"/>
      <c r="B57" s="122"/>
      <c r="C57" s="122"/>
      <c r="D57" s="121"/>
      <c r="E57" s="121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3"/>
      <c r="Z57" s="123"/>
      <c r="AA57" s="121"/>
      <c r="AB57" s="121"/>
      <c r="AC57" s="121"/>
      <c r="AD57" s="121"/>
      <c r="AE57" s="121"/>
      <c r="AF57" s="121"/>
      <c r="AG57" s="121"/>
      <c r="AH57" s="165" t="s">
        <v>33</v>
      </c>
      <c r="AI57" s="166">
        <f>SUM(AI53:AI56)</f>
        <v>0</v>
      </c>
      <c r="AJ57" s="166">
        <f t="shared" ref="AJ57:AQ57" si="4">SUM(AJ53:AJ56)</f>
        <v>0</v>
      </c>
      <c r="AK57" s="166">
        <f t="shared" si="4"/>
        <v>0</v>
      </c>
      <c r="AL57" s="166">
        <f t="shared" si="4"/>
        <v>0</v>
      </c>
      <c r="AM57" s="166">
        <f t="shared" si="4"/>
        <v>0</v>
      </c>
      <c r="AN57" s="166">
        <f t="shared" si="4"/>
        <v>0</v>
      </c>
      <c r="AO57" s="166">
        <f t="shared" si="4"/>
        <v>0</v>
      </c>
      <c r="AP57" s="166">
        <f t="shared" si="4"/>
        <v>0</v>
      </c>
      <c r="AQ57" s="166">
        <f t="shared" si="4"/>
        <v>0</v>
      </c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</row>
    <row r="58" spans="1:59" ht="18" customHeight="1">
      <c r="A58" s="121"/>
      <c r="B58" s="122"/>
      <c r="C58" s="122"/>
      <c r="D58" s="121"/>
      <c r="E58" s="121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3"/>
      <c r="Z58" s="123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</row>
    <row r="59" spans="1:59" ht="18" customHeight="1">
      <c r="A59" s="121"/>
      <c r="B59" s="122"/>
      <c r="C59" s="122"/>
      <c r="D59" s="121"/>
      <c r="E59" s="121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3"/>
      <c r="Z59" s="123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</row>
    <row r="60" spans="1:59" ht="18" customHeight="1">
      <c r="A60" s="121"/>
      <c r="B60" s="122"/>
      <c r="C60" s="122"/>
      <c r="D60" s="121"/>
      <c r="E60" s="121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3"/>
      <c r="Z60" s="123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</row>
    <row r="61" spans="1:59" ht="18" customHeight="1">
      <c r="A61" s="121"/>
      <c r="B61" s="122"/>
      <c r="C61" s="122"/>
      <c r="D61" s="121"/>
      <c r="E61" s="121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3"/>
      <c r="Z61" s="123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</row>
    <row r="62" spans="1:59" ht="21.75" thickBot="1">
      <c r="A62" s="121"/>
      <c r="B62" s="122"/>
      <c r="C62" s="122"/>
      <c r="D62" s="121"/>
      <c r="E62" s="121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3"/>
      <c r="Z62" s="123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</row>
    <row r="63" spans="1:59" ht="21">
      <c r="A63" s="121"/>
      <c r="B63" s="122"/>
      <c r="C63" s="122"/>
      <c r="D63" s="121"/>
      <c r="E63" s="121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3"/>
      <c r="Z63" s="123"/>
      <c r="AA63" s="121"/>
      <c r="AB63" s="121"/>
      <c r="AC63" s="121"/>
      <c r="AD63" s="121"/>
      <c r="AE63" s="121"/>
      <c r="AF63" s="121"/>
      <c r="AG63" s="121"/>
      <c r="AH63" s="121"/>
      <c r="AI63" s="297" t="s">
        <v>203</v>
      </c>
      <c r="AJ63" s="298"/>
      <c r="AK63" s="299"/>
      <c r="AL63" s="306" t="s">
        <v>199</v>
      </c>
      <c r="AM63" s="309" t="s">
        <v>200</v>
      </c>
      <c r="AN63" s="310"/>
      <c r="AO63" s="310"/>
      <c r="AP63" s="310"/>
      <c r="AQ63" s="310"/>
      <c r="AR63" s="310"/>
      <c r="AS63" s="310"/>
      <c r="AT63" s="31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</row>
    <row r="64" spans="1:59" ht="21">
      <c r="A64" s="121"/>
      <c r="B64" s="122"/>
      <c r="C64" s="122"/>
      <c r="D64" s="121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3"/>
      <c r="Z64" s="123"/>
      <c r="AA64" s="121"/>
      <c r="AB64" s="121"/>
      <c r="AC64" s="121"/>
      <c r="AD64" s="121"/>
      <c r="AE64" s="121"/>
      <c r="AF64" s="121"/>
      <c r="AG64" s="121"/>
      <c r="AH64" s="121"/>
      <c r="AI64" s="300"/>
      <c r="AJ64" s="301"/>
      <c r="AK64" s="302"/>
      <c r="AL64" s="307"/>
      <c r="AM64" s="312" t="s">
        <v>166</v>
      </c>
      <c r="AN64" s="313"/>
      <c r="AO64" s="312" t="s">
        <v>172</v>
      </c>
      <c r="AP64" s="313"/>
      <c r="AQ64" s="312" t="s">
        <v>168</v>
      </c>
      <c r="AR64" s="313"/>
      <c r="AS64" s="312" t="s">
        <v>169</v>
      </c>
      <c r="AT64" s="313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</row>
    <row r="65" spans="1:59" ht="21.75" thickBot="1">
      <c r="A65" s="121"/>
      <c r="B65" s="122"/>
      <c r="C65" s="122"/>
      <c r="D65" s="121"/>
      <c r="E65" s="121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3"/>
      <c r="Z65" s="123"/>
      <c r="AA65" s="121"/>
      <c r="AB65" s="121"/>
      <c r="AC65" s="121"/>
      <c r="AD65" s="121"/>
      <c r="AE65" s="121"/>
      <c r="AF65" s="121"/>
      <c r="AG65" s="121"/>
      <c r="AH65" s="121"/>
      <c r="AI65" s="303"/>
      <c r="AJ65" s="304"/>
      <c r="AK65" s="305"/>
      <c r="AL65" s="308"/>
      <c r="AM65" s="167" t="s">
        <v>29</v>
      </c>
      <c r="AN65" s="167" t="s">
        <v>9</v>
      </c>
      <c r="AO65" s="167" t="s">
        <v>29</v>
      </c>
      <c r="AP65" s="167" t="s">
        <v>9</v>
      </c>
      <c r="AQ65" s="167" t="s">
        <v>29</v>
      </c>
      <c r="AR65" s="167" t="s">
        <v>9</v>
      </c>
      <c r="AS65" s="167" t="s">
        <v>29</v>
      </c>
      <c r="AT65" s="167" t="s">
        <v>9</v>
      </c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</row>
    <row r="66" spans="1:59" ht="21">
      <c r="A66" s="121"/>
      <c r="B66" s="122"/>
      <c r="C66" s="122"/>
      <c r="D66" s="121"/>
      <c r="E66" s="121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3"/>
      <c r="Z66" s="123"/>
      <c r="AA66" s="121"/>
      <c r="AB66" s="121"/>
      <c r="AC66" s="121"/>
      <c r="AD66" s="121"/>
      <c r="AE66" s="121"/>
      <c r="AF66" s="121"/>
      <c r="AG66" s="121"/>
      <c r="AH66" s="121"/>
      <c r="AI66" s="314" t="s">
        <v>204</v>
      </c>
      <c r="AJ66" s="314"/>
      <c r="AK66" s="314"/>
      <c r="AL66" s="168">
        <f>AI57</f>
        <v>0</v>
      </c>
      <c r="AM66" s="168">
        <f>AI56</f>
        <v>0</v>
      </c>
      <c r="AN66" s="169" t="str">
        <f t="shared" ref="AN66:AN74" si="5">IF(AM66=0,"",$AM66*100/$AL66)</f>
        <v/>
      </c>
      <c r="AO66" s="168">
        <f>AI55</f>
        <v>0</v>
      </c>
      <c r="AP66" s="169" t="str">
        <f t="shared" ref="AP66:AP74" si="6">IF(AO66=0,"",$AO66*100/$AL66)</f>
        <v/>
      </c>
      <c r="AQ66" s="168">
        <f>AI54</f>
        <v>0</v>
      </c>
      <c r="AR66" s="169" t="str">
        <f t="shared" ref="AR66:AR74" si="7">IF(AQ66=0,"",$AQ66*100/$AL66)</f>
        <v/>
      </c>
      <c r="AS66" s="168">
        <f>AI53</f>
        <v>0</v>
      </c>
      <c r="AT66" s="169" t="str">
        <f t="shared" ref="AT66:AT74" si="8">IF(AS66=0,"",$AS66*100/$AL66)</f>
        <v/>
      </c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</row>
    <row r="67" spans="1:59" ht="21">
      <c r="A67" s="121"/>
      <c r="B67" s="122"/>
      <c r="C67" s="122"/>
      <c r="D67" s="121"/>
      <c r="E67" s="121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3"/>
      <c r="Z67" s="123"/>
      <c r="AA67" s="121"/>
      <c r="AB67" s="121"/>
      <c r="AC67" s="121"/>
      <c r="AD67" s="121"/>
      <c r="AE67" s="121"/>
      <c r="AF67" s="121"/>
      <c r="AG67" s="121"/>
      <c r="AH67" s="121"/>
      <c r="AI67" s="315" t="s">
        <v>205</v>
      </c>
      <c r="AJ67" s="315"/>
      <c r="AK67" s="315"/>
      <c r="AL67" s="170">
        <f>AJ57</f>
        <v>0</v>
      </c>
      <c r="AM67" s="170">
        <f>AJ56</f>
        <v>0</v>
      </c>
      <c r="AN67" s="169" t="str">
        <f t="shared" si="5"/>
        <v/>
      </c>
      <c r="AO67" s="170">
        <f>AJ55</f>
        <v>0</v>
      </c>
      <c r="AP67" s="169" t="str">
        <f t="shared" si="6"/>
        <v/>
      </c>
      <c r="AQ67" s="170">
        <f>AJ54</f>
        <v>0</v>
      </c>
      <c r="AR67" s="169" t="str">
        <f t="shared" si="7"/>
        <v/>
      </c>
      <c r="AS67" s="170">
        <f>AJ53</f>
        <v>0</v>
      </c>
      <c r="AT67" s="169" t="str">
        <f t="shared" si="8"/>
        <v/>
      </c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</row>
    <row r="68" spans="1:59" ht="21">
      <c r="A68" s="121"/>
      <c r="B68" s="122"/>
      <c r="C68" s="122"/>
      <c r="D68" s="121"/>
      <c r="E68" s="121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3"/>
      <c r="Z68" s="123"/>
      <c r="AA68" s="121"/>
      <c r="AB68" s="121"/>
      <c r="AC68" s="121"/>
      <c r="AD68" s="121"/>
      <c r="AE68" s="121"/>
      <c r="AF68" s="121"/>
      <c r="AG68" s="121"/>
      <c r="AH68" s="121"/>
      <c r="AI68" s="315" t="s">
        <v>206</v>
      </c>
      <c r="AJ68" s="315"/>
      <c r="AK68" s="315"/>
      <c r="AL68" s="170">
        <f>AK57</f>
        <v>0</v>
      </c>
      <c r="AM68" s="170">
        <f>AK56</f>
        <v>0</v>
      </c>
      <c r="AN68" s="169" t="str">
        <f t="shared" si="5"/>
        <v/>
      </c>
      <c r="AO68" s="170">
        <f>AK55</f>
        <v>0</v>
      </c>
      <c r="AP68" s="169" t="str">
        <f t="shared" si="6"/>
        <v/>
      </c>
      <c r="AQ68" s="170">
        <f>AK54</f>
        <v>0</v>
      </c>
      <c r="AR68" s="169" t="str">
        <f t="shared" si="7"/>
        <v/>
      </c>
      <c r="AS68" s="170">
        <f>AK53</f>
        <v>0</v>
      </c>
      <c r="AT68" s="169" t="str">
        <f t="shared" si="8"/>
        <v/>
      </c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</row>
    <row r="69" spans="1:59" ht="18" customHeight="1">
      <c r="A69" s="121"/>
      <c r="B69" s="122"/>
      <c r="C69" s="122"/>
      <c r="D69" s="121"/>
      <c r="E69" s="121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3"/>
      <c r="Z69" s="123"/>
      <c r="AA69" s="121"/>
      <c r="AB69" s="121"/>
      <c r="AC69" s="121"/>
      <c r="AD69" s="121"/>
      <c r="AE69" s="121"/>
      <c r="AF69" s="121"/>
      <c r="AG69" s="121"/>
      <c r="AH69" s="121"/>
      <c r="AI69" s="315" t="s">
        <v>207</v>
      </c>
      <c r="AJ69" s="315"/>
      <c r="AK69" s="315"/>
      <c r="AL69" s="170">
        <f>AL57</f>
        <v>0</v>
      </c>
      <c r="AM69" s="170">
        <f>AL56</f>
        <v>0</v>
      </c>
      <c r="AN69" s="169" t="str">
        <f t="shared" si="5"/>
        <v/>
      </c>
      <c r="AO69" s="170">
        <f>AL55</f>
        <v>0</v>
      </c>
      <c r="AP69" s="169" t="str">
        <f t="shared" si="6"/>
        <v/>
      </c>
      <c r="AQ69" s="170">
        <f>AL54</f>
        <v>0</v>
      </c>
      <c r="AR69" s="169" t="str">
        <f t="shared" si="7"/>
        <v/>
      </c>
      <c r="AS69" s="170">
        <f>AL53</f>
        <v>0</v>
      </c>
      <c r="AT69" s="169" t="str">
        <f t="shared" si="8"/>
        <v/>
      </c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</row>
    <row r="70" spans="1:59" ht="18" customHeight="1">
      <c r="A70" s="121"/>
      <c r="B70" s="122"/>
      <c r="C70" s="122"/>
      <c r="D70" s="121"/>
      <c r="E70" s="121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3"/>
      <c r="Z70" s="123"/>
      <c r="AA70" s="121"/>
      <c r="AB70" s="121"/>
      <c r="AC70" s="121"/>
      <c r="AD70" s="121"/>
      <c r="AE70" s="121"/>
      <c r="AF70" s="121"/>
      <c r="AG70" s="121"/>
      <c r="AH70" s="121"/>
      <c r="AI70" s="315" t="s">
        <v>208</v>
      </c>
      <c r="AJ70" s="315"/>
      <c r="AK70" s="315"/>
      <c r="AL70" s="170">
        <f>AM57</f>
        <v>0</v>
      </c>
      <c r="AM70" s="170">
        <f>AM56</f>
        <v>0</v>
      </c>
      <c r="AN70" s="169" t="str">
        <f t="shared" si="5"/>
        <v/>
      </c>
      <c r="AO70" s="170">
        <f>AM55</f>
        <v>0</v>
      </c>
      <c r="AP70" s="169" t="str">
        <f t="shared" si="6"/>
        <v/>
      </c>
      <c r="AQ70" s="170">
        <f>AM54</f>
        <v>0</v>
      </c>
      <c r="AR70" s="169" t="str">
        <f t="shared" si="7"/>
        <v/>
      </c>
      <c r="AS70" s="170">
        <f>AM53</f>
        <v>0</v>
      </c>
      <c r="AT70" s="169" t="str">
        <f t="shared" si="8"/>
        <v/>
      </c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</row>
    <row r="71" spans="1:59" ht="18" customHeight="1">
      <c r="A71" s="121"/>
      <c r="B71" s="122"/>
      <c r="C71" s="122"/>
      <c r="D71" s="121"/>
      <c r="E71" s="121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3"/>
      <c r="Z71" s="123"/>
      <c r="AA71" s="121"/>
      <c r="AB71" s="121"/>
      <c r="AC71" s="121"/>
      <c r="AD71" s="121"/>
      <c r="AE71" s="121"/>
      <c r="AF71" s="121"/>
      <c r="AG71" s="121"/>
      <c r="AH71" s="121"/>
      <c r="AI71" s="315" t="s">
        <v>209</v>
      </c>
      <c r="AJ71" s="315"/>
      <c r="AK71" s="315"/>
      <c r="AL71" s="170">
        <f>AN57</f>
        <v>0</v>
      </c>
      <c r="AM71" s="170">
        <f>AN56</f>
        <v>0</v>
      </c>
      <c r="AN71" s="169" t="str">
        <f t="shared" si="5"/>
        <v/>
      </c>
      <c r="AO71" s="170">
        <f>AN55</f>
        <v>0</v>
      </c>
      <c r="AP71" s="169" t="str">
        <f t="shared" si="6"/>
        <v/>
      </c>
      <c r="AQ71" s="170">
        <f>AN54</f>
        <v>0</v>
      </c>
      <c r="AR71" s="169" t="str">
        <f t="shared" si="7"/>
        <v/>
      </c>
      <c r="AS71" s="170">
        <f>AN53</f>
        <v>0</v>
      </c>
      <c r="AT71" s="169" t="str">
        <f t="shared" si="8"/>
        <v/>
      </c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</row>
    <row r="72" spans="1:59" ht="18" customHeight="1">
      <c r="A72" s="121"/>
      <c r="B72" s="122"/>
      <c r="C72" s="122"/>
      <c r="D72" s="121"/>
      <c r="E72" s="121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3"/>
      <c r="Z72" s="123"/>
      <c r="AA72" s="121"/>
      <c r="AB72" s="121"/>
      <c r="AC72" s="121"/>
      <c r="AD72" s="121"/>
      <c r="AE72" s="121"/>
      <c r="AF72" s="121"/>
      <c r="AG72" s="121"/>
      <c r="AH72" s="121"/>
      <c r="AI72" s="315" t="s">
        <v>210</v>
      </c>
      <c r="AJ72" s="315"/>
      <c r="AK72" s="315"/>
      <c r="AL72" s="170">
        <f>AO57</f>
        <v>0</v>
      </c>
      <c r="AM72" s="170">
        <f>AO56</f>
        <v>0</v>
      </c>
      <c r="AN72" s="169" t="str">
        <f t="shared" si="5"/>
        <v/>
      </c>
      <c r="AO72" s="170">
        <f>AO55</f>
        <v>0</v>
      </c>
      <c r="AP72" s="169" t="str">
        <f t="shared" si="6"/>
        <v/>
      </c>
      <c r="AQ72" s="170">
        <f>AO54</f>
        <v>0</v>
      </c>
      <c r="AR72" s="169" t="str">
        <f t="shared" si="7"/>
        <v/>
      </c>
      <c r="AS72" s="170">
        <f>AO53</f>
        <v>0</v>
      </c>
      <c r="AT72" s="169" t="str">
        <f t="shared" si="8"/>
        <v/>
      </c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</row>
    <row r="73" spans="1:59" ht="18" customHeight="1" thickBot="1">
      <c r="A73" s="121"/>
      <c r="B73" s="122"/>
      <c r="C73" s="122"/>
      <c r="D73" s="121"/>
      <c r="E73" s="121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3"/>
      <c r="Z73" s="123"/>
      <c r="AA73" s="121"/>
      <c r="AB73" s="121"/>
      <c r="AC73" s="121"/>
      <c r="AD73" s="121"/>
      <c r="AE73" s="121"/>
      <c r="AF73" s="121"/>
      <c r="AG73" s="121"/>
      <c r="AH73" s="121"/>
      <c r="AI73" s="319" t="s">
        <v>211</v>
      </c>
      <c r="AJ73" s="319"/>
      <c r="AK73" s="319"/>
      <c r="AL73" s="171">
        <f>AP57</f>
        <v>0</v>
      </c>
      <c r="AM73" s="171">
        <f>AP56</f>
        <v>0</v>
      </c>
      <c r="AN73" s="173" t="str">
        <f t="shared" si="5"/>
        <v/>
      </c>
      <c r="AO73" s="171">
        <f>AP55</f>
        <v>0</v>
      </c>
      <c r="AP73" s="173" t="str">
        <f t="shared" si="6"/>
        <v/>
      </c>
      <c r="AQ73" s="171">
        <f>AP54</f>
        <v>0</v>
      </c>
      <c r="AR73" s="173" t="str">
        <f t="shared" si="7"/>
        <v/>
      </c>
      <c r="AS73" s="171">
        <f>AP53</f>
        <v>0</v>
      </c>
      <c r="AT73" s="173" t="str">
        <f t="shared" si="8"/>
        <v/>
      </c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</row>
    <row r="74" spans="1:59" ht="18" customHeight="1" thickBot="1">
      <c r="A74" s="121"/>
      <c r="B74" s="122"/>
      <c r="C74" s="122"/>
      <c r="D74" s="121"/>
      <c r="E74" s="121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3"/>
      <c r="Z74" s="123"/>
      <c r="AA74" s="121"/>
      <c r="AB74" s="121"/>
      <c r="AC74" s="121"/>
      <c r="AD74" s="121"/>
      <c r="AE74" s="121"/>
      <c r="AF74" s="121"/>
      <c r="AG74" s="121"/>
      <c r="AH74" s="121"/>
      <c r="AI74" s="320" t="s">
        <v>201</v>
      </c>
      <c r="AJ74" s="320"/>
      <c r="AK74" s="320"/>
      <c r="AL74" s="162">
        <f>AQ57</f>
        <v>0</v>
      </c>
      <c r="AM74" s="162">
        <f>AQ56</f>
        <v>0</v>
      </c>
      <c r="AN74" s="172" t="str">
        <f t="shared" si="5"/>
        <v/>
      </c>
      <c r="AO74" s="162">
        <f>AQ55</f>
        <v>0</v>
      </c>
      <c r="AP74" s="172" t="str">
        <f t="shared" si="6"/>
        <v/>
      </c>
      <c r="AQ74" s="162">
        <f>AQ54</f>
        <v>0</v>
      </c>
      <c r="AR74" s="172" t="str">
        <f t="shared" si="7"/>
        <v/>
      </c>
      <c r="AS74" s="162">
        <f>AQ53</f>
        <v>0</v>
      </c>
      <c r="AT74" s="172" t="str">
        <f t="shared" si="8"/>
        <v/>
      </c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</row>
    <row r="75" spans="1:59" ht="18" customHeight="1" thickBot="1">
      <c r="A75" s="121"/>
      <c r="B75" s="122"/>
      <c r="C75" s="122"/>
      <c r="D75" s="121"/>
      <c r="E75" s="121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3"/>
      <c r="Z75" s="123"/>
      <c r="AA75" s="121"/>
      <c r="AB75" s="121"/>
      <c r="AC75" s="121"/>
      <c r="AD75" s="121"/>
      <c r="AE75" s="121"/>
      <c r="AF75" s="121"/>
      <c r="AG75" s="121"/>
      <c r="AH75" s="121"/>
      <c r="AI75" s="321" t="s">
        <v>202</v>
      </c>
      <c r="AJ75" s="322"/>
      <c r="AK75" s="322"/>
      <c r="AL75" s="322"/>
      <c r="AM75" s="322"/>
      <c r="AN75" s="322"/>
      <c r="AO75" s="322"/>
      <c r="AP75" s="322"/>
      <c r="AQ75" s="316" t="e">
        <f>(AQ74+AS74)*100/AL74</f>
        <v>#DIV/0!</v>
      </c>
      <c r="AR75" s="317"/>
      <c r="AS75" s="317"/>
      <c r="AT75" s="318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</row>
    <row r="76" spans="1:59" ht="18" customHeight="1">
      <c r="A76" s="121"/>
      <c r="B76" s="122"/>
      <c r="C76" s="122"/>
      <c r="D76" s="121"/>
      <c r="E76" s="121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3"/>
      <c r="Z76" s="123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</row>
    <row r="77" spans="1:59" ht="18" customHeight="1">
      <c r="A77" s="121"/>
      <c r="B77" s="122"/>
      <c r="C77" s="122"/>
      <c r="D77" s="121"/>
      <c r="E77" s="121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3"/>
      <c r="Z77" s="123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</row>
    <row r="78" spans="1:59" ht="18" customHeight="1">
      <c r="A78" s="121"/>
      <c r="B78" s="122"/>
      <c r="C78" s="122"/>
      <c r="D78" s="121"/>
      <c r="E78" s="121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3"/>
      <c r="Z78" s="123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</row>
    <row r="79" spans="1:59" ht="18" customHeight="1">
      <c r="A79" s="121"/>
      <c r="B79" s="122"/>
      <c r="C79" s="122"/>
      <c r="D79" s="121"/>
      <c r="E79" s="121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3"/>
      <c r="Z79" s="123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</row>
    <row r="80" spans="1:59" ht="18" customHeight="1">
      <c r="A80" s="121"/>
      <c r="B80" s="122"/>
      <c r="C80" s="122"/>
      <c r="D80" s="121"/>
      <c r="E80" s="121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3"/>
      <c r="Z80" s="123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</row>
    <row r="81" spans="1:59" ht="18" customHeight="1">
      <c r="A81" s="121"/>
      <c r="B81" s="122"/>
      <c r="C81" s="122"/>
      <c r="D81" s="121"/>
      <c r="E81" s="121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3"/>
      <c r="Z81" s="123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</row>
    <row r="82" spans="1:59" ht="18" customHeight="1">
      <c r="A82" s="121"/>
      <c r="B82" s="122"/>
      <c r="C82" s="122"/>
      <c r="D82" s="121"/>
      <c r="E82" s="121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3"/>
      <c r="Z82" s="123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</row>
    <row r="83" spans="1:59" ht="18" customHeight="1">
      <c r="A83" s="121"/>
      <c r="B83" s="122"/>
      <c r="C83" s="122"/>
      <c r="D83" s="121"/>
      <c r="E83" s="121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3"/>
      <c r="Z83" s="123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</row>
    <row r="84" spans="1:59" ht="18" customHeight="1">
      <c r="A84" s="121"/>
      <c r="B84" s="122"/>
      <c r="C84" s="122"/>
      <c r="D84" s="121"/>
      <c r="E84" s="121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3"/>
      <c r="Z84" s="123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</row>
    <row r="85" spans="1:59" ht="18" customHeight="1">
      <c r="A85" s="121"/>
      <c r="B85" s="122"/>
      <c r="C85" s="122"/>
      <c r="D85" s="121"/>
      <c r="E85" s="121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3"/>
      <c r="Z85" s="123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</row>
    <row r="86" spans="1:59" ht="18" customHeight="1">
      <c r="A86" s="121"/>
      <c r="B86" s="122"/>
      <c r="C86" s="122"/>
      <c r="D86" s="121"/>
      <c r="E86" s="121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3"/>
      <c r="Z86" s="123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</row>
    <row r="87" spans="1:59" ht="18" customHeight="1">
      <c r="A87" s="121"/>
      <c r="B87" s="122"/>
      <c r="C87" s="122"/>
      <c r="D87" s="121"/>
      <c r="E87" s="121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3"/>
      <c r="Z87" s="123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</row>
    <row r="88" spans="1:59" ht="18" customHeight="1">
      <c r="A88" s="121"/>
      <c r="B88" s="122"/>
      <c r="C88" s="122"/>
      <c r="D88" s="121"/>
      <c r="E88" s="121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3"/>
      <c r="Z88" s="123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</row>
    <row r="89" spans="1:59" ht="18" customHeight="1">
      <c r="A89" s="121"/>
      <c r="B89" s="122"/>
      <c r="C89" s="122"/>
      <c r="D89" s="121"/>
      <c r="E89" s="121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3"/>
      <c r="Z89" s="123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</row>
    <row r="90" spans="1:59" ht="18" customHeight="1">
      <c r="A90" s="121"/>
      <c r="B90" s="122"/>
      <c r="C90" s="122"/>
      <c r="D90" s="121"/>
      <c r="E90" s="121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3"/>
      <c r="Z90" s="123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</row>
    <row r="91" spans="1:59" ht="18" customHeight="1">
      <c r="A91" s="121"/>
      <c r="B91" s="122"/>
      <c r="C91" s="122"/>
      <c r="D91" s="121"/>
      <c r="E91" s="121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3"/>
      <c r="Z91" s="123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</row>
    <row r="92" spans="1:59" ht="18" customHeight="1">
      <c r="A92" s="121"/>
      <c r="B92" s="122"/>
      <c r="C92" s="122"/>
      <c r="D92" s="121"/>
      <c r="E92" s="121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3"/>
      <c r="Z92" s="123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</row>
    <row r="93" spans="1:59" ht="18" customHeight="1">
      <c r="A93" s="121"/>
      <c r="B93" s="122"/>
      <c r="C93" s="122"/>
      <c r="D93" s="121"/>
      <c r="E93" s="121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3"/>
      <c r="Z93" s="123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</row>
    <row r="94" spans="1:59" ht="18" customHeight="1">
      <c r="A94" s="121"/>
      <c r="B94" s="122"/>
      <c r="C94" s="122"/>
      <c r="D94" s="121"/>
      <c r="E94" s="121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3"/>
      <c r="Z94" s="123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</row>
    <row r="95" spans="1:59" ht="18" customHeight="1">
      <c r="A95" s="121"/>
      <c r="B95" s="122"/>
      <c r="C95" s="122"/>
      <c r="D95" s="121"/>
      <c r="E95" s="121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3"/>
      <c r="Z95" s="123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</row>
    <row r="96" spans="1:59" ht="18" customHeight="1">
      <c r="A96" s="121"/>
      <c r="B96" s="122"/>
      <c r="C96" s="122"/>
      <c r="D96" s="121"/>
      <c r="E96" s="121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3"/>
      <c r="Z96" s="123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</row>
    <row r="97" spans="1:59" ht="18" customHeight="1">
      <c r="A97" s="121"/>
      <c r="B97" s="122"/>
      <c r="C97" s="122"/>
      <c r="D97" s="121"/>
      <c r="E97" s="121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3"/>
      <c r="Z97" s="123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</row>
    <row r="98" spans="1:59" ht="18" customHeight="1">
      <c r="A98" s="121"/>
      <c r="B98" s="122"/>
      <c r="C98" s="122"/>
      <c r="D98" s="121"/>
      <c r="E98" s="121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3"/>
      <c r="Z98" s="123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</row>
    <row r="99" spans="1:59" ht="18" customHeight="1">
      <c r="A99" s="121"/>
      <c r="B99" s="122"/>
      <c r="C99" s="122"/>
      <c r="D99" s="121"/>
      <c r="E99" s="121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3"/>
      <c r="Z99" s="123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</row>
    <row r="100" spans="1:59" ht="18" customHeight="1">
      <c r="A100" s="121"/>
      <c r="B100" s="122"/>
      <c r="C100" s="122"/>
      <c r="D100" s="121"/>
      <c r="E100" s="121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3"/>
      <c r="Z100" s="123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</row>
    <row r="101" spans="1:59" ht="18" customHeight="1">
      <c r="A101" s="121"/>
      <c r="B101" s="122"/>
      <c r="C101" s="122"/>
      <c r="D101" s="121"/>
      <c r="E101" s="121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3"/>
      <c r="Z101" s="123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</row>
    <row r="102" spans="1:59" ht="18" customHeight="1">
      <c r="A102" s="121"/>
      <c r="B102" s="122"/>
      <c r="C102" s="122"/>
      <c r="D102" s="121"/>
      <c r="E102" s="121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3"/>
      <c r="Z102" s="123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</row>
    <row r="103" spans="1:59" ht="18" customHeight="1">
      <c r="A103" s="121"/>
      <c r="B103" s="122"/>
      <c r="C103" s="122"/>
      <c r="D103" s="121"/>
      <c r="E103" s="121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3"/>
      <c r="Z103" s="123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</row>
    <row r="104" spans="1:59" ht="18" customHeight="1">
      <c r="A104" s="121"/>
      <c r="B104" s="122"/>
      <c r="C104" s="122"/>
      <c r="D104" s="121"/>
      <c r="E104" s="121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3"/>
      <c r="Z104" s="123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</row>
    <row r="105" spans="1:59" ht="18" customHeight="1">
      <c r="A105" s="121"/>
      <c r="B105" s="122"/>
      <c r="C105" s="122"/>
      <c r="D105" s="121"/>
      <c r="E105" s="121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3"/>
      <c r="Z105" s="123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</row>
    <row r="106" spans="1:59" ht="18" customHeight="1">
      <c r="A106" s="121"/>
      <c r="B106" s="122"/>
      <c r="C106" s="122"/>
      <c r="D106" s="121"/>
      <c r="E106" s="121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3"/>
      <c r="Z106" s="123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</row>
  </sheetData>
  <sheetProtection password="CCF3" sheet="1" objects="1" scenarios="1"/>
  <mergeCells count="90">
    <mergeCell ref="AQ75:AT75"/>
    <mergeCell ref="AI71:AK71"/>
    <mergeCell ref="AI72:AK72"/>
    <mergeCell ref="AI73:AK73"/>
    <mergeCell ref="AI74:AK74"/>
    <mergeCell ref="AI75:AP75"/>
    <mergeCell ref="AI66:AK66"/>
    <mergeCell ref="AI67:AK67"/>
    <mergeCell ref="AI68:AK68"/>
    <mergeCell ref="AI69:AK69"/>
    <mergeCell ref="AI70:AK70"/>
    <mergeCell ref="AI63:AK65"/>
    <mergeCell ref="AL63:AL65"/>
    <mergeCell ref="AM63:AT63"/>
    <mergeCell ref="AM64:AN64"/>
    <mergeCell ref="AO64:AP64"/>
    <mergeCell ref="AQ64:AR64"/>
    <mergeCell ref="AS64:AT64"/>
    <mergeCell ref="AN4:AN7"/>
    <mergeCell ref="AO4:AO7"/>
    <mergeCell ref="AP4:AP7"/>
    <mergeCell ref="F3:W3"/>
    <mergeCell ref="F2:W2"/>
    <mergeCell ref="AB4:AB7"/>
    <mergeCell ref="AI4:AI7"/>
    <mergeCell ref="AJ4:AJ7"/>
    <mergeCell ref="AK4:AK7"/>
    <mergeCell ref="AL4:AL7"/>
    <mergeCell ref="AM4:AM7"/>
    <mergeCell ref="D52:E52"/>
    <mergeCell ref="D46:E46"/>
    <mergeCell ref="D47:E47"/>
    <mergeCell ref="D48:E48"/>
    <mergeCell ref="D49:E49"/>
    <mergeCell ref="D50:E50"/>
    <mergeCell ref="D51:E51"/>
    <mergeCell ref="D45:E45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21:E21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8:E8"/>
    <mergeCell ref="D9:E9"/>
    <mergeCell ref="Q5:R5"/>
    <mergeCell ref="S5:U5"/>
    <mergeCell ref="V5:W5"/>
    <mergeCell ref="B4:B7"/>
    <mergeCell ref="C4:C7"/>
    <mergeCell ref="D4:D7"/>
    <mergeCell ref="F4:W4"/>
    <mergeCell ref="X4:AA4"/>
    <mergeCell ref="Y5:Y6"/>
    <mergeCell ref="Z5:Z7"/>
    <mergeCell ref="AA5:AA7"/>
    <mergeCell ref="X5:X6"/>
    <mergeCell ref="F5:I5"/>
    <mergeCell ref="J5:K5"/>
    <mergeCell ref="M5:N5"/>
    <mergeCell ref="O5:P5"/>
  </mergeCells>
  <conditionalFormatting sqref="AA8:AA52">
    <cfRule type="containsText" dxfId="3" priority="5" operator="containsText" text="ไม่ผ่าน">
      <formula>NOT(ISERROR(SEARCH("ไม่ผ่าน",AA8)))</formula>
    </cfRule>
  </conditionalFormatting>
  <conditionalFormatting sqref="Z8:Z52">
    <cfRule type="containsText" dxfId="2" priority="4" operator="containsText" text="0">
      <formula>NOT(ISERROR(SEARCH("0",Z8)))</formula>
    </cfRule>
  </conditionalFormatting>
  <conditionalFormatting sqref="X8:X52">
    <cfRule type="cellIs" dxfId="1" priority="2" operator="lessThan">
      <formula>50%*$X$7</formula>
    </cfRule>
  </conditionalFormatting>
  <conditionalFormatting sqref="Y8:Y52">
    <cfRule type="cellIs" dxfId="0" priority="1" operator="lessThan">
      <formula>50%*$Y$7</formula>
    </cfRule>
  </conditionalFormatting>
  <pageMargins left="0.31496062992125984" right="0.11811023622047245" top="0.55118110236220474" bottom="0.35433070866141736" header="0.31496062992125984" footer="0.31496062992125984"/>
  <pageSetup paperSize="9" scale="95" orientation="portrait" blackAndWhite="1" horizontalDpi="300" verticalDpi="300" r:id="rId1"/>
  <headerFooter>
    <oddFooter>&amp;R&amp;A</oddFooter>
  </headerFooter>
  <colBreaks count="1" manualBreakCount="1">
    <brk id="23" min="1" max="51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7030A0"/>
  </sheetPr>
  <dimension ref="B1:W32"/>
  <sheetViews>
    <sheetView showGridLines="0" showRowColHeaders="0" topLeftCell="A10" workbookViewId="0">
      <selection activeCell="F29" sqref="F29:K29"/>
    </sheetView>
  </sheetViews>
  <sheetFormatPr defaultColWidth="9" defaultRowHeight="21"/>
  <cols>
    <col min="1" max="1" width="6.25" style="9" customWidth="1"/>
    <col min="2" max="2" width="5" style="9" customWidth="1"/>
    <col min="3" max="3" width="5.625" style="9" customWidth="1"/>
    <col min="4" max="4" width="15.125" style="9" customWidth="1"/>
    <col min="5" max="5" width="7.75" style="9" customWidth="1"/>
    <col min="6" max="15" width="5.75" style="9" customWidth="1"/>
    <col min="16" max="16" width="2.75" style="9" customWidth="1"/>
    <col min="17" max="17" width="15.125" style="9" hidden="1" customWidth="1"/>
    <col min="18" max="24" width="0" style="9" hidden="1" customWidth="1"/>
    <col min="25" max="16384" width="9" style="9"/>
  </cols>
  <sheetData>
    <row r="1" spans="2:23" ht="55.5" customHeight="1">
      <c r="B1" s="156" t="s">
        <v>228</v>
      </c>
    </row>
    <row r="2" spans="2:23" ht="45.75" customHeight="1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Q2" s="204" t="s">
        <v>197</v>
      </c>
      <c r="R2" s="204"/>
      <c r="S2" s="204"/>
      <c r="T2" s="204"/>
      <c r="U2" s="204"/>
      <c r="V2" s="204"/>
      <c r="W2" s="204"/>
    </row>
    <row r="3" spans="2:23">
      <c r="B3" s="11" t="s">
        <v>4</v>
      </c>
      <c r="C3" s="10"/>
      <c r="D3" s="10" t="str">
        <f>"    "&amp;R4&amp;"  "&amp;R5</f>
        <v xml:space="preserve">    โรงเรียนพระปริยัติธรรม....  สำนักงานพระพุทธศาสนาแห่งชาติ</v>
      </c>
      <c r="E3" s="10"/>
      <c r="F3" s="12"/>
      <c r="G3" s="12"/>
      <c r="H3" s="12"/>
      <c r="I3" s="12"/>
      <c r="J3" s="12"/>
      <c r="K3" s="12"/>
      <c r="L3" s="12"/>
      <c r="M3" s="10"/>
      <c r="N3" s="10"/>
      <c r="O3" s="10"/>
      <c r="Q3" s="14" t="s">
        <v>11</v>
      </c>
      <c r="R3" s="14"/>
      <c r="S3" s="14"/>
      <c r="T3" s="90" t="s">
        <v>198</v>
      </c>
    </row>
    <row r="4" spans="2:23">
      <c r="B4" s="11" t="s">
        <v>0</v>
      </c>
      <c r="C4" s="24" t="s">
        <v>15</v>
      </c>
      <c r="D4" s="157" t="s">
        <v>16</v>
      </c>
      <c r="E4" s="11" t="s">
        <v>5</v>
      </c>
      <c r="F4" s="203" t="s">
        <v>45</v>
      </c>
      <c r="G4" s="203"/>
      <c r="H4" s="203"/>
      <c r="I4" s="203"/>
      <c r="J4" s="10"/>
      <c r="K4" s="10"/>
      <c r="L4" s="10"/>
      <c r="M4" s="10"/>
      <c r="N4" s="10"/>
      <c r="O4" s="10"/>
      <c r="Q4" s="15" t="s">
        <v>13</v>
      </c>
      <c r="R4" s="205" t="str">
        <f>บันทึกข้อความ!S4</f>
        <v>โรงเรียนพระปริยัติธรรม....</v>
      </c>
      <c r="S4" s="205"/>
      <c r="T4" s="205"/>
      <c r="U4" s="205"/>
      <c r="V4" s="205"/>
      <c r="W4" s="205"/>
    </row>
    <row r="5" spans="2:23">
      <c r="B5" s="11" t="s">
        <v>6</v>
      </c>
      <c r="C5" s="10" t="str">
        <f>"รายงานผลการประเมินคุณลักษณะอันพึงประสงค์ตามมาตรฐานการศึกษาขั้นพื้นฐาน "&amp;" ปีการศึกษา "&amp;R9</f>
        <v>รายงานผลการประเมินคุณลักษณะอันพึงประสงค์ตามมาตรฐานการศึกษาขั้นพื้นฐาน  ปีการศึกษา 2556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Q5" s="15" t="s">
        <v>12</v>
      </c>
      <c r="R5" s="205" t="str">
        <f>บันทึกข้อความ!S5</f>
        <v>สำนักงานพระพุทธศาสนาแห่งชาติ</v>
      </c>
      <c r="S5" s="205"/>
      <c r="T5" s="205"/>
      <c r="U5" s="205"/>
      <c r="V5" s="205"/>
      <c r="W5" s="205"/>
    </row>
    <row r="6" spans="2:23">
      <c r="B6" s="10" t="str">
        <f>"เรียน  ผู้อำนวยการ"&amp;R4</f>
        <v>เรียน  ผู้อำนวยการโรงเรียนพระปริยัติธรรม....</v>
      </c>
      <c r="C6" s="10"/>
      <c r="D6" s="10"/>
      <c r="E6" s="12"/>
      <c r="F6" s="12"/>
      <c r="G6" s="12"/>
      <c r="H6" s="12"/>
      <c r="I6" s="12"/>
      <c r="J6" s="12"/>
      <c r="K6" s="12"/>
      <c r="L6" s="10"/>
      <c r="M6" s="10"/>
      <c r="N6" s="10"/>
      <c r="O6" s="10"/>
    </row>
    <row r="7" spans="2:23" ht="7.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23">
      <c r="B8" s="10" t="str">
        <f>"       ด้วย ข้าพเจ้า "&amp;R10&amp;"    ตำแหน่ง " &amp;R11&amp;" "&amp;R4</f>
        <v xml:space="preserve">       ด้วย ข้าพเจ้า นายพัฒนพล  คำกมล    ตำแหน่ง นักวิชาการศาสนศึกษา โรงเรียนพระปริยัติธรรม....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Q8" s="15" t="s">
        <v>14</v>
      </c>
      <c r="R8" s="205" t="str">
        <f>บันทึกข้อความ!S8</f>
        <v>ชั้นมัธยมศึกษาปีที่ 3</v>
      </c>
      <c r="S8" s="205"/>
    </row>
    <row r="9" spans="2:23">
      <c r="B9" s="10" t="s">
        <v>227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Q9" s="15" t="s">
        <v>3</v>
      </c>
      <c r="R9" s="205">
        <f>บันทึกข้อความ!S9</f>
        <v>2556</v>
      </c>
      <c r="S9" s="205"/>
      <c r="T9" s="23"/>
      <c r="U9" s="23"/>
    </row>
    <row r="10" spans="2:23">
      <c r="B10" s="10" t="str">
        <f>"ประจำปีการศึกษา  "&amp;R9&amp;"  "&amp;R8&amp;"  เสร็จสิ้นแล้ว จึงขอรายงานผลการประเมินฯตามรายละเอียด "</f>
        <v xml:space="preserve">ประจำปีการศึกษา  2556  ชั้นมัธยมศึกษาปีที่ 3  เสร็จสิ้นแล้ว จึงขอรายงานผลการประเมินฯตามรายละเอียด 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Q10" s="15" t="s">
        <v>26</v>
      </c>
      <c r="R10" s="205" t="str">
        <f>บันทึกข้อความ!S10</f>
        <v>นายพัฒนพล  คำกมล</v>
      </c>
      <c r="S10" s="205"/>
      <c r="T10" s="205"/>
      <c r="U10" s="205"/>
    </row>
    <row r="11" spans="2:23" ht="21.75" thickBot="1">
      <c r="B11" s="10" t="s">
        <v>217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Q11" s="15" t="s">
        <v>7</v>
      </c>
      <c r="R11" s="205" t="str">
        <f>บันทึกข้อความ!S11</f>
        <v>นักวิชาการศาสนศึกษา</v>
      </c>
      <c r="S11" s="205"/>
      <c r="T11" s="205"/>
    </row>
    <row r="12" spans="2:23" ht="24" customHeight="1">
      <c r="B12" s="222" t="s">
        <v>203</v>
      </c>
      <c r="C12" s="222"/>
      <c r="D12" s="222"/>
      <c r="E12" s="222" t="s">
        <v>199</v>
      </c>
      <c r="F12" s="214" t="s">
        <v>200</v>
      </c>
      <c r="G12" s="215"/>
      <c r="H12" s="215"/>
      <c r="I12" s="215"/>
      <c r="J12" s="215"/>
      <c r="K12" s="215"/>
      <c r="L12" s="215"/>
      <c r="M12" s="215"/>
      <c r="N12" s="215"/>
      <c r="O12" s="216"/>
      <c r="R12" s="179"/>
      <c r="S12" s="179"/>
      <c r="T12" s="179"/>
    </row>
    <row r="13" spans="2:23">
      <c r="B13" s="223"/>
      <c r="C13" s="223"/>
      <c r="D13" s="223"/>
      <c r="E13" s="223"/>
      <c r="F13" s="217" t="s">
        <v>222</v>
      </c>
      <c r="G13" s="218"/>
      <c r="H13" s="217" t="s">
        <v>223</v>
      </c>
      <c r="I13" s="218"/>
      <c r="J13" s="217" t="s">
        <v>224</v>
      </c>
      <c r="K13" s="218"/>
      <c r="L13" s="217" t="s">
        <v>225</v>
      </c>
      <c r="M13" s="218"/>
      <c r="N13" s="217" t="s">
        <v>226</v>
      </c>
      <c r="O13" s="218"/>
      <c r="R13" s="179"/>
      <c r="S13" s="179"/>
      <c r="T13" s="179"/>
    </row>
    <row r="14" spans="2:23" ht="21.75" thickBot="1">
      <c r="B14" s="224"/>
      <c r="C14" s="224"/>
      <c r="D14" s="224"/>
      <c r="E14" s="224"/>
      <c r="F14" s="159" t="s">
        <v>29</v>
      </c>
      <c r="G14" s="159" t="s">
        <v>9</v>
      </c>
      <c r="H14" s="159" t="s">
        <v>29</v>
      </c>
      <c r="I14" s="159" t="s">
        <v>9</v>
      </c>
      <c r="J14" s="159" t="s">
        <v>29</v>
      </c>
      <c r="K14" s="159" t="s">
        <v>9</v>
      </c>
      <c r="L14" s="159" t="s">
        <v>29</v>
      </c>
      <c r="M14" s="159" t="s">
        <v>9</v>
      </c>
      <c r="N14" s="159" t="s">
        <v>29</v>
      </c>
      <c r="O14" s="159" t="s">
        <v>9</v>
      </c>
      <c r="R14" s="179"/>
      <c r="S14" s="179"/>
      <c r="T14" s="179"/>
    </row>
    <row r="15" spans="2:23">
      <c r="B15" s="225" t="s">
        <v>590</v>
      </c>
      <c r="C15" s="225"/>
      <c r="D15" s="225"/>
      <c r="E15" s="160" t="str">
        <f>IF(ผลประเมินFORมฐ.2.1!H67=0,"",ผลประเมินFORมฐ.2.1!H67)</f>
        <v/>
      </c>
      <c r="F15" s="160" t="str">
        <f>IF(ผลประเมินFORมฐ.2.1!I67=0,"",ผลประเมินFORมฐ.2.1!I67)</f>
        <v/>
      </c>
      <c r="G15" s="161" t="str">
        <f>ผลประเมินFORมฐ.2.1!J67</f>
        <v/>
      </c>
      <c r="H15" s="160" t="str">
        <f>IF(ผลประเมินFORมฐ.2.1!K67=0,"",ผลประเมินFORมฐ.2.1!K67)</f>
        <v/>
      </c>
      <c r="I15" s="161" t="str">
        <f>ผลประเมินFORมฐ.2.1!L67</f>
        <v/>
      </c>
      <c r="J15" s="160" t="str">
        <f>IF(ผลประเมินFORมฐ.2.1!M67=0,"",ผลประเมินFORมฐ.2.1!M67)</f>
        <v/>
      </c>
      <c r="K15" s="161" t="str">
        <f>ผลประเมินFORมฐ.2.1!N67</f>
        <v/>
      </c>
      <c r="L15" s="160" t="str">
        <f>IF(ผลประเมินFORมฐ.2.1!O67=0,"",ผลประเมินFORมฐ.2.1!O67)</f>
        <v/>
      </c>
      <c r="M15" s="161" t="str">
        <f>ผลประเมินFORมฐ.2.1!P67</f>
        <v/>
      </c>
      <c r="N15" s="160" t="str">
        <f>IF(ผลประเมินFORมฐ.2.1!Q67=0,"",ผลประเมินFORมฐ.2.1!Q67)</f>
        <v/>
      </c>
      <c r="O15" s="161" t="str">
        <f>ผลประเมินFORมฐ.2.1!R67</f>
        <v/>
      </c>
      <c r="R15" s="179"/>
      <c r="S15" s="179"/>
      <c r="T15" s="179"/>
    </row>
    <row r="16" spans="2:23">
      <c r="B16" s="219" t="s">
        <v>591</v>
      </c>
      <c r="C16" s="219"/>
      <c r="D16" s="219"/>
      <c r="E16" s="160" t="str">
        <f>IF(ผลประเมินFORมฐ.2.1!H68=0,"",ผลประเมินFORมฐ.2.1!H68)</f>
        <v/>
      </c>
      <c r="F16" s="160" t="str">
        <f>IF(ผลประเมินFORมฐ.2.1!I68=0,"",ผลประเมินFORมฐ.2.1!I68)</f>
        <v/>
      </c>
      <c r="G16" s="161" t="str">
        <f>ผลประเมินFORมฐ.2.1!J68</f>
        <v/>
      </c>
      <c r="H16" s="160" t="str">
        <f>IF(ผลประเมินFORมฐ.2.1!K68=0,"",ผลประเมินFORมฐ.2.1!K68)</f>
        <v/>
      </c>
      <c r="I16" s="161" t="str">
        <f>ผลประเมินFORมฐ.2.1!L68</f>
        <v/>
      </c>
      <c r="J16" s="160" t="str">
        <f>IF(ผลประเมินFORมฐ.2.1!M68=0,"",ผลประเมินFORมฐ.2.1!M68)</f>
        <v/>
      </c>
      <c r="K16" s="161" t="str">
        <f>ผลประเมินFORมฐ.2.1!N68</f>
        <v/>
      </c>
      <c r="L16" s="160" t="str">
        <f>IF(ผลประเมินFORมฐ.2.1!O68=0,"",ผลประเมินFORมฐ.2.1!O68)</f>
        <v/>
      </c>
      <c r="M16" s="161" t="str">
        <f>ผลประเมินFORมฐ.2.1!P68</f>
        <v/>
      </c>
      <c r="N16" s="160" t="str">
        <f>IF(ผลประเมินFORมฐ.2.1!Q68=0,"",ผลประเมินFORมฐ.2.1!Q68)</f>
        <v/>
      </c>
      <c r="O16" s="161" t="str">
        <f>ผลประเมินFORมฐ.2.1!R68</f>
        <v/>
      </c>
      <c r="R16" s="179"/>
      <c r="S16" s="179"/>
      <c r="T16" s="179"/>
    </row>
    <row r="17" spans="2:15">
      <c r="B17" s="219" t="s">
        <v>592</v>
      </c>
      <c r="C17" s="219"/>
      <c r="D17" s="219"/>
      <c r="E17" s="160" t="str">
        <f>IF(ผลประเมินFORมฐ.2.1!H69=0,"",ผลประเมินFORมฐ.2.1!H69)</f>
        <v/>
      </c>
      <c r="F17" s="160" t="str">
        <f>IF(ผลประเมินFORมฐ.2.1!I69=0,"",ผลประเมินFORมฐ.2.1!I69)</f>
        <v/>
      </c>
      <c r="G17" s="161" t="str">
        <f>ผลประเมินFORมฐ.2.1!J69</f>
        <v/>
      </c>
      <c r="H17" s="160" t="str">
        <f>IF(ผลประเมินFORมฐ.2.1!K69=0,"",ผลประเมินFORมฐ.2.1!K69)</f>
        <v/>
      </c>
      <c r="I17" s="161" t="str">
        <f>ผลประเมินFORมฐ.2.1!L69</f>
        <v/>
      </c>
      <c r="J17" s="160" t="str">
        <f>IF(ผลประเมินFORมฐ.2.1!M69=0,"",ผลประเมินFORมฐ.2.1!M69)</f>
        <v/>
      </c>
      <c r="K17" s="161" t="str">
        <f>ผลประเมินFORมฐ.2.1!N69</f>
        <v/>
      </c>
      <c r="L17" s="160" t="str">
        <f>IF(ผลประเมินFORมฐ.2.1!O69=0,"",ผลประเมินFORมฐ.2.1!O69)</f>
        <v/>
      </c>
      <c r="M17" s="161" t="str">
        <f>ผลประเมินFORมฐ.2.1!P69</f>
        <v/>
      </c>
      <c r="N17" s="160" t="str">
        <f>IF(ผลประเมินFORมฐ.2.1!Q69=0,"",ผลประเมินFORมฐ.2.1!Q69)</f>
        <v/>
      </c>
      <c r="O17" s="161" t="str">
        <f>ผลประเมินFORมฐ.2.1!R69</f>
        <v/>
      </c>
    </row>
    <row r="18" spans="2:15">
      <c r="B18" s="219" t="s">
        <v>593</v>
      </c>
      <c r="C18" s="219"/>
      <c r="D18" s="219"/>
      <c r="E18" s="160" t="str">
        <f>IF(ผลประเมินFORมฐ.2.1!H70=0,"",ผลประเมินFORมฐ.2.1!H70)</f>
        <v/>
      </c>
      <c r="F18" s="160" t="str">
        <f>IF(ผลประเมินFORมฐ.2.1!I70=0,"",ผลประเมินFORมฐ.2.1!I70)</f>
        <v/>
      </c>
      <c r="G18" s="161" t="str">
        <f>ผลประเมินFORมฐ.2.1!J70</f>
        <v/>
      </c>
      <c r="H18" s="160" t="str">
        <f>IF(ผลประเมินFORมฐ.2.1!K70=0,"",ผลประเมินFORมฐ.2.1!K70)</f>
        <v/>
      </c>
      <c r="I18" s="161" t="str">
        <f>ผลประเมินFORมฐ.2.1!L70</f>
        <v/>
      </c>
      <c r="J18" s="160" t="str">
        <f>IF(ผลประเมินFORมฐ.2.1!M70=0,"",ผลประเมินFORมฐ.2.1!M70)</f>
        <v/>
      </c>
      <c r="K18" s="161" t="str">
        <f>ผลประเมินFORมฐ.2.1!N70</f>
        <v/>
      </c>
      <c r="L18" s="160" t="str">
        <f>IF(ผลประเมินFORมฐ.2.1!O70=0,"",ผลประเมินFORมฐ.2.1!O70)</f>
        <v/>
      </c>
      <c r="M18" s="161" t="str">
        <f>ผลประเมินFORมฐ.2.1!P70</f>
        <v/>
      </c>
      <c r="N18" s="160" t="str">
        <f>IF(ผลประเมินFORมฐ.2.1!Q70=0,"",ผลประเมินFORมฐ.2.1!Q70)</f>
        <v/>
      </c>
      <c r="O18" s="161" t="str">
        <f>ผลประเมินFORมฐ.2.1!R70</f>
        <v/>
      </c>
    </row>
    <row r="19" spans="2:15">
      <c r="B19" s="219" t="s">
        <v>594</v>
      </c>
      <c r="C19" s="219"/>
      <c r="D19" s="219"/>
      <c r="E19" s="160" t="str">
        <f>IF(ผลประเมินFORมฐ.2.1!H71=0,"",ผลประเมินFORมฐ.2.1!H71)</f>
        <v/>
      </c>
      <c r="F19" s="160" t="str">
        <f>IF(ผลประเมินFORมฐ.2.1!I71=0,"",ผลประเมินFORมฐ.2.1!I71)</f>
        <v/>
      </c>
      <c r="G19" s="161" t="str">
        <f>ผลประเมินFORมฐ.2.1!J71</f>
        <v/>
      </c>
      <c r="H19" s="160" t="str">
        <f>IF(ผลประเมินFORมฐ.2.1!K71=0,"",ผลประเมินFORมฐ.2.1!K71)</f>
        <v/>
      </c>
      <c r="I19" s="161" t="str">
        <f>ผลประเมินFORมฐ.2.1!L71</f>
        <v/>
      </c>
      <c r="J19" s="160" t="str">
        <f>IF(ผลประเมินFORมฐ.2.1!M71=0,"",ผลประเมินFORมฐ.2.1!M71)</f>
        <v/>
      </c>
      <c r="K19" s="161" t="str">
        <f>ผลประเมินFORมฐ.2.1!N71</f>
        <v/>
      </c>
      <c r="L19" s="160" t="str">
        <f>IF(ผลประเมินFORมฐ.2.1!O71=0,"",ผลประเมินFORมฐ.2.1!O71)</f>
        <v/>
      </c>
      <c r="M19" s="161" t="str">
        <f>ผลประเมินFORมฐ.2.1!P71</f>
        <v/>
      </c>
      <c r="N19" s="160" t="str">
        <f>IF(ผลประเมินFORมฐ.2.1!Q71=0,"",ผลประเมินFORมฐ.2.1!Q71)</f>
        <v/>
      </c>
      <c r="O19" s="161" t="str">
        <f>ผลประเมินFORมฐ.2.1!R71</f>
        <v/>
      </c>
    </row>
    <row r="20" spans="2:15">
      <c r="B20" s="219" t="s">
        <v>595</v>
      </c>
      <c r="C20" s="219"/>
      <c r="D20" s="219"/>
      <c r="E20" s="160" t="str">
        <f>IF(ผลประเมินFORมฐ.2.1!H72=0,"",ผลประเมินFORมฐ.2.1!H72)</f>
        <v/>
      </c>
      <c r="F20" s="160" t="str">
        <f>IF(ผลประเมินFORมฐ.2.1!I72=0,"",ผลประเมินFORมฐ.2.1!I72)</f>
        <v/>
      </c>
      <c r="G20" s="161" t="str">
        <f>ผลประเมินFORมฐ.2.1!J72</f>
        <v/>
      </c>
      <c r="H20" s="160" t="str">
        <f>IF(ผลประเมินFORมฐ.2.1!K72=0,"",ผลประเมินFORมฐ.2.1!K72)</f>
        <v/>
      </c>
      <c r="I20" s="161" t="str">
        <f>ผลประเมินFORมฐ.2.1!L72</f>
        <v/>
      </c>
      <c r="J20" s="160" t="str">
        <f>IF(ผลประเมินFORมฐ.2.1!M72=0,"",ผลประเมินFORมฐ.2.1!M72)</f>
        <v/>
      </c>
      <c r="K20" s="161" t="str">
        <f>ผลประเมินFORมฐ.2.1!N72</f>
        <v/>
      </c>
      <c r="L20" s="160" t="str">
        <f>IF(ผลประเมินFORมฐ.2.1!O72=0,"",ผลประเมินFORมฐ.2.1!O72)</f>
        <v/>
      </c>
      <c r="M20" s="161" t="str">
        <f>ผลประเมินFORมฐ.2.1!P72</f>
        <v/>
      </c>
      <c r="N20" s="160" t="str">
        <f>IF(ผลประเมินFORมฐ.2.1!Q72=0,"",ผลประเมินFORมฐ.2.1!Q72)</f>
        <v/>
      </c>
      <c r="O20" s="161" t="str">
        <f>ผลประเมินFORมฐ.2.1!R72</f>
        <v/>
      </c>
    </row>
    <row r="21" spans="2:15">
      <c r="B21" s="219" t="s">
        <v>596</v>
      </c>
      <c r="C21" s="219"/>
      <c r="D21" s="219"/>
      <c r="E21" s="160" t="str">
        <f>IF(ผลประเมินFORมฐ.2.1!H73=0,"",ผลประเมินFORมฐ.2.1!H73)</f>
        <v/>
      </c>
      <c r="F21" s="160" t="str">
        <f>IF(ผลประเมินFORมฐ.2.1!I73=0,"",ผลประเมินFORมฐ.2.1!I73)</f>
        <v/>
      </c>
      <c r="G21" s="161" t="str">
        <f>ผลประเมินFORมฐ.2.1!J73</f>
        <v/>
      </c>
      <c r="H21" s="160" t="str">
        <f>IF(ผลประเมินFORมฐ.2.1!K73=0,"",ผลประเมินFORมฐ.2.1!K73)</f>
        <v/>
      </c>
      <c r="I21" s="161" t="str">
        <f>ผลประเมินFORมฐ.2.1!L73</f>
        <v/>
      </c>
      <c r="J21" s="160" t="str">
        <f>IF(ผลประเมินFORมฐ.2.1!M73=0,"",ผลประเมินFORมฐ.2.1!M73)</f>
        <v/>
      </c>
      <c r="K21" s="161" t="str">
        <f>ผลประเมินFORมฐ.2.1!N73</f>
        <v/>
      </c>
      <c r="L21" s="160" t="str">
        <f>IF(ผลประเมินFORมฐ.2.1!O73=0,"",ผลประเมินFORมฐ.2.1!O73)</f>
        <v/>
      </c>
      <c r="M21" s="161" t="str">
        <f>ผลประเมินFORมฐ.2.1!P73</f>
        <v/>
      </c>
      <c r="N21" s="160" t="str">
        <f>IF(ผลประเมินFORมฐ.2.1!Q73=0,"",ผลประเมินFORมฐ.2.1!Q73)</f>
        <v/>
      </c>
      <c r="O21" s="161" t="str">
        <f>ผลประเมินFORมฐ.2.1!R73</f>
        <v/>
      </c>
    </row>
    <row r="22" spans="2:15" ht="21.75" thickBot="1">
      <c r="B22" s="220" t="s">
        <v>211</v>
      </c>
      <c r="C22" s="220"/>
      <c r="D22" s="220"/>
      <c r="E22" s="180" t="str">
        <f>IF(ผลประเมินFORมฐ.2.1!H74=0,"",ผลประเมินFORมฐ.2.1!H74)</f>
        <v/>
      </c>
      <c r="F22" s="180" t="str">
        <f>IF(ผลประเมินFORมฐ.2.1!I74=0,"",ผลประเมินFORมฐ.2.1!I74)</f>
        <v/>
      </c>
      <c r="G22" s="181" t="str">
        <f>ผลประเมินFORมฐ.2.1!J74</f>
        <v/>
      </c>
      <c r="H22" s="180" t="str">
        <f>IF(ผลประเมินFORมฐ.2.1!K74=0,"",ผลประเมินFORมฐ.2.1!K74)</f>
        <v/>
      </c>
      <c r="I22" s="181" t="str">
        <f>ผลประเมินFORมฐ.2.1!L74</f>
        <v/>
      </c>
      <c r="J22" s="180" t="str">
        <f>IF(ผลประเมินFORมฐ.2.1!M74=0,"",ผลประเมินFORมฐ.2.1!M74)</f>
        <v/>
      </c>
      <c r="K22" s="181" t="str">
        <f>ผลประเมินFORมฐ.2.1!N74</f>
        <v/>
      </c>
      <c r="L22" s="180" t="str">
        <f>IF(ผลประเมินFORมฐ.2.1!O74=0,"",ผลประเมินFORมฐ.2.1!O74)</f>
        <v/>
      </c>
      <c r="M22" s="181" t="str">
        <f>ผลประเมินFORมฐ.2.1!P74</f>
        <v/>
      </c>
      <c r="N22" s="180" t="str">
        <f>IF(ผลประเมินFORมฐ.2.1!Q74=0,"",ผลประเมินFORมฐ.2.1!Q74)</f>
        <v/>
      </c>
      <c r="O22" s="181" t="str">
        <f>ผลประเมินFORมฐ.2.1!R74</f>
        <v/>
      </c>
    </row>
    <row r="23" spans="2:15" ht="21.75" thickBot="1">
      <c r="B23" s="221" t="s">
        <v>201</v>
      </c>
      <c r="C23" s="221"/>
      <c r="D23" s="221"/>
      <c r="E23" s="163" t="str">
        <f>IF(ผลประเมินFORมฐ.2.1!H75=0,"",ผลประเมินFORมฐ.2.1!H75)</f>
        <v/>
      </c>
      <c r="F23" s="163" t="str">
        <f>IF(ผลประเมินFORมฐ.2.1!I75=0,"",ผลประเมินFORมฐ.2.1!I75)</f>
        <v/>
      </c>
      <c r="G23" s="164" t="str">
        <f>ผลประเมินFORมฐ.2.1!J75</f>
        <v/>
      </c>
      <c r="H23" s="163" t="str">
        <f>IF(ผลประเมินFORมฐ.2.1!K75=0,"",ผลประเมินFORมฐ.2.1!K75)</f>
        <v/>
      </c>
      <c r="I23" s="164" t="str">
        <f>ผลประเมินFORมฐ.2.1!L75</f>
        <v/>
      </c>
      <c r="J23" s="163" t="str">
        <f>IF(ผลประเมินFORมฐ.2.1!M75=0,"",ผลประเมินFORมฐ.2.1!M75)</f>
        <v/>
      </c>
      <c r="K23" s="164" t="str">
        <f>ผลประเมินFORมฐ.2.1!N75</f>
        <v/>
      </c>
      <c r="L23" s="163" t="str">
        <f>IF(ผลประเมินFORมฐ.2.1!O75=0,"",ผลประเมินFORมฐ.2.1!O75)</f>
        <v/>
      </c>
      <c r="M23" s="164" t="str">
        <f>ผลประเมินFORมฐ.2.1!P75</f>
        <v/>
      </c>
      <c r="N23" s="163" t="str">
        <f>IF(ผลประเมินFORมฐ.2.1!Q75=0,"",ผลประเมินFORมฐ.2.1!Q75)</f>
        <v/>
      </c>
      <c r="O23" s="164" t="str">
        <f>ผลประเมินFORมฐ.2.1!R75</f>
        <v/>
      </c>
    </row>
    <row r="24" spans="2:15" ht="21.75" thickBot="1">
      <c r="B24" s="209" t="s">
        <v>202</v>
      </c>
      <c r="C24" s="210"/>
      <c r="D24" s="210"/>
      <c r="E24" s="210"/>
      <c r="F24" s="210"/>
      <c r="G24" s="210"/>
      <c r="H24" s="210"/>
      <c r="I24" s="210"/>
      <c r="J24" s="211" t="e">
        <f>ผลประเมินFORปพ.5!AQ75</f>
        <v>#DIV/0!</v>
      </c>
      <c r="K24" s="212"/>
      <c r="L24" s="212"/>
      <c r="M24" s="212"/>
      <c r="N24" s="212"/>
      <c r="O24" s="213"/>
    </row>
    <row r="25" spans="2:15" ht="33.75" customHeight="1">
      <c r="B25" s="13" t="s">
        <v>10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2: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2:1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2:15">
      <c r="B28" s="10"/>
      <c r="C28" s="10"/>
      <c r="D28" s="10"/>
      <c r="E28" s="10"/>
      <c r="F28" s="208" t="str">
        <f>"("&amp;R10&amp;")"</f>
        <v>(นายพัฒนพล  คำกมล)</v>
      </c>
      <c r="G28" s="208"/>
      <c r="H28" s="208"/>
      <c r="I28" s="208"/>
      <c r="J28" s="208"/>
      <c r="K28" s="208"/>
      <c r="L28" s="10"/>
      <c r="M28" s="10"/>
      <c r="N28" s="10"/>
      <c r="O28" s="10"/>
    </row>
    <row r="29" spans="2:15">
      <c r="B29" s="10"/>
      <c r="C29" s="10"/>
      <c r="D29" s="10"/>
      <c r="E29" s="10"/>
      <c r="F29" s="207" t="s">
        <v>48</v>
      </c>
      <c r="G29" s="207"/>
      <c r="H29" s="207"/>
      <c r="I29" s="207"/>
      <c r="J29" s="207"/>
      <c r="K29" s="207"/>
      <c r="L29" s="10"/>
      <c r="M29" s="10"/>
      <c r="N29" s="10"/>
      <c r="O29" s="10"/>
    </row>
    <row r="30" spans="2: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2:1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2:1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</sheetData>
  <sheetProtection password="CCF3" sheet="1" objects="1" scenarios="1" selectLockedCells="1"/>
  <mergeCells count="29">
    <mergeCell ref="R9:S9"/>
    <mergeCell ref="Q2:W2"/>
    <mergeCell ref="F4:I4"/>
    <mergeCell ref="R4:W4"/>
    <mergeCell ref="R5:W5"/>
    <mergeCell ref="R8:S8"/>
    <mergeCell ref="R10:U10"/>
    <mergeCell ref="R11:T11"/>
    <mergeCell ref="B12:D14"/>
    <mergeCell ref="E12:E14"/>
    <mergeCell ref="F13:G13"/>
    <mergeCell ref="H13:I13"/>
    <mergeCell ref="J13:K13"/>
    <mergeCell ref="L13:M13"/>
    <mergeCell ref="F29:K29"/>
    <mergeCell ref="N13:O13"/>
    <mergeCell ref="F12:O12"/>
    <mergeCell ref="J24:O24"/>
    <mergeCell ref="B21:D21"/>
    <mergeCell ref="B22:D22"/>
    <mergeCell ref="B23:D23"/>
    <mergeCell ref="B24:I24"/>
    <mergeCell ref="F28:K28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R9:S9">
      <formula1>edu_years</formula1>
    </dataValidation>
    <dataValidation type="list" allowBlank="1" showInputMessage="1" showErrorMessage="1" sqref="R8:S8">
      <formula1>grade</formula1>
    </dataValidation>
  </dataValidations>
  <pageMargins left="0.70866141732283472" right="0.11811023622047245" top="0.35433070866141736" bottom="0.35433070866141736" header="0.31496062992125984" footer="0.31496062992125984"/>
  <pageSetup paperSize="9" orientation="portrait" blackAndWhite="1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7030A0"/>
  </sheetPr>
  <dimension ref="A1:U107"/>
  <sheetViews>
    <sheetView showGridLines="0" showRowColHeaders="0" workbookViewId="0">
      <selection activeCell="P14" sqref="P14"/>
    </sheetView>
  </sheetViews>
  <sheetFormatPr defaultColWidth="23.25" defaultRowHeight="22.5"/>
  <cols>
    <col min="1" max="1" width="15" style="34" customWidth="1"/>
    <col min="2" max="2" width="4.125" style="1" customWidth="1"/>
    <col min="3" max="3" width="8.75" style="1" customWidth="1"/>
    <col min="4" max="4" width="21.25" style="1" customWidth="1"/>
    <col min="5" max="12" width="7.625" style="1" customWidth="1"/>
    <col min="13" max="14" width="8.25" style="34" hidden="1" customWidth="1"/>
    <col min="15" max="18" width="8.25" style="34" customWidth="1"/>
    <col min="19" max="21" width="23.25" style="34"/>
    <col min="22" max="16384" width="23.25" style="1"/>
  </cols>
  <sheetData>
    <row r="1" spans="1:2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21">
      <c r="B2" s="34"/>
      <c r="C2" s="107"/>
      <c r="D2" s="34"/>
      <c r="E2" s="34"/>
      <c r="F2" s="34"/>
      <c r="G2" s="34"/>
      <c r="H2" s="34"/>
      <c r="I2" s="34"/>
      <c r="J2" s="34"/>
      <c r="K2" s="34"/>
      <c r="L2" s="34"/>
      <c r="M2" s="37"/>
      <c r="N2" s="37"/>
    </row>
    <row r="3" spans="1:21" s="7" customFormat="1" ht="19.5" customHeight="1">
      <c r="A3" s="33"/>
      <c r="B3" s="227" t="str">
        <f>"สรุปผลการประเมินคุณะลักษณะอันพึงประสงค์ของผู้เรียน  "&amp;บันทึกข้อความ!S8&amp;" ปีการศึกษา "&amp;บันทึกข้อความ!S9</f>
        <v>สรุปผลการประเมินคุณะลักษณะอันพึงประสงค์ของผู้เรียน  ชั้นมัธยมศึกษาปีที่ 3 ปีการศึกษา 2556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38"/>
      <c r="N3" s="38"/>
      <c r="O3" s="33"/>
      <c r="P3" s="33"/>
      <c r="Q3" s="33"/>
      <c r="R3" s="33"/>
      <c r="S3" s="33"/>
      <c r="T3" s="33"/>
      <c r="U3" s="33"/>
    </row>
    <row r="4" spans="1:21" s="7" customFormat="1" ht="19.5" customHeight="1">
      <c r="A4" s="33"/>
      <c r="B4" s="324" t="str">
        <f>บันทึกข้อความ!S4&amp;"  "&amp;บันทึกข้อความ!S5</f>
        <v>โรงเรียนพระปริยัติธรรม....  สำนักงานพระพุทธศาสนาแห่งชาติ</v>
      </c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52"/>
      <c r="N4" s="52"/>
      <c r="O4" s="33"/>
      <c r="P4" s="33"/>
      <c r="Q4" s="33"/>
      <c r="R4" s="33"/>
      <c r="S4" s="33"/>
      <c r="T4" s="33"/>
      <c r="U4" s="33"/>
    </row>
    <row r="5" spans="1:21" s="7" customFormat="1" ht="66.75" customHeight="1">
      <c r="A5" s="33"/>
      <c r="B5" s="234" t="s">
        <v>0</v>
      </c>
      <c r="C5" s="235" t="str">
        <f>นักเรียน!B5</f>
        <v>เลขประจำตัว</v>
      </c>
      <c r="D5" s="234" t="s">
        <v>1</v>
      </c>
      <c r="E5" s="325" t="s">
        <v>194</v>
      </c>
      <c r="F5" s="325" t="s">
        <v>189</v>
      </c>
      <c r="G5" s="325" t="s">
        <v>190</v>
      </c>
      <c r="H5" s="325" t="s">
        <v>191</v>
      </c>
      <c r="I5" s="325" t="s">
        <v>192</v>
      </c>
      <c r="J5" s="325" t="s">
        <v>193</v>
      </c>
      <c r="K5" s="325" t="s">
        <v>195</v>
      </c>
      <c r="L5" s="325" t="s">
        <v>196</v>
      </c>
      <c r="M5" s="33"/>
      <c r="N5" s="33"/>
      <c r="O5" s="33"/>
      <c r="P5" s="33"/>
      <c r="Q5" s="33"/>
      <c r="R5" s="33"/>
      <c r="S5" s="33"/>
      <c r="T5" s="33"/>
      <c r="U5" s="33"/>
    </row>
    <row r="6" spans="1:21" s="7" customFormat="1" ht="21.75" customHeight="1">
      <c r="A6" s="33"/>
      <c r="B6" s="234"/>
      <c r="C6" s="235"/>
      <c r="D6" s="234"/>
      <c r="E6" s="325"/>
      <c r="F6" s="325"/>
      <c r="G6" s="325"/>
      <c r="H6" s="325"/>
      <c r="I6" s="325"/>
      <c r="J6" s="325"/>
      <c r="K6" s="325"/>
      <c r="L6" s="325"/>
      <c r="M6" s="33"/>
      <c r="N6" s="33"/>
      <c r="O6" s="33"/>
      <c r="P6" s="33"/>
      <c r="Q6" s="33"/>
      <c r="R6" s="33"/>
      <c r="S6" s="33"/>
      <c r="T6" s="33"/>
      <c r="U6" s="33"/>
    </row>
    <row r="7" spans="1:21" ht="18" customHeight="1">
      <c r="B7" s="234"/>
      <c r="C7" s="235"/>
      <c r="D7" s="234"/>
      <c r="E7" s="176"/>
      <c r="F7" s="176"/>
      <c r="G7" s="176"/>
      <c r="H7" s="176"/>
      <c r="I7" s="176"/>
      <c r="J7" s="158"/>
      <c r="K7" s="158"/>
      <c r="L7" s="158"/>
    </row>
    <row r="8" spans="1:21" s="4" customFormat="1" ht="13.5" customHeight="1">
      <c r="A8" s="35"/>
      <c r="B8" s="3">
        <v>1</v>
      </c>
      <c r="C8" s="27" t="str">
        <f>IF(นักเรียน!B6="","",นักเรียน!B6)</f>
        <v/>
      </c>
      <c r="D8" s="151" t="str">
        <f>IF(นักเรียน!C6="","",นักเรียน!C6)</f>
        <v>สามเณร</v>
      </c>
      <c r="E8" s="140" t="str">
        <f>IF(summ!J9="","",VLOOKUP(summ!J9,gradestd,4,TRUE))</f>
        <v/>
      </c>
      <c r="F8" s="140" t="str">
        <f>IF(summ!N9="","",VLOOKUP(summ!N9,gradestd,4,TRUE))</f>
        <v/>
      </c>
      <c r="G8" s="140" t="str">
        <f>IF(summ!Q9="","",VLOOKUP(summ!Q9,gradestd,4,TRUE))</f>
        <v/>
      </c>
      <c r="H8" s="140" t="str">
        <f>IF(summ!U9="","",VLOOKUP(summ!U9,gradestd,4,TRUE))</f>
        <v/>
      </c>
      <c r="I8" s="140" t="str">
        <f>IF(summ!Y9="","",VLOOKUP(summ!Y9,gradestd,4,TRUE))</f>
        <v/>
      </c>
      <c r="J8" s="147" t="str">
        <f>IF(summ!AC9="","",VLOOKUP(summ!AC9,gradestd,4,TRUE))</f>
        <v/>
      </c>
      <c r="K8" s="147" t="str">
        <f>IF(summ!AH9="","",VLOOKUP(summ!AH9,gradestd,4,TRUE))</f>
        <v/>
      </c>
      <c r="L8" s="147" t="str">
        <f>IF(summ!AL9="","",VLOOKUP(summ!AL9,gradestd,4,TRUE))</f>
        <v/>
      </c>
      <c r="M8" s="35" t="str">
        <f>IF(summ!AT9="","",VLOOKUP(summ!AT9,gradestd,4,TRUE))</f>
        <v/>
      </c>
      <c r="N8" s="35"/>
      <c r="O8" s="35"/>
      <c r="P8" s="35"/>
      <c r="Q8" s="35"/>
      <c r="R8" s="35"/>
      <c r="S8" s="35"/>
      <c r="T8" s="35"/>
      <c r="U8" s="35"/>
    </row>
    <row r="9" spans="1:21" s="4" customFormat="1" ht="13.5" customHeight="1">
      <c r="A9" s="35"/>
      <c r="B9" s="3">
        <v>2</v>
      </c>
      <c r="C9" s="27" t="str">
        <f>IF(นักเรียน!B7="","",นักเรียน!B7)</f>
        <v/>
      </c>
      <c r="D9" s="151" t="str">
        <f>IF(นักเรียน!C7="","",นักเรียน!C7)</f>
        <v>สามเณร</v>
      </c>
      <c r="E9" s="140" t="str">
        <f>IF(summ!J10="","",VLOOKUP(summ!J10,gradestd,4,TRUE))</f>
        <v/>
      </c>
      <c r="F9" s="140" t="str">
        <f>IF(summ!N10="","",VLOOKUP(summ!N10,gradestd,4,TRUE))</f>
        <v/>
      </c>
      <c r="G9" s="140" t="str">
        <f>IF(summ!Q10="","",VLOOKUP(summ!Q10,gradestd,4,TRUE))</f>
        <v/>
      </c>
      <c r="H9" s="140" t="str">
        <f>IF(summ!U10="","",VLOOKUP(summ!U10,gradestd,4,TRUE))</f>
        <v/>
      </c>
      <c r="I9" s="140" t="str">
        <f>IF(summ!Y10="","",VLOOKUP(summ!Y10,gradestd,4,TRUE))</f>
        <v/>
      </c>
      <c r="J9" s="147" t="str">
        <f>IF(summ!AC10="","",VLOOKUP(summ!AC10,gradestd,4,TRUE))</f>
        <v/>
      </c>
      <c r="K9" s="147" t="str">
        <f>IF(summ!AH10="","",VLOOKUP(summ!AH10,gradestd,4,TRUE))</f>
        <v/>
      </c>
      <c r="L9" s="147" t="str">
        <f>IF(summ!AL10="","",VLOOKUP(summ!AL10,gradestd,4,TRUE))</f>
        <v/>
      </c>
      <c r="M9" s="35" t="str">
        <f>IF(summ!AT10="","",VLOOKUP(summ!AT10,gradestd,4,TRUE))</f>
        <v/>
      </c>
      <c r="N9" s="35"/>
      <c r="O9" s="35"/>
      <c r="P9" s="35"/>
      <c r="Q9" s="35"/>
      <c r="R9" s="35"/>
      <c r="S9" s="35"/>
      <c r="T9" s="35"/>
      <c r="U9" s="35"/>
    </row>
    <row r="10" spans="1:21" s="4" customFormat="1" ht="13.5" customHeight="1">
      <c r="A10" s="35"/>
      <c r="B10" s="3">
        <v>3</v>
      </c>
      <c r="C10" s="27" t="str">
        <f>IF(นักเรียน!B8="","",นักเรียน!B8)</f>
        <v/>
      </c>
      <c r="D10" s="151" t="str">
        <f>IF(นักเรียน!C8="","",นักเรียน!C8)</f>
        <v>สามเณร</v>
      </c>
      <c r="E10" s="140" t="str">
        <f>IF(summ!J11="","",VLOOKUP(summ!J11,gradestd,4,TRUE))</f>
        <v/>
      </c>
      <c r="F10" s="140" t="str">
        <f>IF(summ!N11="","",VLOOKUP(summ!N11,gradestd,4,TRUE))</f>
        <v/>
      </c>
      <c r="G10" s="140" t="str">
        <f>IF(summ!Q11="","",VLOOKUP(summ!Q11,gradestd,4,TRUE))</f>
        <v/>
      </c>
      <c r="H10" s="140" t="str">
        <f>IF(summ!U11="","",VLOOKUP(summ!U11,gradestd,4,TRUE))</f>
        <v/>
      </c>
      <c r="I10" s="140" t="str">
        <f>IF(summ!Y11="","",VLOOKUP(summ!Y11,gradestd,4,TRUE))</f>
        <v/>
      </c>
      <c r="J10" s="147" t="str">
        <f>IF(summ!AC11="","",VLOOKUP(summ!AC11,gradestd,4,TRUE))</f>
        <v/>
      </c>
      <c r="K10" s="147" t="str">
        <f>IF(summ!AH11="","",VLOOKUP(summ!AH11,gradestd,4,TRUE))</f>
        <v/>
      </c>
      <c r="L10" s="147" t="str">
        <f>IF(summ!AL11="","",VLOOKUP(summ!AL11,gradestd,4,TRUE))</f>
        <v/>
      </c>
      <c r="M10" s="35" t="str">
        <f>IF(summ!AT11="","",VLOOKUP(summ!AT11,gradestd,4,TRUE))</f>
        <v/>
      </c>
      <c r="N10" s="35"/>
      <c r="O10" s="35"/>
      <c r="P10" s="35"/>
      <c r="Q10" s="35"/>
      <c r="R10" s="35"/>
      <c r="S10" s="35"/>
      <c r="T10" s="35"/>
      <c r="U10" s="35"/>
    </row>
    <row r="11" spans="1:21" s="4" customFormat="1" ht="13.5" customHeight="1">
      <c r="A11" s="35"/>
      <c r="B11" s="3">
        <v>4</v>
      </c>
      <c r="C11" s="27" t="str">
        <f>IF(นักเรียน!B9="","",นักเรียน!B9)</f>
        <v/>
      </c>
      <c r="D11" s="151" t="str">
        <f>IF(นักเรียน!C9="","",นักเรียน!C9)</f>
        <v>สามเณร</v>
      </c>
      <c r="E11" s="140" t="str">
        <f>IF(summ!J12="","",VLOOKUP(summ!J12,gradestd,4,TRUE))</f>
        <v/>
      </c>
      <c r="F11" s="140" t="str">
        <f>IF(summ!N12="","",VLOOKUP(summ!N12,gradestd,4,TRUE))</f>
        <v/>
      </c>
      <c r="G11" s="140" t="str">
        <f>IF(summ!Q12="","",VLOOKUP(summ!Q12,gradestd,4,TRUE))</f>
        <v/>
      </c>
      <c r="H11" s="140" t="str">
        <f>IF(summ!U12="","",VLOOKUP(summ!U12,gradestd,4,TRUE))</f>
        <v/>
      </c>
      <c r="I11" s="140" t="str">
        <f>IF(summ!Y12="","",VLOOKUP(summ!Y12,gradestd,4,TRUE))</f>
        <v/>
      </c>
      <c r="J11" s="147" t="str">
        <f>IF(summ!AC12="","",VLOOKUP(summ!AC12,gradestd,4,TRUE))</f>
        <v/>
      </c>
      <c r="K11" s="147" t="str">
        <f>IF(summ!AH12="","",VLOOKUP(summ!AH12,gradestd,4,TRUE))</f>
        <v/>
      </c>
      <c r="L11" s="147" t="str">
        <f>IF(summ!AL12="","",VLOOKUP(summ!AL12,gradestd,4,TRUE))</f>
        <v/>
      </c>
      <c r="M11" s="35" t="str">
        <f>IF(summ!AT12="","",VLOOKUP(summ!AT12,gradestd,4,TRUE))</f>
        <v/>
      </c>
      <c r="N11" s="35"/>
      <c r="O11" s="35"/>
      <c r="P11" s="35"/>
      <c r="Q11" s="35"/>
      <c r="R11" s="35"/>
      <c r="S11" s="35"/>
      <c r="T11" s="35"/>
      <c r="U11" s="35"/>
    </row>
    <row r="12" spans="1:21" s="4" customFormat="1" ht="13.5" customHeight="1">
      <c r="A12" s="35"/>
      <c r="B12" s="3">
        <v>5</v>
      </c>
      <c r="C12" s="27" t="str">
        <f>IF(นักเรียน!B10="","",นักเรียน!B10)</f>
        <v/>
      </c>
      <c r="D12" s="151" t="str">
        <f>IF(นักเรียน!C10="","",นักเรียน!C10)</f>
        <v>สามเณร</v>
      </c>
      <c r="E12" s="140" t="str">
        <f>IF(summ!J13="","",VLOOKUP(summ!J13,gradestd,4,TRUE))</f>
        <v/>
      </c>
      <c r="F12" s="140" t="str">
        <f>IF(summ!N13="","",VLOOKUP(summ!N13,gradestd,4,TRUE))</f>
        <v/>
      </c>
      <c r="G12" s="140" t="str">
        <f>IF(summ!Q13="","",VLOOKUP(summ!Q13,gradestd,4,TRUE))</f>
        <v/>
      </c>
      <c r="H12" s="140" t="str">
        <f>IF(summ!U13="","",VLOOKUP(summ!U13,gradestd,4,TRUE))</f>
        <v/>
      </c>
      <c r="I12" s="140" t="str">
        <f>IF(summ!Y13="","",VLOOKUP(summ!Y13,gradestd,4,TRUE))</f>
        <v/>
      </c>
      <c r="J12" s="147" t="str">
        <f>IF(summ!AC13="","",VLOOKUP(summ!AC13,gradestd,4,TRUE))</f>
        <v/>
      </c>
      <c r="K12" s="147" t="str">
        <f>IF(summ!AH13="","",VLOOKUP(summ!AH13,gradestd,4,TRUE))</f>
        <v/>
      </c>
      <c r="L12" s="147" t="str">
        <f>IF(summ!AL13="","",VLOOKUP(summ!AL13,gradestd,4,TRUE))</f>
        <v/>
      </c>
      <c r="M12" s="35" t="str">
        <f>IF(summ!AT13="","",VLOOKUP(summ!AT13,gradestd,4,TRUE))</f>
        <v/>
      </c>
      <c r="N12" s="35"/>
      <c r="O12" s="35"/>
      <c r="P12" s="35"/>
      <c r="Q12" s="35"/>
      <c r="R12" s="35"/>
      <c r="S12" s="35"/>
      <c r="T12" s="35"/>
      <c r="U12" s="35"/>
    </row>
    <row r="13" spans="1:21" s="4" customFormat="1" ht="13.5" customHeight="1">
      <c r="A13" s="35"/>
      <c r="B13" s="3">
        <v>6</v>
      </c>
      <c r="C13" s="27" t="str">
        <f>IF(นักเรียน!B11="","",นักเรียน!B11)</f>
        <v/>
      </c>
      <c r="D13" s="151" t="str">
        <f>IF(นักเรียน!C11="","",นักเรียน!C11)</f>
        <v>สามเณร</v>
      </c>
      <c r="E13" s="140" t="str">
        <f>IF(summ!J14="","",VLOOKUP(summ!J14,gradestd,4,TRUE))</f>
        <v/>
      </c>
      <c r="F13" s="140" t="str">
        <f>IF(summ!N14="","",VLOOKUP(summ!N14,gradestd,4,TRUE))</f>
        <v/>
      </c>
      <c r="G13" s="140" t="str">
        <f>IF(summ!Q14="","",VLOOKUP(summ!Q14,gradestd,4,TRUE))</f>
        <v/>
      </c>
      <c r="H13" s="140" t="str">
        <f>IF(summ!U14="","",VLOOKUP(summ!U14,gradestd,4,TRUE))</f>
        <v/>
      </c>
      <c r="I13" s="140" t="str">
        <f>IF(summ!Y14="","",VLOOKUP(summ!Y14,gradestd,4,TRUE))</f>
        <v/>
      </c>
      <c r="J13" s="147" t="str">
        <f>IF(summ!AC14="","",VLOOKUP(summ!AC14,gradestd,4,TRUE))</f>
        <v/>
      </c>
      <c r="K13" s="147" t="str">
        <f>IF(summ!AH14="","",VLOOKUP(summ!AH14,gradestd,4,TRUE))</f>
        <v/>
      </c>
      <c r="L13" s="147" t="str">
        <f>IF(summ!AL14="","",VLOOKUP(summ!AL14,gradestd,4,TRUE))</f>
        <v/>
      </c>
      <c r="M13" s="35" t="str">
        <f>IF(summ!AT14="","",VLOOKUP(summ!AT14,gradestd,4,TRUE))</f>
        <v/>
      </c>
      <c r="N13" s="35"/>
      <c r="O13" s="35"/>
      <c r="P13" s="35"/>
      <c r="Q13" s="35"/>
      <c r="R13" s="35"/>
      <c r="S13" s="35"/>
      <c r="T13" s="35"/>
      <c r="U13" s="35"/>
    </row>
    <row r="14" spans="1:21" s="4" customFormat="1" ht="13.5" customHeight="1">
      <c r="A14" s="35"/>
      <c r="B14" s="3">
        <v>7</v>
      </c>
      <c r="C14" s="27" t="str">
        <f>IF(นักเรียน!B12="","",นักเรียน!B12)</f>
        <v/>
      </c>
      <c r="D14" s="151" t="str">
        <f>IF(นักเรียน!C12="","",นักเรียน!C12)</f>
        <v>สามเณร</v>
      </c>
      <c r="E14" s="140" t="str">
        <f>IF(summ!J15="","",VLOOKUP(summ!J15,gradestd,4,TRUE))</f>
        <v/>
      </c>
      <c r="F14" s="140" t="str">
        <f>IF(summ!N15="","",VLOOKUP(summ!N15,gradestd,4,TRUE))</f>
        <v/>
      </c>
      <c r="G14" s="140" t="str">
        <f>IF(summ!Q15="","",VLOOKUP(summ!Q15,gradestd,4,TRUE))</f>
        <v/>
      </c>
      <c r="H14" s="140" t="str">
        <f>IF(summ!U15="","",VLOOKUP(summ!U15,gradestd,4,TRUE))</f>
        <v/>
      </c>
      <c r="I14" s="140" t="str">
        <f>IF(summ!Y15="","",VLOOKUP(summ!Y15,gradestd,4,TRUE))</f>
        <v/>
      </c>
      <c r="J14" s="147" t="str">
        <f>IF(summ!AC15="","",VLOOKUP(summ!AC15,gradestd,4,TRUE))</f>
        <v/>
      </c>
      <c r="K14" s="147" t="str">
        <f>IF(summ!AH15="","",VLOOKUP(summ!AH15,gradestd,4,TRUE))</f>
        <v/>
      </c>
      <c r="L14" s="147" t="str">
        <f>IF(summ!AL15="","",VLOOKUP(summ!AL15,gradestd,4,TRUE))</f>
        <v/>
      </c>
      <c r="M14" s="35" t="str">
        <f>IF(summ!AT15="","",VLOOKUP(summ!AT15,gradestd,4,TRUE))</f>
        <v/>
      </c>
      <c r="N14" s="35"/>
      <c r="O14" s="35"/>
      <c r="P14" s="35"/>
      <c r="Q14" s="35"/>
      <c r="R14" s="35"/>
      <c r="S14" s="35"/>
      <c r="T14" s="35"/>
      <c r="U14" s="35"/>
    </row>
    <row r="15" spans="1:21" s="4" customFormat="1" ht="13.5" customHeight="1">
      <c r="A15" s="35"/>
      <c r="B15" s="3">
        <v>8</v>
      </c>
      <c r="C15" s="27" t="str">
        <f>IF(นักเรียน!B13="","",นักเรียน!B13)</f>
        <v/>
      </c>
      <c r="D15" s="151" t="str">
        <f>IF(นักเรียน!C13="","",นักเรียน!C13)</f>
        <v>สามเณร</v>
      </c>
      <c r="E15" s="140" t="str">
        <f>IF(summ!J16="","",VLOOKUP(summ!J16,gradestd,4,TRUE))</f>
        <v/>
      </c>
      <c r="F15" s="140" t="str">
        <f>IF(summ!N16="","",VLOOKUP(summ!N16,gradestd,4,TRUE))</f>
        <v/>
      </c>
      <c r="G15" s="140" t="str">
        <f>IF(summ!Q16="","",VLOOKUP(summ!Q16,gradestd,4,TRUE))</f>
        <v/>
      </c>
      <c r="H15" s="140" t="str">
        <f>IF(summ!U16="","",VLOOKUP(summ!U16,gradestd,4,TRUE))</f>
        <v/>
      </c>
      <c r="I15" s="140" t="str">
        <f>IF(summ!Y16="","",VLOOKUP(summ!Y16,gradestd,4,TRUE))</f>
        <v/>
      </c>
      <c r="J15" s="147" t="str">
        <f>IF(summ!AC16="","",VLOOKUP(summ!AC16,gradestd,4,TRUE))</f>
        <v/>
      </c>
      <c r="K15" s="147" t="str">
        <f>IF(summ!AH16="","",VLOOKUP(summ!AH16,gradestd,4,TRUE))</f>
        <v/>
      </c>
      <c r="L15" s="147" t="str">
        <f>IF(summ!AL16="","",VLOOKUP(summ!AL16,gradestd,4,TRUE))</f>
        <v/>
      </c>
      <c r="M15" s="35" t="str">
        <f>IF(summ!AT16="","",VLOOKUP(summ!AT16,gradestd,4,TRUE))</f>
        <v/>
      </c>
      <c r="N15" s="35"/>
      <c r="O15" s="35"/>
      <c r="P15" s="35"/>
      <c r="Q15" s="35"/>
      <c r="R15" s="35"/>
      <c r="S15" s="35"/>
      <c r="T15" s="35"/>
      <c r="U15" s="35"/>
    </row>
    <row r="16" spans="1:21" s="4" customFormat="1" ht="13.5" customHeight="1">
      <c r="A16" s="35"/>
      <c r="B16" s="3">
        <v>9</v>
      </c>
      <c r="C16" s="27" t="str">
        <f>IF(นักเรียน!B14="","",นักเรียน!B14)</f>
        <v/>
      </c>
      <c r="D16" s="151" t="str">
        <f>IF(นักเรียน!C14="","",นักเรียน!C14)</f>
        <v>สามเณร</v>
      </c>
      <c r="E16" s="140" t="str">
        <f>IF(summ!J17="","",VLOOKUP(summ!J17,gradestd,4,TRUE))</f>
        <v/>
      </c>
      <c r="F16" s="140" t="str">
        <f>IF(summ!N17="","",VLOOKUP(summ!N17,gradestd,4,TRUE))</f>
        <v/>
      </c>
      <c r="G16" s="140" t="str">
        <f>IF(summ!Q17="","",VLOOKUP(summ!Q17,gradestd,4,TRUE))</f>
        <v/>
      </c>
      <c r="H16" s="140" t="str">
        <f>IF(summ!U17="","",VLOOKUP(summ!U17,gradestd,4,TRUE))</f>
        <v/>
      </c>
      <c r="I16" s="140" t="str">
        <f>IF(summ!Y17="","",VLOOKUP(summ!Y17,gradestd,4,TRUE))</f>
        <v/>
      </c>
      <c r="J16" s="147" t="str">
        <f>IF(summ!AC17="","",VLOOKUP(summ!AC17,gradestd,4,TRUE))</f>
        <v/>
      </c>
      <c r="K16" s="147" t="str">
        <f>IF(summ!AH17="","",VLOOKUP(summ!AH17,gradestd,4,TRUE))</f>
        <v/>
      </c>
      <c r="L16" s="147" t="str">
        <f>IF(summ!AL17="","",VLOOKUP(summ!AL17,gradestd,4,TRUE))</f>
        <v/>
      </c>
      <c r="M16" s="35" t="str">
        <f>IF(summ!AT17="","",VLOOKUP(summ!AT17,gradestd,4,TRUE))</f>
        <v/>
      </c>
      <c r="N16" s="35"/>
      <c r="O16" s="35"/>
      <c r="P16" s="35"/>
      <c r="Q16" s="35"/>
      <c r="R16" s="35"/>
      <c r="S16" s="35"/>
      <c r="T16" s="35"/>
      <c r="U16" s="35"/>
    </row>
    <row r="17" spans="1:21" s="4" customFormat="1" ht="13.5" customHeight="1">
      <c r="A17" s="35"/>
      <c r="B17" s="3">
        <v>10</v>
      </c>
      <c r="C17" s="27" t="str">
        <f>IF(นักเรียน!B15="","",นักเรียน!B15)</f>
        <v/>
      </c>
      <c r="D17" s="151" t="str">
        <f>IF(นักเรียน!C15="","",นักเรียน!C15)</f>
        <v>สามเณร</v>
      </c>
      <c r="E17" s="140" t="str">
        <f>IF(summ!J18="","",VLOOKUP(summ!J18,gradestd,4,TRUE))</f>
        <v/>
      </c>
      <c r="F17" s="140" t="str">
        <f>IF(summ!N18="","",VLOOKUP(summ!N18,gradestd,4,TRUE))</f>
        <v/>
      </c>
      <c r="G17" s="140" t="str">
        <f>IF(summ!Q18="","",VLOOKUP(summ!Q18,gradestd,4,TRUE))</f>
        <v/>
      </c>
      <c r="H17" s="140" t="str">
        <f>IF(summ!U18="","",VLOOKUP(summ!U18,gradestd,4,TRUE))</f>
        <v/>
      </c>
      <c r="I17" s="140" t="str">
        <f>IF(summ!Y18="","",VLOOKUP(summ!Y18,gradestd,4,TRUE))</f>
        <v/>
      </c>
      <c r="J17" s="147" t="str">
        <f>IF(summ!AC18="","",VLOOKUP(summ!AC18,gradestd,4,TRUE))</f>
        <v/>
      </c>
      <c r="K17" s="147" t="str">
        <f>IF(summ!AH18="","",VLOOKUP(summ!AH18,gradestd,4,TRUE))</f>
        <v/>
      </c>
      <c r="L17" s="147" t="str">
        <f>IF(summ!AL18="","",VLOOKUP(summ!AL18,gradestd,4,TRUE))</f>
        <v/>
      </c>
      <c r="M17" s="35" t="str">
        <f>IF(summ!AT18="","",VLOOKUP(summ!AT18,gradestd,4,TRUE))</f>
        <v/>
      </c>
      <c r="N17" s="35"/>
      <c r="O17" s="35"/>
      <c r="P17" s="35"/>
      <c r="Q17" s="35"/>
      <c r="R17" s="35"/>
      <c r="S17" s="35"/>
      <c r="T17" s="35"/>
      <c r="U17" s="35"/>
    </row>
    <row r="18" spans="1:21" s="4" customFormat="1" ht="13.5" customHeight="1">
      <c r="A18" s="35"/>
      <c r="B18" s="3">
        <v>11</v>
      </c>
      <c r="C18" s="27" t="str">
        <f>IF(นักเรียน!B16="","",นักเรียน!B16)</f>
        <v/>
      </c>
      <c r="D18" s="151" t="str">
        <f>IF(นักเรียน!C16="","",นักเรียน!C16)</f>
        <v/>
      </c>
      <c r="E18" s="140" t="str">
        <f>IF(summ!J19="","",VLOOKUP(summ!J19,gradestd,4,TRUE))</f>
        <v/>
      </c>
      <c r="F18" s="140" t="str">
        <f>IF(summ!N19="","",VLOOKUP(summ!N19,gradestd,4,TRUE))</f>
        <v/>
      </c>
      <c r="G18" s="140" t="str">
        <f>IF(summ!Q19="","",VLOOKUP(summ!Q19,gradestd,4,TRUE))</f>
        <v/>
      </c>
      <c r="H18" s="140" t="str">
        <f>IF(summ!U19="","",VLOOKUP(summ!U19,gradestd,4,TRUE))</f>
        <v/>
      </c>
      <c r="I18" s="140" t="str">
        <f>IF(summ!Y19="","",VLOOKUP(summ!Y19,gradestd,4,TRUE))</f>
        <v/>
      </c>
      <c r="J18" s="147" t="str">
        <f>IF(summ!AC19="","",VLOOKUP(summ!AC19,gradestd,4,TRUE))</f>
        <v/>
      </c>
      <c r="K18" s="147" t="str">
        <f>IF(summ!AH19="","",VLOOKUP(summ!AH19,gradestd,4,TRUE))</f>
        <v/>
      </c>
      <c r="L18" s="147" t="str">
        <f>IF(summ!AL19="","",VLOOKUP(summ!AL19,gradestd,4,TRUE))</f>
        <v/>
      </c>
      <c r="M18" s="35" t="str">
        <f>IF(summ!AT19="","",VLOOKUP(summ!AT19,gradestd,4,TRUE))</f>
        <v/>
      </c>
      <c r="N18" s="35"/>
      <c r="O18" s="35"/>
      <c r="P18" s="35"/>
      <c r="Q18" s="35"/>
      <c r="R18" s="35"/>
      <c r="S18" s="35"/>
      <c r="T18" s="35"/>
      <c r="U18" s="35"/>
    </row>
    <row r="19" spans="1:21" s="4" customFormat="1" ht="13.5" customHeight="1">
      <c r="A19" s="35"/>
      <c r="B19" s="3">
        <v>12</v>
      </c>
      <c r="C19" s="27" t="str">
        <f>IF(นักเรียน!B17="","",นักเรียน!B17)</f>
        <v/>
      </c>
      <c r="D19" s="151" t="str">
        <f>IF(นักเรียน!C17="","",นักเรียน!C17)</f>
        <v/>
      </c>
      <c r="E19" s="140" t="str">
        <f>IF(summ!J20="","",VLOOKUP(summ!J20,gradestd,4,TRUE))</f>
        <v/>
      </c>
      <c r="F19" s="140" t="str">
        <f>IF(summ!N20="","",VLOOKUP(summ!N20,gradestd,4,TRUE))</f>
        <v/>
      </c>
      <c r="G19" s="140" t="str">
        <f>IF(summ!Q20="","",VLOOKUP(summ!Q20,gradestd,4,TRUE))</f>
        <v/>
      </c>
      <c r="H19" s="140" t="str">
        <f>IF(summ!U20="","",VLOOKUP(summ!U20,gradestd,4,TRUE))</f>
        <v/>
      </c>
      <c r="I19" s="140" t="str">
        <f>IF(summ!Y20="","",VLOOKUP(summ!Y20,gradestd,4,TRUE))</f>
        <v/>
      </c>
      <c r="J19" s="147" t="str">
        <f>IF(summ!AC20="","",VLOOKUP(summ!AC20,gradestd,4,TRUE))</f>
        <v/>
      </c>
      <c r="K19" s="147" t="str">
        <f>IF(summ!AH20="","",VLOOKUP(summ!AH20,gradestd,4,TRUE))</f>
        <v/>
      </c>
      <c r="L19" s="147" t="str">
        <f>IF(summ!AL20="","",VLOOKUP(summ!AL20,gradestd,4,TRUE))</f>
        <v/>
      </c>
      <c r="M19" s="35" t="str">
        <f>IF(summ!AT20="","",VLOOKUP(summ!AT20,gradestd,4,TRUE))</f>
        <v/>
      </c>
      <c r="N19" s="35"/>
      <c r="O19" s="35"/>
      <c r="P19" s="35"/>
      <c r="Q19" s="35"/>
      <c r="R19" s="35"/>
      <c r="S19" s="35"/>
      <c r="T19" s="35"/>
      <c r="U19" s="35"/>
    </row>
    <row r="20" spans="1:21" s="4" customFormat="1" ht="13.5" customHeight="1">
      <c r="A20" s="35"/>
      <c r="B20" s="3">
        <v>13</v>
      </c>
      <c r="C20" s="27" t="str">
        <f>IF(นักเรียน!B18="","",นักเรียน!B18)</f>
        <v/>
      </c>
      <c r="D20" s="151" t="str">
        <f>IF(นักเรียน!C18="","",นักเรียน!C18)</f>
        <v/>
      </c>
      <c r="E20" s="140" t="str">
        <f>IF(summ!J21="","",VLOOKUP(summ!J21,gradestd,4,TRUE))</f>
        <v/>
      </c>
      <c r="F20" s="140" t="str">
        <f>IF(summ!N21="","",VLOOKUP(summ!N21,gradestd,4,TRUE))</f>
        <v/>
      </c>
      <c r="G20" s="140" t="str">
        <f>IF(summ!Q21="","",VLOOKUP(summ!Q21,gradestd,4,TRUE))</f>
        <v/>
      </c>
      <c r="H20" s="140" t="str">
        <f>IF(summ!U21="","",VLOOKUP(summ!U21,gradestd,4,TRUE))</f>
        <v/>
      </c>
      <c r="I20" s="140" t="str">
        <f>IF(summ!Y21="","",VLOOKUP(summ!Y21,gradestd,4,TRUE))</f>
        <v/>
      </c>
      <c r="J20" s="147" t="str">
        <f>IF(summ!AC21="","",VLOOKUP(summ!AC21,gradestd,4,TRUE))</f>
        <v/>
      </c>
      <c r="K20" s="147" t="str">
        <f>IF(summ!AH21="","",VLOOKUP(summ!AH21,gradestd,4,TRUE))</f>
        <v/>
      </c>
      <c r="L20" s="147" t="str">
        <f>IF(summ!AL21="","",VLOOKUP(summ!AL21,gradestd,4,TRUE))</f>
        <v/>
      </c>
      <c r="M20" s="35" t="str">
        <f>IF(summ!AT21="","",VLOOKUP(summ!AT21,gradestd,4,TRUE))</f>
        <v/>
      </c>
      <c r="N20" s="35"/>
      <c r="O20" s="35"/>
      <c r="P20" s="35"/>
      <c r="Q20" s="35"/>
      <c r="R20" s="35"/>
      <c r="S20" s="35"/>
      <c r="T20" s="35"/>
      <c r="U20" s="35"/>
    </row>
    <row r="21" spans="1:21" s="4" customFormat="1" ht="13.5" customHeight="1">
      <c r="A21" s="35"/>
      <c r="B21" s="3">
        <v>14</v>
      </c>
      <c r="C21" s="27" t="str">
        <f>IF(นักเรียน!B19="","",นักเรียน!B19)</f>
        <v/>
      </c>
      <c r="D21" s="151" t="str">
        <f>IF(นักเรียน!C19="","",นักเรียน!C19)</f>
        <v/>
      </c>
      <c r="E21" s="140" t="str">
        <f>IF(summ!J22="","",VLOOKUP(summ!J22,gradestd,4,TRUE))</f>
        <v/>
      </c>
      <c r="F21" s="140" t="str">
        <f>IF(summ!N22="","",VLOOKUP(summ!N22,gradestd,4,TRUE))</f>
        <v/>
      </c>
      <c r="G21" s="140" t="str">
        <f>IF(summ!Q22="","",VLOOKUP(summ!Q22,gradestd,4,TRUE))</f>
        <v/>
      </c>
      <c r="H21" s="140" t="str">
        <f>IF(summ!U22="","",VLOOKUP(summ!U22,gradestd,4,TRUE))</f>
        <v/>
      </c>
      <c r="I21" s="140" t="str">
        <f>IF(summ!Y22="","",VLOOKUP(summ!Y22,gradestd,4,TRUE))</f>
        <v/>
      </c>
      <c r="J21" s="147" t="str">
        <f>IF(summ!AC22="","",VLOOKUP(summ!AC22,gradestd,4,TRUE))</f>
        <v/>
      </c>
      <c r="K21" s="147" t="str">
        <f>IF(summ!AH22="","",VLOOKUP(summ!AH22,gradestd,4,TRUE))</f>
        <v/>
      </c>
      <c r="L21" s="147" t="str">
        <f>IF(summ!AL22="","",VLOOKUP(summ!AL22,gradestd,4,TRUE))</f>
        <v/>
      </c>
      <c r="M21" s="35" t="str">
        <f>IF(summ!AT22="","",VLOOKUP(summ!AT22,gradestd,4,TRUE))</f>
        <v/>
      </c>
      <c r="N21" s="35"/>
      <c r="O21" s="35"/>
      <c r="P21" s="35"/>
      <c r="Q21" s="35"/>
      <c r="R21" s="35"/>
      <c r="S21" s="35"/>
      <c r="T21" s="35"/>
      <c r="U21" s="35"/>
    </row>
    <row r="22" spans="1:21" s="4" customFormat="1" ht="13.5" customHeight="1">
      <c r="A22" s="35"/>
      <c r="B22" s="3">
        <v>15</v>
      </c>
      <c r="C22" s="27" t="str">
        <f>IF(นักเรียน!B20="","",นักเรียน!B20)</f>
        <v/>
      </c>
      <c r="D22" s="151" t="str">
        <f>IF(นักเรียน!C20="","",นักเรียน!C20)</f>
        <v/>
      </c>
      <c r="E22" s="140" t="str">
        <f>IF(summ!J23="","",VLOOKUP(summ!J23,gradestd,4,TRUE))</f>
        <v/>
      </c>
      <c r="F22" s="140" t="str">
        <f>IF(summ!N23="","",VLOOKUP(summ!N23,gradestd,4,TRUE))</f>
        <v/>
      </c>
      <c r="G22" s="140" t="str">
        <f>IF(summ!Q23="","",VLOOKUP(summ!Q23,gradestd,4,TRUE))</f>
        <v/>
      </c>
      <c r="H22" s="140" t="str">
        <f>IF(summ!U23="","",VLOOKUP(summ!U23,gradestd,4,TRUE))</f>
        <v/>
      </c>
      <c r="I22" s="140" t="str">
        <f>IF(summ!Y23="","",VLOOKUP(summ!Y23,gradestd,4,TRUE))</f>
        <v/>
      </c>
      <c r="J22" s="147" t="str">
        <f>IF(summ!AC23="","",VLOOKUP(summ!AC23,gradestd,4,TRUE))</f>
        <v/>
      </c>
      <c r="K22" s="147" t="str">
        <f>IF(summ!AH23="","",VLOOKUP(summ!AH23,gradestd,4,TRUE))</f>
        <v/>
      </c>
      <c r="L22" s="147" t="str">
        <f>IF(summ!AL23="","",VLOOKUP(summ!AL23,gradestd,4,TRUE))</f>
        <v/>
      </c>
      <c r="M22" s="35" t="str">
        <f>IF(summ!AT23="","",VLOOKUP(summ!AT23,gradestd,4,TRUE))</f>
        <v/>
      </c>
      <c r="N22" s="35"/>
      <c r="O22" s="35"/>
      <c r="P22" s="35"/>
      <c r="Q22" s="35"/>
      <c r="R22" s="35"/>
      <c r="S22" s="35"/>
      <c r="T22" s="35"/>
      <c r="U22" s="35"/>
    </row>
    <row r="23" spans="1:21" s="4" customFormat="1" ht="13.5" customHeight="1">
      <c r="A23" s="35"/>
      <c r="B23" s="3">
        <v>16</v>
      </c>
      <c r="C23" s="27" t="str">
        <f>IF(นักเรียน!B21="","",นักเรียน!B21)</f>
        <v/>
      </c>
      <c r="D23" s="151" t="str">
        <f>IF(นักเรียน!C21="","",นักเรียน!C21)</f>
        <v/>
      </c>
      <c r="E23" s="140" t="str">
        <f>IF(summ!J24="","",VLOOKUP(summ!J24,gradestd,4,TRUE))</f>
        <v/>
      </c>
      <c r="F23" s="140" t="str">
        <f>IF(summ!N24="","",VLOOKUP(summ!N24,gradestd,4,TRUE))</f>
        <v/>
      </c>
      <c r="G23" s="140" t="str">
        <f>IF(summ!Q24="","",VLOOKUP(summ!Q24,gradestd,4,TRUE))</f>
        <v/>
      </c>
      <c r="H23" s="140" t="str">
        <f>IF(summ!U24="","",VLOOKUP(summ!U24,gradestd,4,TRUE))</f>
        <v/>
      </c>
      <c r="I23" s="140" t="str">
        <f>IF(summ!Y24="","",VLOOKUP(summ!Y24,gradestd,4,TRUE))</f>
        <v/>
      </c>
      <c r="J23" s="147" t="str">
        <f>IF(summ!AC24="","",VLOOKUP(summ!AC24,gradestd,4,TRUE))</f>
        <v/>
      </c>
      <c r="K23" s="147" t="str">
        <f>IF(summ!AH24="","",VLOOKUP(summ!AH24,gradestd,4,TRUE))</f>
        <v/>
      </c>
      <c r="L23" s="147" t="str">
        <f>IF(summ!AL24="","",VLOOKUP(summ!AL24,gradestd,4,TRUE))</f>
        <v/>
      </c>
      <c r="M23" s="35" t="str">
        <f>IF(summ!AT24="","",VLOOKUP(summ!AT24,gradestd,4,TRUE))</f>
        <v/>
      </c>
      <c r="N23" s="35"/>
      <c r="O23" s="35"/>
      <c r="P23" s="35"/>
      <c r="Q23" s="35"/>
      <c r="R23" s="35"/>
      <c r="S23" s="35"/>
      <c r="T23" s="35"/>
      <c r="U23" s="35"/>
    </row>
    <row r="24" spans="1:21" s="4" customFormat="1" ht="13.5" customHeight="1">
      <c r="A24" s="35"/>
      <c r="B24" s="3">
        <v>17</v>
      </c>
      <c r="C24" s="27" t="str">
        <f>IF(นักเรียน!B22="","",นักเรียน!B22)</f>
        <v/>
      </c>
      <c r="D24" s="151" t="str">
        <f>IF(นักเรียน!C22="","",นักเรียน!C22)</f>
        <v/>
      </c>
      <c r="E24" s="140" t="str">
        <f>IF(summ!J25="","",VLOOKUP(summ!J25,gradestd,4,TRUE))</f>
        <v/>
      </c>
      <c r="F24" s="140" t="str">
        <f>IF(summ!N25="","",VLOOKUP(summ!N25,gradestd,4,TRUE))</f>
        <v/>
      </c>
      <c r="G24" s="140" t="str">
        <f>IF(summ!Q25="","",VLOOKUP(summ!Q25,gradestd,4,TRUE))</f>
        <v/>
      </c>
      <c r="H24" s="140" t="str">
        <f>IF(summ!U25="","",VLOOKUP(summ!U25,gradestd,4,TRUE))</f>
        <v/>
      </c>
      <c r="I24" s="140" t="str">
        <f>IF(summ!Y25="","",VLOOKUP(summ!Y25,gradestd,4,TRUE))</f>
        <v/>
      </c>
      <c r="J24" s="147" t="str">
        <f>IF(summ!AC25="","",VLOOKUP(summ!AC25,gradestd,4,TRUE))</f>
        <v/>
      </c>
      <c r="K24" s="147" t="str">
        <f>IF(summ!AH25="","",VLOOKUP(summ!AH25,gradestd,4,TRUE))</f>
        <v/>
      </c>
      <c r="L24" s="147" t="str">
        <f>IF(summ!AL25="","",VLOOKUP(summ!AL25,gradestd,4,TRUE))</f>
        <v/>
      </c>
      <c r="M24" s="35" t="str">
        <f>IF(summ!AT25="","",VLOOKUP(summ!AT25,gradestd,4,TRUE))</f>
        <v/>
      </c>
      <c r="N24" s="35"/>
      <c r="O24" s="35"/>
      <c r="P24" s="35"/>
      <c r="Q24" s="35"/>
      <c r="R24" s="35"/>
      <c r="S24" s="35"/>
      <c r="T24" s="35"/>
      <c r="U24" s="35"/>
    </row>
    <row r="25" spans="1:21" s="4" customFormat="1" ht="13.5" customHeight="1">
      <c r="A25" s="35"/>
      <c r="B25" s="3">
        <v>18</v>
      </c>
      <c r="C25" s="27" t="str">
        <f>IF(นักเรียน!B23="","",นักเรียน!B23)</f>
        <v/>
      </c>
      <c r="D25" s="151" t="str">
        <f>IF(นักเรียน!C23="","",นักเรียน!C23)</f>
        <v/>
      </c>
      <c r="E25" s="140" t="str">
        <f>IF(summ!J26="","",VLOOKUP(summ!J26,gradestd,4,TRUE))</f>
        <v/>
      </c>
      <c r="F25" s="140" t="str">
        <f>IF(summ!N26="","",VLOOKUP(summ!N26,gradestd,4,TRUE))</f>
        <v/>
      </c>
      <c r="G25" s="140" t="str">
        <f>IF(summ!Q26="","",VLOOKUP(summ!Q26,gradestd,4,TRUE))</f>
        <v/>
      </c>
      <c r="H25" s="140" t="str">
        <f>IF(summ!U26="","",VLOOKUP(summ!U26,gradestd,4,TRUE))</f>
        <v/>
      </c>
      <c r="I25" s="140" t="str">
        <f>IF(summ!Y26="","",VLOOKUP(summ!Y26,gradestd,4,TRUE))</f>
        <v/>
      </c>
      <c r="J25" s="147" t="str">
        <f>IF(summ!AC26="","",VLOOKUP(summ!AC26,gradestd,4,TRUE))</f>
        <v/>
      </c>
      <c r="K25" s="147" t="str">
        <f>IF(summ!AH26="","",VLOOKUP(summ!AH26,gradestd,4,TRUE))</f>
        <v/>
      </c>
      <c r="L25" s="147" t="str">
        <f>IF(summ!AL26="","",VLOOKUP(summ!AL26,gradestd,4,TRUE))</f>
        <v/>
      </c>
      <c r="M25" s="35" t="str">
        <f>IF(summ!AT26="","",VLOOKUP(summ!AT26,gradestd,4,TRUE))</f>
        <v/>
      </c>
      <c r="N25" s="35"/>
      <c r="O25" s="35"/>
      <c r="P25" s="35"/>
      <c r="Q25" s="35"/>
      <c r="R25" s="35"/>
      <c r="S25" s="35"/>
      <c r="T25" s="35"/>
      <c r="U25" s="35"/>
    </row>
    <row r="26" spans="1:21" s="4" customFormat="1" ht="13.5" customHeight="1">
      <c r="A26" s="35"/>
      <c r="B26" s="3">
        <v>19</v>
      </c>
      <c r="C26" s="27" t="str">
        <f>IF(นักเรียน!B24="","",นักเรียน!B24)</f>
        <v/>
      </c>
      <c r="D26" s="151" t="str">
        <f>IF(นักเรียน!C24="","",นักเรียน!C24)</f>
        <v/>
      </c>
      <c r="E26" s="140" t="str">
        <f>IF(summ!J27="","",VLOOKUP(summ!J27,gradestd,4,TRUE))</f>
        <v/>
      </c>
      <c r="F26" s="140" t="str">
        <f>IF(summ!N27="","",VLOOKUP(summ!N27,gradestd,4,TRUE))</f>
        <v/>
      </c>
      <c r="G26" s="140" t="str">
        <f>IF(summ!Q27="","",VLOOKUP(summ!Q27,gradestd,4,TRUE))</f>
        <v/>
      </c>
      <c r="H26" s="140" t="str">
        <f>IF(summ!U27="","",VLOOKUP(summ!U27,gradestd,4,TRUE))</f>
        <v/>
      </c>
      <c r="I26" s="140" t="str">
        <f>IF(summ!Y27="","",VLOOKUP(summ!Y27,gradestd,4,TRUE))</f>
        <v/>
      </c>
      <c r="J26" s="147" t="str">
        <f>IF(summ!AC27="","",VLOOKUP(summ!AC27,gradestd,4,TRUE))</f>
        <v/>
      </c>
      <c r="K26" s="147" t="str">
        <f>IF(summ!AH27="","",VLOOKUP(summ!AH27,gradestd,4,TRUE))</f>
        <v/>
      </c>
      <c r="L26" s="147" t="str">
        <f>IF(summ!AL27="","",VLOOKUP(summ!AL27,gradestd,4,TRUE))</f>
        <v/>
      </c>
      <c r="M26" s="35" t="str">
        <f>IF(summ!AT27="","",VLOOKUP(summ!AT27,gradestd,4,TRUE))</f>
        <v/>
      </c>
      <c r="N26" s="35"/>
      <c r="O26" s="35"/>
      <c r="P26" s="35"/>
      <c r="Q26" s="35"/>
      <c r="R26" s="35"/>
      <c r="S26" s="35"/>
      <c r="T26" s="35"/>
      <c r="U26" s="35"/>
    </row>
    <row r="27" spans="1:21" s="4" customFormat="1" ht="13.5" customHeight="1">
      <c r="A27" s="35"/>
      <c r="B27" s="3">
        <v>20</v>
      </c>
      <c r="C27" s="27" t="str">
        <f>IF(นักเรียน!B25="","",นักเรียน!B25)</f>
        <v/>
      </c>
      <c r="D27" s="151" t="str">
        <f>IF(นักเรียน!C25="","",นักเรียน!C25)</f>
        <v/>
      </c>
      <c r="E27" s="140" t="str">
        <f>IF(summ!J28="","",VLOOKUP(summ!J28,gradestd,4,TRUE))</f>
        <v/>
      </c>
      <c r="F27" s="140" t="str">
        <f>IF(summ!N28="","",VLOOKUP(summ!N28,gradestd,4,TRUE))</f>
        <v/>
      </c>
      <c r="G27" s="140" t="str">
        <f>IF(summ!Q28="","",VLOOKUP(summ!Q28,gradestd,4,TRUE))</f>
        <v/>
      </c>
      <c r="H27" s="140" t="str">
        <f>IF(summ!U28="","",VLOOKUP(summ!U28,gradestd,4,TRUE))</f>
        <v/>
      </c>
      <c r="I27" s="140" t="str">
        <f>IF(summ!Y28="","",VLOOKUP(summ!Y28,gradestd,4,TRUE))</f>
        <v/>
      </c>
      <c r="J27" s="147" t="str">
        <f>IF(summ!AC28="","",VLOOKUP(summ!AC28,gradestd,4,TRUE))</f>
        <v/>
      </c>
      <c r="K27" s="147" t="str">
        <f>IF(summ!AH28="","",VLOOKUP(summ!AH28,gradestd,4,TRUE))</f>
        <v/>
      </c>
      <c r="L27" s="147" t="str">
        <f>IF(summ!AL28="","",VLOOKUP(summ!AL28,gradestd,4,TRUE))</f>
        <v/>
      </c>
      <c r="M27" s="35" t="str">
        <f>IF(summ!AT28="","",VLOOKUP(summ!AT28,gradestd,4,TRUE))</f>
        <v/>
      </c>
      <c r="N27" s="35"/>
      <c r="O27" s="35"/>
      <c r="P27" s="35"/>
      <c r="Q27" s="35"/>
      <c r="R27" s="35"/>
      <c r="S27" s="35"/>
      <c r="T27" s="35"/>
      <c r="U27" s="35"/>
    </row>
    <row r="28" spans="1:21" s="4" customFormat="1" ht="13.5" customHeight="1">
      <c r="A28" s="35"/>
      <c r="B28" s="3">
        <v>21</v>
      </c>
      <c r="C28" s="27" t="str">
        <f>IF(นักเรียน!B26="","",นักเรียน!B26)</f>
        <v/>
      </c>
      <c r="D28" s="151" t="str">
        <f>IF(นักเรียน!C26="","",นักเรียน!C26)</f>
        <v/>
      </c>
      <c r="E28" s="140" t="str">
        <f>IF(summ!J29="","",VLOOKUP(summ!J29,gradestd,4,TRUE))</f>
        <v/>
      </c>
      <c r="F28" s="140" t="str">
        <f>IF(summ!N29="","",VLOOKUP(summ!N29,gradestd,4,TRUE))</f>
        <v/>
      </c>
      <c r="G28" s="140" t="str">
        <f>IF(summ!Q29="","",VLOOKUP(summ!Q29,gradestd,4,TRUE))</f>
        <v/>
      </c>
      <c r="H28" s="140" t="str">
        <f>IF(summ!U29="","",VLOOKUP(summ!U29,gradestd,4,TRUE))</f>
        <v/>
      </c>
      <c r="I28" s="140" t="str">
        <f>IF(summ!Y29="","",VLOOKUP(summ!Y29,gradestd,4,TRUE))</f>
        <v/>
      </c>
      <c r="J28" s="147" t="str">
        <f>IF(summ!AC29="","",VLOOKUP(summ!AC29,gradestd,4,TRUE))</f>
        <v/>
      </c>
      <c r="K28" s="147" t="str">
        <f>IF(summ!AH29="","",VLOOKUP(summ!AH29,gradestd,4,TRUE))</f>
        <v/>
      </c>
      <c r="L28" s="147" t="str">
        <f>IF(summ!AL29="","",VLOOKUP(summ!AL29,gradestd,4,TRUE))</f>
        <v/>
      </c>
      <c r="M28" s="35" t="str">
        <f>IF(summ!AT29="","",VLOOKUP(summ!AT29,gradestd,4,TRUE))</f>
        <v/>
      </c>
      <c r="N28" s="35"/>
      <c r="O28" s="35"/>
      <c r="P28" s="35"/>
      <c r="Q28" s="35"/>
      <c r="R28" s="35"/>
      <c r="S28" s="35"/>
      <c r="T28" s="35"/>
      <c r="U28" s="35"/>
    </row>
    <row r="29" spans="1:21" s="4" customFormat="1" ht="13.5" customHeight="1">
      <c r="A29" s="35"/>
      <c r="B29" s="3">
        <v>22</v>
      </c>
      <c r="C29" s="27" t="str">
        <f>IF(นักเรียน!B27="","",นักเรียน!B27)</f>
        <v/>
      </c>
      <c r="D29" s="151" t="str">
        <f>IF(นักเรียน!C27="","",นักเรียน!C27)</f>
        <v/>
      </c>
      <c r="E29" s="140" t="str">
        <f>IF(summ!J30="","",VLOOKUP(summ!J30,gradestd,4,TRUE))</f>
        <v/>
      </c>
      <c r="F29" s="140" t="str">
        <f>IF(summ!N30="","",VLOOKUP(summ!N30,gradestd,4,TRUE))</f>
        <v/>
      </c>
      <c r="G29" s="140" t="str">
        <f>IF(summ!Q30="","",VLOOKUP(summ!Q30,gradestd,4,TRUE))</f>
        <v/>
      </c>
      <c r="H29" s="140" t="str">
        <f>IF(summ!U30="","",VLOOKUP(summ!U30,gradestd,4,TRUE))</f>
        <v/>
      </c>
      <c r="I29" s="140" t="str">
        <f>IF(summ!Y30="","",VLOOKUP(summ!Y30,gradestd,4,TRUE))</f>
        <v/>
      </c>
      <c r="J29" s="147" t="str">
        <f>IF(summ!AC30="","",VLOOKUP(summ!AC30,gradestd,4,TRUE))</f>
        <v/>
      </c>
      <c r="K29" s="147" t="str">
        <f>IF(summ!AH30="","",VLOOKUP(summ!AH30,gradestd,4,TRUE))</f>
        <v/>
      </c>
      <c r="L29" s="147" t="str">
        <f>IF(summ!AL30="","",VLOOKUP(summ!AL30,gradestd,4,TRUE))</f>
        <v/>
      </c>
      <c r="M29" s="35" t="str">
        <f>IF(summ!AT30="","",VLOOKUP(summ!AT30,gradestd,4,TRUE))</f>
        <v/>
      </c>
      <c r="N29" s="35"/>
      <c r="O29" s="35"/>
      <c r="P29" s="35"/>
      <c r="Q29" s="35"/>
      <c r="R29" s="35"/>
      <c r="S29" s="35"/>
      <c r="T29" s="35"/>
      <c r="U29" s="35"/>
    </row>
    <row r="30" spans="1:21" s="4" customFormat="1" ht="13.5" customHeight="1">
      <c r="A30" s="35"/>
      <c r="B30" s="3">
        <v>23</v>
      </c>
      <c r="C30" s="27" t="str">
        <f>IF(นักเรียน!B28="","",นักเรียน!B28)</f>
        <v/>
      </c>
      <c r="D30" s="151" t="str">
        <f>IF(นักเรียน!C28="","",นักเรียน!C28)</f>
        <v/>
      </c>
      <c r="E30" s="140" t="str">
        <f>IF(summ!J31="","",VLOOKUP(summ!J31,gradestd,4,TRUE))</f>
        <v/>
      </c>
      <c r="F30" s="140" t="str">
        <f>IF(summ!N31="","",VLOOKUP(summ!N31,gradestd,4,TRUE))</f>
        <v/>
      </c>
      <c r="G30" s="140" t="str">
        <f>IF(summ!Q31="","",VLOOKUP(summ!Q31,gradestd,4,TRUE))</f>
        <v/>
      </c>
      <c r="H30" s="140" t="str">
        <f>IF(summ!U31="","",VLOOKUP(summ!U31,gradestd,4,TRUE))</f>
        <v/>
      </c>
      <c r="I30" s="140" t="str">
        <f>IF(summ!Y31="","",VLOOKUP(summ!Y31,gradestd,4,TRUE))</f>
        <v/>
      </c>
      <c r="J30" s="147" t="str">
        <f>IF(summ!AC31="","",VLOOKUP(summ!AC31,gradestd,4,TRUE))</f>
        <v/>
      </c>
      <c r="K30" s="147" t="str">
        <f>IF(summ!AH31="","",VLOOKUP(summ!AH31,gradestd,4,TRUE))</f>
        <v/>
      </c>
      <c r="L30" s="147" t="str">
        <f>IF(summ!AL31="","",VLOOKUP(summ!AL31,gradestd,4,TRUE))</f>
        <v/>
      </c>
      <c r="M30" s="35" t="str">
        <f>IF(summ!AT31="","",VLOOKUP(summ!AT31,gradestd,4,TRUE))</f>
        <v/>
      </c>
      <c r="N30" s="35"/>
      <c r="O30" s="35"/>
      <c r="P30" s="35"/>
      <c r="Q30" s="35"/>
      <c r="R30" s="35"/>
      <c r="S30" s="35"/>
      <c r="T30" s="35"/>
      <c r="U30" s="35"/>
    </row>
    <row r="31" spans="1:21" s="4" customFormat="1" ht="13.5" customHeight="1">
      <c r="A31" s="35"/>
      <c r="B31" s="3">
        <v>24</v>
      </c>
      <c r="C31" s="27" t="str">
        <f>IF(นักเรียน!B29="","",นักเรียน!B29)</f>
        <v/>
      </c>
      <c r="D31" s="151" t="str">
        <f>IF(นักเรียน!C29="","",นักเรียน!C29)</f>
        <v/>
      </c>
      <c r="E31" s="140" t="str">
        <f>IF(summ!J32="","",VLOOKUP(summ!J32,gradestd,4,TRUE))</f>
        <v/>
      </c>
      <c r="F31" s="140" t="str">
        <f>IF(summ!N32="","",VLOOKUP(summ!N32,gradestd,4,TRUE))</f>
        <v/>
      </c>
      <c r="G31" s="140" t="str">
        <f>IF(summ!Q32="","",VLOOKUP(summ!Q32,gradestd,4,TRUE))</f>
        <v/>
      </c>
      <c r="H31" s="140" t="str">
        <f>IF(summ!U32="","",VLOOKUP(summ!U32,gradestd,4,TRUE))</f>
        <v/>
      </c>
      <c r="I31" s="140" t="str">
        <f>IF(summ!Y32="","",VLOOKUP(summ!Y32,gradestd,4,TRUE))</f>
        <v/>
      </c>
      <c r="J31" s="147" t="str">
        <f>IF(summ!AC32="","",VLOOKUP(summ!AC32,gradestd,4,TRUE))</f>
        <v/>
      </c>
      <c r="K31" s="147" t="str">
        <f>IF(summ!AH32="","",VLOOKUP(summ!AH32,gradestd,4,TRUE))</f>
        <v/>
      </c>
      <c r="L31" s="147" t="str">
        <f>IF(summ!AL32="","",VLOOKUP(summ!AL32,gradestd,4,TRUE))</f>
        <v/>
      </c>
      <c r="M31" s="35" t="str">
        <f>IF(summ!AT32="","",VLOOKUP(summ!AT32,gradestd,4,TRUE))</f>
        <v/>
      </c>
      <c r="N31" s="35"/>
      <c r="O31" s="35"/>
      <c r="P31" s="35"/>
      <c r="Q31" s="35"/>
      <c r="R31" s="35"/>
      <c r="S31" s="35"/>
      <c r="T31" s="35"/>
      <c r="U31" s="35"/>
    </row>
    <row r="32" spans="1:21" s="4" customFormat="1" ht="13.5" customHeight="1">
      <c r="A32" s="35"/>
      <c r="B32" s="3">
        <v>25</v>
      </c>
      <c r="C32" s="27" t="str">
        <f>IF(นักเรียน!B30="","",นักเรียน!B30)</f>
        <v/>
      </c>
      <c r="D32" s="151" t="str">
        <f>IF(นักเรียน!C30="","",นักเรียน!C30)</f>
        <v/>
      </c>
      <c r="E32" s="140" t="str">
        <f>IF(summ!J33="","",VLOOKUP(summ!J33,gradestd,4,TRUE))</f>
        <v/>
      </c>
      <c r="F32" s="140" t="str">
        <f>IF(summ!N33="","",VLOOKUP(summ!N33,gradestd,4,TRUE))</f>
        <v/>
      </c>
      <c r="G32" s="140" t="str">
        <f>IF(summ!Q33="","",VLOOKUP(summ!Q33,gradestd,4,TRUE))</f>
        <v/>
      </c>
      <c r="H32" s="140" t="str">
        <f>IF(summ!U33="","",VLOOKUP(summ!U33,gradestd,4,TRUE))</f>
        <v/>
      </c>
      <c r="I32" s="140" t="str">
        <f>IF(summ!Y33="","",VLOOKUP(summ!Y33,gradestd,4,TRUE))</f>
        <v/>
      </c>
      <c r="J32" s="147" t="str">
        <f>IF(summ!AC33="","",VLOOKUP(summ!AC33,gradestd,4,TRUE))</f>
        <v/>
      </c>
      <c r="K32" s="147" t="str">
        <f>IF(summ!AH33="","",VLOOKUP(summ!AH33,gradestd,4,TRUE))</f>
        <v/>
      </c>
      <c r="L32" s="147" t="str">
        <f>IF(summ!AL33="","",VLOOKUP(summ!AL33,gradestd,4,TRUE))</f>
        <v/>
      </c>
      <c r="M32" s="35" t="str">
        <f>IF(summ!AT33="","",VLOOKUP(summ!AT33,gradestd,4,TRUE))</f>
        <v/>
      </c>
      <c r="N32" s="35"/>
      <c r="O32" s="35"/>
      <c r="P32" s="35"/>
      <c r="Q32" s="35"/>
      <c r="R32" s="35"/>
      <c r="S32" s="35"/>
      <c r="T32" s="35"/>
      <c r="U32" s="35"/>
    </row>
    <row r="33" spans="1:21" s="4" customFormat="1" ht="13.5" customHeight="1">
      <c r="A33" s="35"/>
      <c r="B33" s="3">
        <v>26</v>
      </c>
      <c r="C33" s="27" t="str">
        <f>IF(นักเรียน!B31="","",นักเรียน!B31)</f>
        <v/>
      </c>
      <c r="D33" s="151" t="str">
        <f>IF(นักเรียน!C31="","",นักเรียน!C31)</f>
        <v/>
      </c>
      <c r="E33" s="140" t="str">
        <f>IF(summ!J34="","",VLOOKUP(summ!J34,gradestd,4,TRUE))</f>
        <v/>
      </c>
      <c r="F33" s="140" t="str">
        <f>IF(summ!N34="","",VLOOKUP(summ!N34,gradestd,4,TRUE))</f>
        <v/>
      </c>
      <c r="G33" s="140" t="str">
        <f>IF(summ!Q34="","",VLOOKUP(summ!Q34,gradestd,4,TRUE))</f>
        <v/>
      </c>
      <c r="H33" s="140" t="str">
        <f>IF(summ!U34="","",VLOOKUP(summ!U34,gradestd,4,TRUE))</f>
        <v/>
      </c>
      <c r="I33" s="140" t="str">
        <f>IF(summ!Y34="","",VLOOKUP(summ!Y34,gradestd,4,TRUE))</f>
        <v/>
      </c>
      <c r="J33" s="147" t="str">
        <f>IF(summ!AC34="","",VLOOKUP(summ!AC34,gradestd,4,TRUE))</f>
        <v/>
      </c>
      <c r="K33" s="147" t="str">
        <f>IF(summ!AH34="","",VLOOKUP(summ!AH34,gradestd,4,TRUE))</f>
        <v/>
      </c>
      <c r="L33" s="147" t="str">
        <f>IF(summ!AL34="","",VLOOKUP(summ!AL34,gradestd,4,TRUE))</f>
        <v/>
      </c>
      <c r="M33" s="35" t="str">
        <f>IF(summ!AT34="","",VLOOKUP(summ!AT34,gradestd,4,TRUE))</f>
        <v/>
      </c>
      <c r="N33" s="35"/>
      <c r="O33" s="35"/>
      <c r="P33" s="35"/>
      <c r="Q33" s="35"/>
      <c r="R33" s="35"/>
      <c r="S33" s="35"/>
      <c r="T33" s="35"/>
      <c r="U33" s="35"/>
    </row>
    <row r="34" spans="1:21" s="4" customFormat="1" ht="13.5" customHeight="1">
      <c r="A34" s="35"/>
      <c r="B34" s="3">
        <v>27</v>
      </c>
      <c r="C34" s="27" t="str">
        <f>IF(นักเรียน!B32="","",นักเรียน!B32)</f>
        <v/>
      </c>
      <c r="D34" s="151" t="str">
        <f>IF(นักเรียน!C32="","",นักเรียน!C32)</f>
        <v/>
      </c>
      <c r="E34" s="140" t="str">
        <f>IF(summ!J35="","",VLOOKUP(summ!J35,gradestd,4,TRUE))</f>
        <v/>
      </c>
      <c r="F34" s="140" t="str">
        <f>IF(summ!N35="","",VLOOKUP(summ!N35,gradestd,4,TRUE))</f>
        <v/>
      </c>
      <c r="G34" s="140" t="str">
        <f>IF(summ!Q35="","",VLOOKUP(summ!Q35,gradestd,4,TRUE))</f>
        <v/>
      </c>
      <c r="H34" s="140" t="str">
        <f>IF(summ!U35="","",VLOOKUP(summ!U35,gradestd,4,TRUE))</f>
        <v/>
      </c>
      <c r="I34" s="140" t="str">
        <f>IF(summ!Y35="","",VLOOKUP(summ!Y35,gradestd,4,TRUE))</f>
        <v/>
      </c>
      <c r="J34" s="147" t="str">
        <f>IF(summ!AC35="","",VLOOKUP(summ!AC35,gradestd,4,TRUE))</f>
        <v/>
      </c>
      <c r="K34" s="147" t="str">
        <f>IF(summ!AH35="","",VLOOKUP(summ!AH35,gradestd,4,TRUE))</f>
        <v/>
      </c>
      <c r="L34" s="147" t="str">
        <f>IF(summ!AL35="","",VLOOKUP(summ!AL35,gradestd,4,TRUE))</f>
        <v/>
      </c>
      <c r="M34" s="35" t="str">
        <f>IF(summ!AT35="","",VLOOKUP(summ!AT35,gradestd,4,TRUE))</f>
        <v/>
      </c>
      <c r="N34" s="35"/>
      <c r="O34" s="35"/>
      <c r="P34" s="35"/>
      <c r="Q34" s="35"/>
      <c r="R34" s="35"/>
      <c r="S34" s="35"/>
      <c r="T34" s="35"/>
      <c r="U34" s="35"/>
    </row>
    <row r="35" spans="1:21" s="4" customFormat="1" ht="13.5" customHeight="1">
      <c r="A35" s="35"/>
      <c r="B35" s="3">
        <v>28</v>
      </c>
      <c r="C35" s="27" t="str">
        <f>IF(นักเรียน!B33="","",นักเรียน!B33)</f>
        <v/>
      </c>
      <c r="D35" s="151" t="str">
        <f>IF(นักเรียน!C33="","",นักเรียน!C33)</f>
        <v/>
      </c>
      <c r="E35" s="140" t="str">
        <f>IF(summ!J36="","",VLOOKUP(summ!J36,gradestd,4,TRUE))</f>
        <v/>
      </c>
      <c r="F35" s="140" t="str">
        <f>IF(summ!N36="","",VLOOKUP(summ!N36,gradestd,4,TRUE))</f>
        <v/>
      </c>
      <c r="G35" s="140" t="str">
        <f>IF(summ!Q36="","",VLOOKUP(summ!Q36,gradestd,4,TRUE))</f>
        <v/>
      </c>
      <c r="H35" s="140" t="str">
        <f>IF(summ!U36="","",VLOOKUP(summ!U36,gradestd,4,TRUE))</f>
        <v/>
      </c>
      <c r="I35" s="140" t="str">
        <f>IF(summ!Y36="","",VLOOKUP(summ!Y36,gradestd,4,TRUE))</f>
        <v/>
      </c>
      <c r="J35" s="147" t="str">
        <f>IF(summ!AC36="","",VLOOKUP(summ!AC36,gradestd,4,TRUE))</f>
        <v/>
      </c>
      <c r="K35" s="147" t="str">
        <f>IF(summ!AH36="","",VLOOKUP(summ!AH36,gradestd,4,TRUE))</f>
        <v/>
      </c>
      <c r="L35" s="147" t="str">
        <f>IF(summ!AL36="","",VLOOKUP(summ!AL36,gradestd,4,TRUE))</f>
        <v/>
      </c>
      <c r="M35" s="35" t="str">
        <f>IF(summ!AT36="","",VLOOKUP(summ!AT36,gradestd,4,TRUE))</f>
        <v/>
      </c>
      <c r="N35" s="35"/>
      <c r="O35" s="35"/>
      <c r="P35" s="35"/>
      <c r="Q35" s="35"/>
      <c r="R35" s="35"/>
      <c r="S35" s="35"/>
      <c r="T35" s="35"/>
      <c r="U35" s="35"/>
    </row>
    <row r="36" spans="1:21" s="4" customFormat="1" ht="13.5" customHeight="1">
      <c r="A36" s="35"/>
      <c r="B36" s="3">
        <v>29</v>
      </c>
      <c r="C36" s="27" t="str">
        <f>IF(นักเรียน!B34="","",นักเรียน!B34)</f>
        <v/>
      </c>
      <c r="D36" s="151" t="str">
        <f>IF(นักเรียน!C34="","",นักเรียน!C34)</f>
        <v/>
      </c>
      <c r="E36" s="140" t="str">
        <f>IF(summ!J37="","",VLOOKUP(summ!J37,gradestd,4,TRUE))</f>
        <v/>
      </c>
      <c r="F36" s="140" t="str">
        <f>IF(summ!N37="","",VLOOKUP(summ!N37,gradestd,4,TRUE))</f>
        <v/>
      </c>
      <c r="G36" s="140" t="str">
        <f>IF(summ!Q37="","",VLOOKUP(summ!Q37,gradestd,4,TRUE))</f>
        <v/>
      </c>
      <c r="H36" s="140" t="str">
        <f>IF(summ!U37="","",VLOOKUP(summ!U37,gradestd,4,TRUE))</f>
        <v/>
      </c>
      <c r="I36" s="140" t="str">
        <f>IF(summ!Y37="","",VLOOKUP(summ!Y37,gradestd,4,TRUE))</f>
        <v/>
      </c>
      <c r="J36" s="147" t="str">
        <f>IF(summ!AC37="","",VLOOKUP(summ!AC37,gradestd,4,TRUE))</f>
        <v/>
      </c>
      <c r="K36" s="147" t="str">
        <f>IF(summ!AH37="","",VLOOKUP(summ!AH37,gradestd,4,TRUE))</f>
        <v/>
      </c>
      <c r="L36" s="147" t="str">
        <f>IF(summ!AL37="","",VLOOKUP(summ!AL37,gradestd,4,TRUE))</f>
        <v/>
      </c>
      <c r="M36" s="35" t="str">
        <f>IF(summ!AT37="","",VLOOKUP(summ!AT37,gradestd,4,TRUE))</f>
        <v/>
      </c>
      <c r="N36" s="35"/>
      <c r="O36" s="35"/>
      <c r="P36" s="35"/>
      <c r="Q36" s="35"/>
      <c r="R36" s="35"/>
      <c r="S36" s="35"/>
      <c r="T36" s="35"/>
      <c r="U36" s="35"/>
    </row>
    <row r="37" spans="1:21" s="4" customFormat="1" ht="13.5" customHeight="1">
      <c r="A37" s="35"/>
      <c r="B37" s="3">
        <v>30</v>
      </c>
      <c r="C37" s="27" t="str">
        <f>IF(นักเรียน!B35="","",นักเรียน!B35)</f>
        <v/>
      </c>
      <c r="D37" s="151" t="str">
        <f>IF(นักเรียน!C35="","",นักเรียน!C35)</f>
        <v/>
      </c>
      <c r="E37" s="140" t="str">
        <f>IF(summ!J38="","",VLOOKUP(summ!J38,gradestd,4,TRUE))</f>
        <v/>
      </c>
      <c r="F37" s="140" t="str">
        <f>IF(summ!N38="","",VLOOKUP(summ!N38,gradestd,4,TRUE))</f>
        <v/>
      </c>
      <c r="G37" s="140" t="str">
        <f>IF(summ!Q38="","",VLOOKUP(summ!Q38,gradestd,4,TRUE))</f>
        <v/>
      </c>
      <c r="H37" s="140" t="str">
        <f>IF(summ!U38="","",VLOOKUP(summ!U38,gradestd,4,TRUE))</f>
        <v/>
      </c>
      <c r="I37" s="140" t="str">
        <f>IF(summ!Y38="","",VLOOKUP(summ!Y38,gradestd,4,TRUE))</f>
        <v/>
      </c>
      <c r="J37" s="147" t="str">
        <f>IF(summ!AC38="","",VLOOKUP(summ!AC38,gradestd,4,TRUE))</f>
        <v/>
      </c>
      <c r="K37" s="147" t="str">
        <f>IF(summ!AH38="","",VLOOKUP(summ!AH38,gradestd,4,TRUE))</f>
        <v/>
      </c>
      <c r="L37" s="147" t="str">
        <f>IF(summ!AL38="","",VLOOKUP(summ!AL38,gradestd,4,TRUE))</f>
        <v/>
      </c>
      <c r="M37" s="35" t="str">
        <f>IF(summ!AT38="","",VLOOKUP(summ!AT38,gradestd,4,TRUE))</f>
        <v/>
      </c>
      <c r="N37" s="35"/>
      <c r="O37" s="35"/>
      <c r="P37" s="35"/>
      <c r="Q37" s="35"/>
      <c r="R37" s="35"/>
      <c r="S37" s="35"/>
      <c r="T37" s="35"/>
      <c r="U37" s="35"/>
    </row>
    <row r="38" spans="1:21" s="4" customFormat="1" ht="13.5" customHeight="1">
      <c r="A38" s="35"/>
      <c r="B38" s="3">
        <v>31</v>
      </c>
      <c r="C38" s="27" t="str">
        <f>IF(นักเรียน!B36="","",นักเรียน!B36)</f>
        <v/>
      </c>
      <c r="D38" s="151" t="str">
        <f>IF(นักเรียน!C36="","",นักเรียน!C36)</f>
        <v/>
      </c>
      <c r="E38" s="140" t="str">
        <f>IF(summ!J39="","",VLOOKUP(summ!J39,gradestd,4,TRUE))</f>
        <v/>
      </c>
      <c r="F38" s="140" t="str">
        <f>IF(summ!N39="","",VLOOKUP(summ!N39,gradestd,4,TRUE))</f>
        <v/>
      </c>
      <c r="G38" s="140" t="str">
        <f>IF(summ!Q39="","",VLOOKUP(summ!Q39,gradestd,4,TRUE))</f>
        <v/>
      </c>
      <c r="H38" s="140" t="str">
        <f>IF(summ!U39="","",VLOOKUP(summ!U39,gradestd,4,TRUE))</f>
        <v/>
      </c>
      <c r="I38" s="140" t="str">
        <f>IF(summ!Y39="","",VLOOKUP(summ!Y39,gradestd,4,TRUE))</f>
        <v/>
      </c>
      <c r="J38" s="147" t="str">
        <f>IF(summ!AC39="","",VLOOKUP(summ!AC39,gradestd,4,TRUE))</f>
        <v/>
      </c>
      <c r="K38" s="147" t="str">
        <f>IF(summ!AH39="","",VLOOKUP(summ!AH39,gradestd,4,TRUE))</f>
        <v/>
      </c>
      <c r="L38" s="147" t="str">
        <f>IF(summ!AL39="","",VLOOKUP(summ!AL39,gradestd,4,TRUE))</f>
        <v/>
      </c>
      <c r="M38" s="35" t="str">
        <f>IF(summ!AT39="","",VLOOKUP(summ!AT39,gradestd,4,TRUE))</f>
        <v/>
      </c>
      <c r="N38" s="35"/>
      <c r="O38" s="35"/>
      <c r="P38" s="35"/>
      <c r="Q38" s="35"/>
      <c r="R38" s="35"/>
      <c r="S38" s="35"/>
      <c r="T38" s="35"/>
      <c r="U38" s="35"/>
    </row>
    <row r="39" spans="1:21" s="4" customFormat="1" ht="13.5" customHeight="1">
      <c r="A39" s="35"/>
      <c r="B39" s="3">
        <v>32</v>
      </c>
      <c r="C39" s="27" t="str">
        <f>IF(นักเรียน!B37="","",นักเรียน!B37)</f>
        <v/>
      </c>
      <c r="D39" s="151" t="str">
        <f>IF(นักเรียน!C37="","",นักเรียน!C37)</f>
        <v/>
      </c>
      <c r="E39" s="140" t="str">
        <f>IF(summ!J40="","",VLOOKUP(summ!J40,gradestd,4,TRUE))</f>
        <v/>
      </c>
      <c r="F39" s="140" t="str">
        <f>IF(summ!N40="","",VLOOKUP(summ!N40,gradestd,4,TRUE))</f>
        <v/>
      </c>
      <c r="G39" s="140" t="str">
        <f>IF(summ!Q40="","",VLOOKUP(summ!Q40,gradestd,4,TRUE))</f>
        <v/>
      </c>
      <c r="H39" s="140" t="str">
        <f>IF(summ!U40="","",VLOOKUP(summ!U40,gradestd,4,TRUE))</f>
        <v/>
      </c>
      <c r="I39" s="140" t="str">
        <f>IF(summ!Y40="","",VLOOKUP(summ!Y40,gradestd,4,TRUE))</f>
        <v/>
      </c>
      <c r="J39" s="147" t="str">
        <f>IF(summ!AC40="","",VLOOKUP(summ!AC40,gradestd,4,TRUE))</f>
        <v/>
      </c>
      <c r="K39" s="147" t="str">
        <f>IF(summ!AH40="","",VLOOKUP(summ!AH40,gradestd,4,TRUE))</f>
        <v/>
      </c>
      <c r="L39" s="147" t="str">
        <f>IF(summ!AL40="","",VLOOKUP(summ!AL40,gradestd,4,TRUE))</f>
        <v/>
      </c>
      <c r="M39" s="35" t="str">
        <f>IF(summ!AT40="","",VLOOKUP(summ!AT40,gradestd,4,TRUE))</f>
        <v/>
      </c>
      <c r="N39" s="35"/>
      <c r="O39" s="35"/>
      <c r="P39" s="35"/>
      <c r="Q39" s="35"/>
      <c r="R39" s="35"/>
      <c r="S39" s="35"/>
      <c r="T39" s="35"/>
      <c r="U39" s="35"/>
    </row>
    <row r="40" spans="1:21" s="4" customFormat="1" ht="13.5" customHeight="1">
      <c r="A40" s="35"/>
      <c r="B40" s="3">
        <v>33</v>
      </c>
      <c r="C40" s="27" t="str">
        <f>IF(นักเรียน!B38="","",นักเรียน!B38)</f>
        <v/>
      </c>
      <c r="D40" s="151" t="str">
        <f>IF(นักเรียน!C38="","",นักเรียน!C38)</f>
        <v/>
      </c>
      <c r="E40" s="140" t="str">
        <f>IF(summ!J41="","",VLOOKUP(summ!J41,gradestd,4,TRUE))</f>
        <v/>
      </c>
      <c r="F40" s="140" t="str">
        <f>IF(summ!N41="","",VLOOKUP(summ!N41,gradestd,4,TRUE))</f>
        <v/>
      </c>
      <c r="G40" s="140" t="str">
        <f>IF(summ!Q41="","",VLOOKUP(summ!Q41,gradestd,4,TRUE))</f>
        <v/>
      </c>
      <c r="H40" s="140" t="str">
        <f>IF(summ!U41="","",VLOOKUP(summ!U41,gradestd,4,TRUE))</f>
        <v/>
      </c>
      <c r="I40" s="140" t="str">
        <f>IF(summ!Y41="","",VLOOKUP(summ!Y41,gradestd,4,TRUE))</f>
        <v/>
      </c>
      <c r="J40" s="147" t="str">
        <f>IF(summ!AC41="","",VLOOKUP(summ!AC41,gradestd,4,TRUE))</f>
        <v/>
      </c>
      <c r="K40" s="147" t="str">
        <f>IF(summ!AH41="","",VLOOKUP(summ!AH41,gradestd,4,TRUE))</f>
        <v/>
      </c>
      <c r="L40" s="147" t="str">
        <f>IF(summ!AL41="","",VLOOKUP(summ!AL41,gradestd,4,TRUE))</f>
        <v/>
      </c>
      <c r="M40" s="35" t="str">
        <f>IF(summ!AT41="","",VLOOKUP(summ!AT41,gradestd,4,TRUE))</f>
        <v/>
      </c>
      <c r="N40" s="35"/>
      <c r="O40" s="35"/>
      <c r="P40" s="35"/>
      <c r="Q40" s="35"/>
      <c r="R40" s="35"/>
      <c r="S40" s="35"/>
      <c r="T40" s="35"/>
      <c r="U40" s="35"/>
    </row>
    <row r="41" spans="1:21" s="4" customFormat="1" ht="13.5" customHeight="1">
      <c r="A41" s="35"/>
      <c r="B41" s="3">
        <v>34</v>
      </c>
      <c r="C41" s="27" t="str">
        <f>IF(นักเรียน!B39="","",นักเรียน!B39)</f>
        <v/>
      </c>
      <c r="D41" s="151" t="str">
        <f>IF(นักเรียน!C39="","",นักเรียน!C39)</f>
        <v/>
      </c>
      <c r="E41" s="140" t="str">
        <f>IF(summ!J42="","",VLOOKUP(summ!J42,gradestd,4,TRUE))</f>
        <v/>
      </c>
      <c r="F41" s="140" t="str">
        <f>IF(summ!N42="","",VLOOKUP(summ!N42,gradestd,4,TRUE))</f>
        <v/>
      </c>
      <c r="G41" s="140" t="str">
        <f>IF(summ!Q42="","",VLOOKUP(summ!Q42,gradestd,4,TRUE))</f>
        <v/>
      </c>
      <c r="H41" s="140" t="str">
        <f>IF(summ!U42="","",VLOOKUP(summ!U42,gradestd,4,TRUE))</f>
        <v/>
      </c>
      <c r="I41" s="140" t="str">
        <f>IF(summ!Y42="","",VLOOKUP(summ!Y42,gradestd,4,TRUE))</f>
        <v/>
      </c>
      <c r="J41" s="147" t="str">
        <f>IF(summ!AC42="","",VLOOKUP(summ!AC42,gradestd,4,TRUE))</f>
        <v/>
      </c>
      <c r="K41" s="147" t="str">
        <f>IF(summ!AH42="","",VLOOKUP(summ!AH42,gradestd,4,TRUE))</f>
        <v/>
      </c>
      <c r="L41" s="147" t="str">
        <f>IF(summ!AL42="","",VLOOKUP(summ!AL42,gradestd,4,TRUE))</f>
        <v/>
      </c>
      <c r="M41" s="35" t="str">
        <f>IF(summ!AT42="","",VLOOKUP(summ!AT42,gradestd,4,TRUE))</f>
        <v/>
      </c>
      <c r="N41" s="35"/>
      <c r="O41" s="35"/>
      <c r="P41" s="35"/>
      <c r="Q41" s="35"/>
      <c r="R41" s="35"/>
      <c r="S41" s="35"/>
      <c r="T41" s="35"/>
      <c r="U41" s="35"/>
    </row>
    <row r="42" spans="1:21" s="4" customFormat="1" ht="13.5" customHeight="1">
      <c r="A42" s="35"/>
      <c r="B42" s="3">
        <v>35</v>
      </c>
      <c r="C42" s="27" t="str">
        <f>IF(นักเรียน!B40="","",นักเรียน!B40)</f>
        <v/>
      </c>
      <c r="D42" s="151" t="str">
        <f>IF(นักเรียน!C40="","",นักเรียน!C40)</f>
        <v/>
      </c>
      <c r="E42" s="140" t="str">
        <f>IF(summ!J43="","",VLOOKUP(summ!J43,gradestd,4,TRUE))</f>
        <v/>
      </c>
      <c r="F42" s="140" t="str">
        <f>IF(summ!N43="","",VLOOKUP(summ!N43,gradestd,4,TRUE))</f>
        <v/>
      </c>
      <c r="G42" s="140" t="str">
        <f>IF(summ!Q43="","",VLOOKUP(summ!Q43,gradestd,4,TRUE))</f>
        <v/>
      </c>
      <c r="H42" s="140" t="str">
        <f>IF(summ!U43="","",VLOOKUP(summ!U43,gradestd,4,TRUE))</f>
        <v/>
      </c>
      <c r="I42" s="140" t="str">
        <f>IF(summ!Y43="","",VLOOKUP(summ!Y43,gradestd,4,TRUE))</f>
        <v/>
      </c>
      <c r="J42" s="147" t="str">
        <f>IF(summ!AC43="","",VLOOKUP(summ!AC43,gradestd,4,TRUE))</f>
        <v/>
      </c>
      <c r="K42" s="147" t="str">
        <f>IF(summ!AH43="","",VLOOKUP(summ!AH43,gradestd,4,TRUE))</f>
        <v/>
      </c>
      <c r="L42" s="147" t="str">
        <f>IF(summ!AL43="","",VLOOKUP(summ!AL43,gradestd,4,TRUE))</f>
        <v/>
      </c>
      <c r="M42" s="35" t="str">
        <f>IF(summ!AT43="","",VLOOKUP(summ!AT43,gradestd,4,TRUE))</f>
        <v/>
      </c>
      <c r="N42" s="35"/>
      <c r="O42" s="35"/>
      <c r="P42" s="35"/>
      <c r="Q42" s="35"/>
      <c r="R42" s="35"/>
      <c r="S42" s="35"/>
      <c r="T42" s="35"/>
      <c r="U42" s="35"/>
    </row>
    <row r="43" spans="1:21" s="4" customFormat="1" ht="13.5" customHeight="1">
      <c r="A43" s="35"/>
      <c r="B43" s="3">
        <v>36</v>
      </c>
      <c r="C43" s="27" t="str">
        <f>IF(นักเรียน!B41="","",นักเรียน!B41)</f>
        <v/>
      </c>
      <c r="D43" s="151" t="str">
        <f>IF(นักเรียน!C41="","",นักเรียน!C41)</f>
        <v/>
      </c>
      <c r="E43" s="140" t="str">
        <f>IF(summ!J44="","",VLOOKUP(summ!J44,gradestd,4,TRUE))</f>
        <v/>
      </c>
      <c r="F43" s="140" t="str">
        <f>IF(summ!N44="","",VLOOKUP(summ!N44,gradestd,4,TRUE))</f>
        <v/>
      </c>
      <c r="G43" s="140" t="str">
        <f>IF(summ!Q44="","",VLOOKUP(summ!Q44,gradestd,4,TRUE))</f>
        <v/>
      </c>
      <c r="H43" s="140" t="str">
        <f>IF(summ!U44="","",VLOOKUP(summ!U44,gradestd,4,TRUE))</f>
        <v/>
      </c>
      <c r="I43" s="140" t="str">
        <f>IF(summ!Y44="","",VLOOKUP(summ!Y44,gradestd,4,TRUE))</f>
        <v/>
      </c>
      <c r="J43" s="147" t="str">
        <f>IF(summ!AC44="","",VLOOKUP(summ!AC44,gradestd,4,TRUE))</f>
        <v/>
      </c>
      <c r="K43" s="147" t="str">
        <f>IF(summ!AH44="","",VLOOKUP(summ!AH44,gradestd,4,TRUE))</f>
        <v/>
      </c>
      <c r="L43" s="147" t="str">
        <f>IF(summ!AL44="","",VLOOKUP(summ!AL44,gradestd,4,TRUE))</f>
        <v/>
      </c>
      <c r="M43" s="35" t="str">
        <f>IF(summ!AT44="","",VLOOKUP(summ!AT44,gradestd,4,TRUE))</f>
        <v/>
      </c>
      <c r="N43" s="35"/>
      <c r="O43" s="35"/>
      <c r="P43" s="35"/>
      <c r="Q43" s="35"/>
      <c r="R43" s="35"/>
      <c r="S43" s="35"/>
      <c r="T43" s="35"/>
      <c r="U43" s="35"/>
    </row>
    <row r="44" spans="1:21" s="4" customFormat="1" ht="13.5" customHeight="1">
      <c r="A44" s="35"/>
      <c r="B44" s="3">
        <v>37</v>
      </c>
      <c r="C44" s="27" t="str">
        <f>IF(นักเรียน!B42="","",นักเรียน!B42)</f>
        <v/>
      </c>
      <c r="D44" s="151" t="str">
        <f>IF(นักเรียน!C42="","",นักเรียน!C42)</f>
        <v/>
      </c>
      <c r="E44" s="140" t="str">
        <f>IF(summ!J45="","",VLOOKUP(summ!J45,gradestd,4,TRUE))</f>
        <v/>
      </c>
      <c r="F44" s="140" t="str">
        <f>IF(summ!N45="","",VLOOKUP(summ!N45,gradestd,4,TRUE))</f>
        <v/>
      </c>
      <c r="G44" s="140" t="str">
        <f>IF(summ!Q45="","",VLOOKUP(summ!Q45,gradestd,4,TRUE))</f>
        <v/>
      </c>
      <c r="H44" s="140" t="str">
        <f>IF(summ!U45="","",VLOOKUP(summ!U45,gradestd,4,TRUE))</f>
        <v/>
      </c>
      <c r="I44" s="140" t="str">
        <f>IF(summ!Y45="","",VLOOKUP(summ!Y45,gradestd,4,TRUE))</f>
        <v/>
      </c>
      <c r="J44" s="147" t="str">
        <f>IF(summ!AC45="","",VLOOKUP(summ!AC45,gradestd,4,TRUE))</f>
        <v/>
      </c>
      <c r="K44" s="147" t="str">
        <f>IF(summ!AH45="","",VLOOKUP(summ!AH45,gradestd,4,TRUE))</f>
        <v/>
      </c>
      <c r="L44" s="147" t="str">
        <f>IF(summ!AL45="","",VLOOKUP(summ!AL45,gradestd,4,TRUE))</f>
        <v/>
      </c>
      <c r="M44" s="35" t="str">
        <f>IF(summ!AT45="","",VLOOKUP(summ!AT45,gradestd,4,TRUE))</f>
        <v/>
      </c>
      <c r="N44" s="35"/>
      <c r="O44" s="35"/>
      <c r="P44" s="35"/>
      <c r="Q44" s="35"/>
      <c r="R44" s="35"/>
      <c r="S44" s="35"/>
      <c r="T44" s="35"/>
      <c r="U44" s="35"/>
    </row>
    <row r="45" spans="1:21" s="5" customFormat="1" ht="13.5" customHeight="1">
      <c r="A45" s="36"/>
      <c r="B45" s="3">
        <v>38</v>
      </c>
      <c r="C45" s="27" t="str">
        <f>IF(นักเรียน!B43="","",นักเรียน!B43)</f>
        <v/>
      </c>
      <c r="D45" s="151" t="str">
        <f>IF(นักเรียน!C43="","",นักเรียน!C43)</f>
        <v/>
      </c>
      <c r="E45" s="140" t="str">
        <f>IF(summ!J46="","",VLOOKUP(summ!J46,gradestd,4,TRUE))</f>
        <v/>
      </c>
      <c r="F45" s="140" t="str">
        <f>IF(summ!N46="","",VLOOKUP(summ!N46,gradestd,4,TRUE))</f>
        <v/>
      </c>
      <c r="G45" s="140" t="str">
        <f>IF(summ!Q46="","",VLOOKUP(summ!Q46,gradestd,4,TRUE))</f>
        <v/>
      </c>
      <c r="H45" s="140" t="str">
        <f>IF(summ!U46="","",VLOOKUP(summ!U46,gradestd,4,TRUE))</f>
        <v/>
      </c>
      <c r="I45" s="140" t="str">
        <f>IF(summ!Y46="","",VLOOKUP(summ!Y46,gradestd,4,TRUE))</f>
        <v/>
      </c>
      <c r="J45" s="147" t="str">
        <f>IF(summ!AC46="","",VLOOKUP(summ!AC46,gradestd,4,TRUE))</f>
        <v/>
      </c>
      <c r="K45" s="147" t="str">
        <f>IF(summ!AH46="","",VLOOKUP(summ!AH46,gradestd,4,TRUE))</f>
        <v/>
      </c>
      <c r="L45" s="147" t="str">
        <f>IF(summ!AL46="","",VLOOKUP(summ!AL46,gradestd,4,TRUE))</f>
        <v/>
      </c>
      <c r="M45" s="35" t="str">
        <f>IF(summ!AT46="","",VLOOKUP(summ!AT46,gradestd,4,TRUE))</f>
        <v/>
      </c>
      <c r="N45" s="36"/>
      <c r="O45" s="36"/>
      <c r="P45" s="36"/>
      <c r="Q45" s="36"/>
      <c r="R45" s="36"/>
      <c r="S45" s="36"/>
      <c r="T45" s="36"/>
      <c r="U45" s="36"/>
    </row>
    <row r="46" spans="1:21" s="5" customFormat="1" ht="13.5" customHeight="1">
      <c r="A46" s="36"/>
      <c r="B46" s="3">
        <v>39</v>
      </c>
      <c r="C46" s="27" t="str">
        <f>IF(นักเรียน!B44="","",นักเรียน!B44)</f>
        <v/>
      </c>
      <c r="D46" s="151" t="str">
        <f>IF(นักเรียน!C44="","",นักเรียน!C44)</f>
        <v/>
      </c>
      <c r="E46" s="140" t="str">
        <f>IF(summ!J47="","",VLOOKUP(summ!J47,gradestd,4,TRUE))</f>
        <v/>
      </c>
      <c r="F46" s="140" t="str">
        <f>IF(summ!N47="","",VLOOKUP(summ!N47,gradestd,4,TRUE))</f>
        <v/>
      </c>
      <c r="G46" s="140" t="str">
        <f>IF(summ!Q47="","",VLOOKUP(summ!Q47,gradestd,4,TRUE))</f>
        <v/>
      </c>
      <c r="H46" s="140" t="str">
        <f>IF(summ!U47="","",VLOOKUP(summ!U47,gradestd,4,TRUE))</f>
        <v/>
      </c>
      <c r="I46" s="140" t="str">
        <f>IF(summ!Y47="","",VLOOKUP(summ!Y47,gradestd,4,TRUE))</f>
        <v/>
      </c>
      <c r="J46" s="147" t="str">
        <f>IF(summ!AC47="","",VLOOKUP(summ!AC47,gradestd,4,TRUE))</f>
        <v/>
      </c>
      <c r="K46" s="147" t="str">
        <f>IF(summ!AH47="","",VLOOKUP(summ!AH47,gradestd,4,TRUE))</f>
        <v/>
      </c>
      <c r="L46" s="147" t="str">
        <f>IF(summ!AL47="","",VLOOKUP(summ!AL47,gradestd,4,TRUE))</f>
        <v/>
      </c>
      <c r="M46" s="35" t="str">
        <f>IF(summ!AT47="","",VLOOKUP(summ!AT47,gradestd,4,TRUE))</f>
        <v/>
      </c>
      <c r="N46" s="36"/>
      <c r="O46" s="36"/>
      <c r="P46" s="36"/>
      <c r="Q46" s="36"/>
      <c r="R46" s="36"/>
      <c r="S46" s="36"/>
      <c r="T46" s="36"/>
      <c r="U46" s="36"/>
    </row>
    <row r="47" spans="1:21" s="5" customFormat="1" ht="13.5" customHeight="1">
      <c r="A47" s="36"/>
      <c r="B47" s="3">
        <v>40</v>
      </c>
      <c r="C47" s="27" t="str">
        <f>IF(นักเรียน!B45="","",นักเรียน!B45)</f>
        <v/>
      </c>
      <c r="D47" s="151" t="str">
        <f>IF(นักเรียน!C45="","",นักเรียน!C45)</f>
        <v/>
      </c>
      <c r="E47" s="140" t="str">
        <f>IF(summ!J48="","",VLOOKUP(summ!J48,gradestd,4,TRUE))</f>
        <v/>
      </c>
      <c r="F47" s="140" t="str">
        <f>IF(summ!N48="","",VLOOKUP(summ!N48,gradestd,4,TRUE))</f>
        <v/>
      </c>
      <c r="G47" s="140" t="str">
        <f>IF(summ!Q48="","",VLOOKUP(summ!Q48,gradestd,4,TRUE))</f>
        <v/>
      </c>
      <c r="H47" s="140" t="str">
        <f>IF(summ!U48="","",VLOOKUP(summ!U48,gradestd,4,TRUE))</f>
        <v/>
      </c>
      <c r="I47" s="140" t="str">
        <f>IF(summ!Y48="","",VLOOKUP(summ!Y48,gradestd,4,TRUE))</f>
        <v/>
      </c>
      <c r="J47" s="147" t="str">
        <f>IF(summ!AC48="","",VLOOKUP(summ!AC48,gradestd,4,TRUE))</f>
        <v/>
      </c>
      <c r="K47" s="147" t="str">
        <f>IF(summ!AH48="","",VLOOKUP(summ!AH48,gradestd,4,TRUE))</f>
        <v/>
      </c>
      <c r="L47" s="147" t="str">
        <f>IF(summ!AL48="","",VLOOKUP(summ!AL48,gradestd,4,TRUE))</f>
        <v/>
      </c>
      <c r="M47" s="35" t="str">
        <f>IF(summ!AT48="","",VLOOKUP(summ!AT48,gradestd,4,TRUE))</f>
        <v/>
      </c>
      <c r="N47" s="36"/>
      <c r="O47" s="36"/>
      <c r="P47" s="36"/>
      <c r="Q47" s="36"/>
      <c r="R47" s="36"/>
      <c r="S47" s="36"/>
      <c r="T47" s="36"/>
      <c r="U47" s="36"/>
    </row>
    <row r="48" spans="1:21" s="5" customFormat="1" ht="13.5" customHeight="1">
      <c r="A48" s="36"/>
      <c r="B48" s="3">
        <v>41</v>
      </c>
      <c r="C48" s="27" t="str">
        <f>IF(นักเรียน!B46="","",นักเรียน!B46)</f>
        <v/>
      </c>
      <c r="D48" s="151" t="str">
        <f>IF(นักเรียน!C46="","",นักเรียน!C46)</f>
        <v/>
      </c>
      <c r="E48" s="140" t="str">
        <f>IF(summ!J49="","",VLOOKUP(summ!J49,gradestd,4,TRUE))</f>
        <v/>
      </c>
      <c r="F48" s="140" t="str">
        <f>IF(summ!N49="","",VLOOKUP(summ!N49,gradestd,4,TRUE))</f>
        <v/>
      </c>
      <c r="G48" s="140" t="str">
        <f>IF(summ!Q49="","",VLOOKUP(summ!Q49,gradestd,4,TRUE))</f>
        <v/>
      </c>
      <c r="H48" s="140" t="str">
        <f>IF(summ!U49="","",VLOOKUP(summ!U49,gradestd,4,TRUE))</f>
        <v/>
      </c>
      <c r="I48" s="140" t="str">
        <f>IF(summ!Y49="","",VLOOKUP(summ!Y49,gradestd,4,TRUE))</f>
        <v/>
      </c>
      <c r="J48" s="147" t="str">
        <f>IF(summ!AC49="","",VLOOKUP(summ!AC49,gradestd,4,TRUE))</f>
        <v/>
      </c>
      <c r="K48" s="147" t="str">
        <f>IF(summ!AH49="","",VLOOKUP(summ!AH49,gradestd,4,TRUE))</f>
        <v/>
      </c>
      <c r="L48" s="147" t="str">
        <f>IF(summ!AL49="","",VLOOKUP(summ!AL49,gradestd,4,TRUE))</f>
        <v/>
      </c>
      <c r="M48" s="35" t="str">
        <f>IF(summ!AT49="","",VLOOKUP(summ!AT49,gradestd,4,TRUE))</f>
        <v/>
      </c>
      <c r="N48" s="36"/>
      <c r="O48" s="36"/>
      <c r="P48" s="36"/>
      <c r="Q48" s="36"/>
      <c r="R48" s="36"/>
      <c r="S48" s="36"/>
      <c r="T48" s="36"/>
      <c r="U48" s="36"/>
    </row>
    <row r="49" spans="1:21" s="5" customFormat="1" ht="13.5" customHeight="1">
      <c r="A49" s="36"/>
      <c r="B49" s="3">
        <v>42</v>
      </c>
      <c r="C49" s="27" t="str">
        <f>IF(นักเรียน!B47="","",นักเรียน!B47)</f>
        <v/>
      </c>
      <c r="D49" s="151" t="str">
        <f>IF(นักเรียน!C47="","",นักเรียน!C47)</f>
        <v/>
      </c>
      <c r="E49" s="140" t="str">
        <f>IF(summ!J50="","",VLOOKUP(summ!J50,gradestd,4,TRUE))</f>
        <v/>
      </c>
      <c r="F49" s="140" t="str">
        <f>IF(summ!N50="","",VLOOKUP(summ!N50,gradestd,4,TRUE))</f>
        <v/>
      </c>
      <c r="G49" s="140" t="str">
        <f>IF(summ!Q50="","",VLOOKUP(summ!Q50,gradestd,4,TRUE))</f>
        <v/>
      </c>
      <c r="H49" s="140" t="str">
        <f>IF(summ!U50="","",VLOOKUP(summ!U50,gradestd,4,TRUE))</f>
        <v/>
      </c>
      <c r="I49" s="140" t="str">
        <f>IF(summ!Y50="","",VLOOKUP(summ!Y50,gradestd,4,TRUE))</f>
        <v/>
      </c>
      <c r="J49" s="147" t="str">
        <f>IF(summ!AC50="","",VLOOKUP(summ!AC50,gradestd,4,TRUE))</f>
        <v/>
      </c>
      <c r="K49" s="147" t="str">
        <f>IF(summ!AH50="","",VLOOKUP(summ!AH50,gradestd,4,TRUE))</f>
        <v/>
      </c>
      <c r="L49" s="147" t="str">
        <f>IF(summ!AL50="","",VLOOKUP(summ!AL50,gradestd,4,TRUE))</f>
        <v/>
      </c>
      <c r="M49" s="35" t="str">
        <f>IF(summ!AT50="","",VLOOKUP(summ!AT50,gradestd,4,TRUE))</f>
        <v/>
      </c>
      <c r="N49" s="36"/>
      <c r="O49" s="36"/>
      <c r="P49" s="36"/>
      <c r="Q49" s="36"/>
      <c r="R49" s="36"/>
      <c r="S49" s="36"/>
      <c r="T49" s="36"/>
      <c r="U49" s="36"/>
    </row>
    <row r="50" spans="1:21" s="5" customFormat="1" ht="13.5" customHeight="1">
      <c r="A50" s="36"/>
      <c r="B50" s="3">
        <v>43</v>
      </c>
      <c r="C50" s="27" t="str">
        <f>IF(นักเรียน!B48="","",นักเรียน!B48)</f>
        <v/>
      </c>
      <c r="D50" s="151" t="str">
        <f>IF(นักเรียน!C48="","",นักเรียน!C48)</f>
        <v/>
      </c>
      <c r="E50" s="140" t="str">
        <f>IF(summ!J51="","",VLOOKUP(summ!J51,gradestd,4,TRUE))</f>
        <v/>
      </c>
      <c r="F50" s="140" t="str">
        <f>IF(summ!N51="","",VLOOKUP(summ!N51,gradestd,4,TRUE))</f>
        <v/>
      </c>
      <c r="G50" s="140" t="str">
        <f>IF(summ!Q51="","",VLOOKUP(summ!Q51,gradestd,4,TRUE))</f>
        <v/>
      </c>
      <c r="H50" s="140" t="str">
        <f>IF(summ!U51="","",VLOOKUP(summ!U51,gradestd,4,TRUE))</f>
        <v/>
      </c>
      <c r="I50" s="140" t="str">
        <f>IF(summ!Y51="","",VLOOKUP(summ!Y51,gradestd,4,TRUE))</f>
        <v/>
      </c>
      <c r="J50" s="147" t="str">
        <f>IF(summ!AC51="","",VLOOKUP(summ!AC51,gradestd,4,TRUE))</f>
        <v/>
      </c>
      <c r="K50" s="147" t="str">
        <f>IF(summ!AH51="","",VLOOKUP(summ!AH51,gradestd,4,TRUE))</f>
        <v/>
      </c>
      <c r="L50" s="147" t="str">
        <f>IF(summ!AL51="","",VLOOKUP(summ!AL51,gradestd,4,TRUE))</f>
        <v/>
      </c>
      <c r="M50" s="35" t="str">
        <f>IF(summ!AT51="","",VLOOKUP(summ!AT51,gradestd,4,TRUE))</f>
        <v/>
      </c>
      <c r="N50" s="36"/>
      <c r="O50" s="36"/>
      <c r="P50" s="36"/>
      <c r="Q50" s="36"/>
      <c r="R50" s="36"/>
      <c r="S50" s="36"/>
      <c r="T50" s="36"/>
      <c r="U50" s="36"/>
    </row>
    <row r="51" spans="1:21" s="5" customFormat="1" ht="13.5" customHeight="1">
      <c r="A51" s="36"/>
      <c r="B51" s="3">
        <v>44</v>
      </c>
      <c r="C51" s="27" t="str">
        <f>IF(นักเรียน!B49="","",นักเรียน!B49)</f>
        <v/>
      </c>
      <c r="D51" s="151" t="str">
        <f>IF(นักเรียน!C49="","",นักเรียน!C49)</f>
        <v/>
      </c>
      <c r="E51" s="140" t="str">
        <f>IF(summ!J52="","",VLOOKUP(summ!J52,gradestd,4,TRUE))</f>
        <v/>
      </c>
      <c r="F51" s="140" t="str">
        <f>IF(summ!N52="","",VLOOKUP(summ!N52,gradestd,4,TRUE))</f>
        <v/>
      </c>
      <c r="G51" s="140" t="str">
        <f>IF(summ!Q52="","",VLOOKUP(summ!Q52,gradestd,4,TRUE))</f>
        <v/>
      </c>
      <c r="H51" s="140" t="str">
        <f>IF(summ!U52="","",VLOOKUP(summ!U52,gradestd,4,TRUE))</f>
        <v/>
      </c>
      <c r="I51" s="140" t="str">
        <f>IF(summ!Y52="","",VLOOKUP(summ!Y52,gradestd,4,TRUE))</f>
        <v/>
      </c>
      <c r="J51" s="147" t="str">
        <f>IF(summ!AC52="","",VLOOKUP(summ!AC52,gradestd,4,TRUE))</f>
        <v/>
      </c>
      <c r="K51" s="147" t="str">
        <f>IF(summ!AH52="","",VLOOKUP(summ!AH52,gradestd,4,TRUE))</f>
        <v/>
      </c>
      <c r="L51" s="147" t="str">
        <f>IF(summ!AL52="","",VLOOKUP(summ!AL52,gradestd,4,TRUE))</f>
        <v/>
      </c>
      <c r="M51" s="35" t="str">
        <f>IF(summ!AT52="","",VLOOKUP(summ!AT52,gradestd,4,TRUE))</f>
        <v/>
      </c>
      <c r="N51" s="36"/>
      <c r="O51" s="36"/>
      <c r="P51" s="36"/>
      <c r="Q51" s="36"/>
      <c r="R51" s="36"/>
      <c r="S51" s="36"/>
      <c r="T51" s="36"/>
      <c r="U51" s="36"/>
    </row>
    <row r="52" spans="1:21" s="5" customFormat="1" ht="13.5" customHeight="1">
      <c r="A52" s="36"/>
      <c r="B52" s="3">
        <v>45</v>
      </c>
      <c r="C52" s="27" t="str">
        <f>IF(นักเรียน!B50="","",นักเรียน!B50)</f>
        <v/>
      </c>
      <c r="D52" s="151" t="str">
        <f>IF(นักเรียน!C50="","",นักเรียน!C50)</f>
        <v/>
      </c>
      <c r="E52" s="140" t="str">
        <f>IF(summ!J53="","",VLOOKUP(summ!J53,gradestd,4,TRUE))</f>
        <v/>
      </c>
      <c r="F52" s="140" t="str">
        <f>IF(summ!N53="","",VLOOKUP(summ!N53,gradestd,4,TRUE))</f>
        <v/>
      </c>
      <c r="G52" s="140" t="str">
        <f>IF(summ!Q53="","",VLOOKUP(summ!Q53,gradestd,4,TRUE))</f>
        <v/>
      </c>
      <c r="H52" s="140" t="str">
        <f>IF(summ!U53="","",VLOOKUP(summ!U53,gradestd,4,TRUE))</f>
        <v/>
      </c>
      <c r="I52" s="140" t="str">
        <f>IF(summ!Y53="","",VLOOKUP(summ!Y53,gradestd,4,TRUE))</f>
        <v/>
      </c>
      <c r="J52" s="147" t="str">
        <f>IF(summ!AC53="","",VLOOKUP(summ!AC53,gradestd,4,TRUE))</f>
        <v/>
      </c>
      <c r="K52" s="147" t="str">
        <f>IF(summ!AH53="","",VLOOKUP(summ!AH53,gradestd,4,TRUE))</f>
        <v/>
      </c>
      <c r="L52" s="147" t="str">
        <f>IF(summ!AL53="","",VLOOKUP(summ!AL53,gradestd,4,TRUE))</f>
        <v/>
      </c>
      <c r="M52" s="35" t="str">
        <f>IF(summ!AT53="","",VLOOKUP(summ!AT53,gradestd,4,TRUE))</f>
        <v/>
      </c>
      <c r="N52" s="36"/>
      <c r="O52" s="36"/>
      <c r="P52" s="36"/>
      <c r="Q52" s="36"/>
      <c r="R52" s="36"/>
      <c r="S52" s="36"/>
      <c r="T52" s="36"/>
      <c r="U52" s="36"/>
    </row>
    <row r="53" spans="1:21" hidden="1">
      <c r="B53" s="174"/>
      <c r="C53" s="174"/>
      <c r="D53" s="175" t="s">
        <v>175</v>
      </c>
      <c r="E53" s="166">
        <f>COUNTIF($E$8:$E$52,5)</f>
        <v>0</v>
      </c>
      <c r="F53" s="166">
        <f>COUNTIF($F$8:$F$52,5)</f>
        <v>0</v>
      </c>
      <c r="G53" s="166">
        <f>COUNTIF($G$8:$G$52,5)</f>
        <v>0</v>
      </c>
      <c r="H53" s="166">
        <f>COUNTIF($H$8:$H$52,5)</f>
        <v>0</v>
      </c>
      <c r="I53" s="166">
        <f>COUNTIF($I$8:$I$52,5)</f>
        <v>0</v>
      </c>
      <c r="J53" s="166">
        <f>COUNTIF($J$8:$J$52,5)</f>
        <v>0</v>
      </c>
      <c r="K53" s="166">
        <f>COUNTIF($K$8:$K$52,5)</f>
        <v>0</v>
      </c>
      <c r="L53" s="166">
        <f>COUNTIF($L$8:$L$52,5)</f>
        <v>0</v>
      </c>
      <c r="M53" s="166">
        <f>COUNTIF($M$8:$M$52,5)</f>
        <v>0</v>
      </c>
    </row>
    <row r="54" spans="1:21" hidden="1">
      <c r="B54" s="174"/>
      <c r="C54" s="174"/>
      <c r="D54" s="175" t="s">
        <v>176</v>
      </c>
      <c r="E54" s="166">
        <f>COUNTIF($E$8:$E$52,4)</f>
        <v>0</v>
      </c>
      <c r="F54" s="166">
        <f>COUNTIF($F$8:$F$52,4)</f>
        <v>0</v>
      </c>
      <c r="G54" s="166">
        <f>COUNTIF($G$8:$G$52,4)</f>
        <v>0</v>
      </c>
      <c r="H54" s="166">
        <f>COUNTIF($H$8:$H$52,4)</f>
        <v>0</v>
      </c>
      <c r="I54" s="166">
        <f>COUNTIF($I$8:$I$52,4)</f>
        <v>0</v>
      </c>
      <c r="J54" s="166">
        <f>COUNTIF($J$8:$J$52,4)</f>
        <v>0</v>
      </c>
      <c r="K54" s="166">
        <f>COUNTIF($K$8:$K$52,4)</f>
        <v>0</v>
      </c>
      <c r="L54" s="166">
        <f>COUNTIF($L$8:$L$52,4)</f>
        <v>0</v>
      </c>
      <c r="M54" s="166">
        <f>COUNTIF($M$8:$M$52,4)</f>
        <v>0</v>
      </c>
    </row>
    <row r="55" spans="1:21" s="34" customFormat="1" hidden="1">
      <c r="B55" s="174"/>
      <c r="C55" s="174"/>
      <c r="D55" s="175" t="s">
        <v>177</v>
      </c>
      <c r="E55" s="166">
        <f>COUNTIF($E$8:$E$52,3)</f>
        <v>0</v>
      </c>
      <c r="F55" s="166">
        <f>COUNTIF($F$8:$F$52,3)</f>
        <v>0</v>
      </c>
      <c r="G55" s="166">
        <f>COUNTIF($G$8:$G$52,3)</f>
        <v>0</v>
      </c>
      <c r="H55" s="166">
        <f>COUNTIF($H$8:$H$52,3)</f>
        <v>0</v>
      </c>
      <c r="I55" s="166">
        <f>COUNTIF($I$8:$I$52,3)</f>
        <v>0</v>
      </c>
      <c r="J55" s="166">
        <f>COUNTIF($J$8:$J$52,3)</f>
        <v>0</v>
      </c>
      <c r="K55" s="166">
        <f>COUNTIF($K$8:$K$52,3)</f>
        <v>0</v>
      </c>
      <c r="L55" s="166">
        <f>COUNTIF($L$8:$L$52,3)</f>
        <v>0</v>
      </c>
      <c r="M55" s="166">
        <f>COUNTIF($M$8:$M$52,3)</f>
        <v>0</v>
      </c>
    </row>
    <row r="56" spans="1:21" s="34" customFormat="1" hidden="1">
      <c r="B56" s="174"/>
      <c r="C56" s="174"/>
      <c r="D56" s="175" t="s">
        <v>178</v>
      </c>
      <c r="E56" s="166">
        <f>COUNTIF($E$8:$E$52,2)</f>
        <v>0</v>
      </c>
      <c r="F56" s="166">
        <f>COUNTIF($F$8:$F$52,2)</f>
        <v>0</v>
      </c>
      <c r="G56" s="166">
        <f>COUNTIF($G$8:$G$52,2)</f>
        <v>0</v>
      </c>
      <c r="H56" s="166">
        <f>COUNTIF($H$8:$H$52,2)</f>
        <v>0</v>
      </c>
      <c r="I56" s="166">
        <f>COUNTIF($I$8:$I$52,2)</f>
        <v>0</v>
      </c>
      <c r="J56" s="166">
        <f>COUNTIF($J$8:$J$52,2)</f>
        <v>0</v>
      </c>
      <c r="K56" s="166">
        <f>COUNTIF($K$8:$K$52,2)</f>
        <v>0</v>
      </c>
      <c r="L56" s="166">
        <f>COUNTIF($L$8:$L$52,2)</f>
        <v>0</v>
      </c>
      <c r="M56" s="166">
        <f>COUNTIF($M$8:$M$52,2)</f>
        <v>0</v>
      </c>
    </row>
    <row r="57" spans="1:21" s="34" customFormat="1" hidden="1">
      <c r="B57" s="174"/>
      <c r="C57" s="174"/>
      <c r="D57" s="175" t="s">
        <v>179</v>
      </c>
      <c r="E57" s="166">
        <f>COUNTIF($E$8:$E$52,1)</f>
        <v>0</v>
      </c>
      <c r="F57" s="166">
        <f>COUNTIF($F$8:$F$52,1)</f>
        <v>0</v>
      </c>
      <c r="G57" s="166">
        <f>COUNTIF($G$8:$G$52,1)</f>
        <v>0</v>
      </c>
      <c r="H57" s="166">
        <f>COUNTIF($H$8:$H$52,1)</f>
        <v>0</v>
      </c>
      <c r="I57" s="166">
        <f>COUNTIF($I$8:$I$52,1)</f>
        <v>0</v>
      </c>
      <c r="J57" s="166">
        <f>COUNTIF($J$8:$J$52,1)</f>
        <v>0</v>
      </c>
      <c r="K57" s="166">
        <f>COUNTIF($K$8:$K$52,1)</f>
        <v>0</v>
      </c>
      <c r="L57" s="166">
        <f>COUNTIF($L$8:$L$52,1)</f>
        <v>0</v>
      </c>
      <c r="M57" s="166">
        <f>COUNTIF($M$8:$M$52,1)</f>
        <v>0</v>
      </c>
    </row>
    <row r="58" spans="1:21" s="34" customFormat="1" hidden="1">
      <c r="B58" s="174"/>
      <c r="C58" s="174"/>
      <c r="D58" s="175" t="s">
        <v>33</v>
      </c>
      <c r="E58" s="166">
        <f>SUM(E53:E56)</f>
        <v>0</v>
      </c>
      <c r="F58" s="166">
        <f t="shared" ref="F58:M58" si="0">SUM(F53:F56)</f>
        <v>0</v>
      </c>
      <c r="G58" s="166">
        <f t="shared" si="0"/>
        <v>0</v>
      </c>
      <c r="H58" s="166">
        <f t="shared" si="0"/>
        <v>0</v>
      </c>
      <c r="I58" s="166">
        <f t="shared" si="0"/>
        <v>0</v>
      </c>
      <c r="J58" s="166">
        <f t="shared" si="0"/>
        <v>0</v>
      </c>
      <c r="K58" s="166">
        <f t="shared" si="0"/>
        <v>0</v>
      </c>
      <c r="L58" s="166">
        <f t="shared" si="0"/>
        <v>0</v>
      </c>
      <c r="M58" s="166">
        <f t="shared" si="0"/>
        <v>0</v>
      </c>
    </row>
    <row r="59" spans="1:21" s="34" customFormat="1" hidden="1"/>
    <row r="60" spans="1:21" s="34" customFormat="1" hidden="1"/>
    <row r="61" spans="1:21" s="34" customFormat="1" hidden="1"/>
    <row r="62" spans="1:21" s="34" customFormat="1" hidden="1"/>
    <row r="63" spans="1:21" s="34" customFormat="1" ht="23.25" hidden="1" thickBot="1"/>
    <row r="64" spans="1:21" s="34" customFormat="1" hidden="1">
      <c r="E64" s="297" t="s">
        <v>203</v>
      </c>
      <c r="F64" s="298"/>
      <c r="G64" s="299"/>
      <c r="H64" s="306" t="s">
        <v>199</v>
      </c>
      <c r="I64" s="309" t="s">
        <v>200</v>
      </c>
      <c r="J64" s="310"/>
      <c r="K64" s="310"/>
      <c r="L64" s="310"/>
      <c r="M64" s="310"/>
      <c r="N64" s="310"/>
      <c r="O64" s="310"/>
      <c r="P64" s="310"/>
      <c r="Q64" s="310"/>
      <c r="R64" s="311"/>
    </row>
    <row r="65" spans="2:18" s="34" customFormat="1" hidden="1">
      <c r="E65" s="300"/>
      <c r="F65" s="301"/>
      <c r="G65" s="302"/>
      <c r="H65" s="307"/>
      <c r="I65" s="312" t="s">
        <v>166</v>
      </c>
      <c r="J65" s="313"/>
      <c r="K65" s="312" t="s">
        <v>167</v>
      </c>
      <c r="L65" s="313"/>
      <c r="M65" s="312" t="s">
        <v>168</v>
      </c>
      <c r="N65" s="313"/>
      <c r="O65" s="312" t="s">
        <v>170</v>
      </c>
      <c r="P65" s="313"/>
      <c r="Q65" s="312" t="s">
        <v>169</v>
      </c>
      <c r="R65" s="313"/>
    </row>
    <row r="66" spans="2:18" s="34" customFormat="1" ht="23.25" hidden="1" thickBot="1">
      <c r="E66" s="303"/>
      <c r="F66" s="304"/>
      <c r="G66" s="305"/>
      <c r="H66" s="308"/>
      <c r="I66" s="167" t="s">
        <v>29</v>
      </c>
      <c r="J66" s="167" t="s">
        <v>9</v>
      </c>
      <c r="K66" s="167" t="s">
        <v>29</v>
      </c>
      <c r="L66" s="167" t="s">
        <v>9</v>
      </c>
      <c r="M66" s="167" t="s">
        <v>29</v>
      </c>
      <c r="N66" s="167" t="s">
        <v>9</v>
      </c>
      <c r="O66" s="167" t="s">
        <v>29</v>
      </c>
      <c r="P66" s="167" t="s">
        <v>9</v>
      </c>
      <c r="Q66" s="167" t="s">
        <v>29</v>
      </c>
      <c r="R66" s="167" t="s">
        <v>9</v>
      </c>
    </row>
    <row r="67" spans="2:18" s="34" customFormat="1" hidden="1">
      <c r="E67" s="314" t="s">
        <v>204</v>
      </c>
      <c r="F67" s="314"/>
      <c r="G67" s="314"/>
      <c r="H67" s="168">
        <f>E58</f>
        <v>0</v>
      </c>
      <c r="I67" s="168">
        <f>E57</f>
        <v>0</v>
      </c>
      <c r="J67" s="169" t="str">
        <f t="shared" ref="J67:J75" si="1">IF(I67=0,"",$I67*100/$H67)</f>
        <v/>
      </c>
      <c r="K67" s="168">
        <f>E56</f>
        <v>0</v>
      </c>
      <c r="L67" s="169" t="str">
        <f>IF(K67=0,"",$K67*100/$H67)</f>
        <v/>
      </c>
      <c r="M67" s="168">
        <f>E55</f>
        <v>0</v>
      </c>
      <c r="N67" s="169" t="str">
        <f>IF(M67=0,"",$M67*100/$H67)</f>
        <v/>
      </c>
      <c r="O67" s="168">
        <f>E54</f>
        <v>0</v>
      </c>
      <c r="P67" s="169" t="str">
        <f t="shared" ref="P67:P75" si="2">IF(O67=0,"",$O67*100/$H67)</f>
        <v/>
      </c>
      <c r="Q67" s="168">
        <f>E53</f>
        <v>0</v>
      </c>
      <c r="R67" s="169" t="str">
        <f>IF(Q67=0,"",$Q67*100/$H67)</f>
        <v/>
      </c>
    </row>
    <row r="68" spans="2:18" s="34" customFormat="1" hidden="1">
      <c r="E68" s="315" t="s">
        <v>205</v>
      </c>
      <c r="F68" s="315"/>
      <c r="G68" s="315"/>
      <c r="H68" s="170">
        <f>F58</f>
        <v>0</v>
      </c>
      <c r="I68" s="170">
        <f>F57</f>
        <v>0</v>
      </c>
      <c r="J68" s="169" t="str">
        <f t="shared" si="1"/>
        <v/>
      </c>
      <c r="K68" s="170">
        <f>F56</f>
        <v>0</v>
      </c>
      <c r="L68" s="169" t="str">
        <f t="shared" ref="L68:L75" si="3">IF(K68=0,"",$K68*100/$H68)</f>
        <v/>
      </c>
      <c r="M68" s="170">
        <f>F55</f>
        <v>0</v>
      </c>
      <c r="N68" s="169" t="str">
        <f t="shared" ref="N68:N75" si="4">IF(M68=0,"",$M68*100/$H68)</f>
        <v/>
      </c>
      <c r="O68" s="170">
        <f>F54</f>
        <v>0</v>
      </c>
      <c r="P68" s="169" t="str">
        <f t="shared" si="2"/>
        <v/>
      </c>
      <c r="Q68" s="170">
        <f>F53</f>
        <v>0</v>
      </c>
      <c r="R68" s="169" t="str">
        <f t="shared" ref="R68:R75" si="5">IF(Q68=0,"",$Q68*100/$H68)</f>
        <v/>
      </c>
    </row>
    <row r="69" spans="2:18" s="34" customFormat="1" hidden="1">
      <c r="E69" s="315" t="s">
        <v>206</v>
      </c>
      <c r="F69" s="315"/>
      <c r="G69" s="315"/>
      <c r="H69" s="170">
        <f>G58</f>
        <v>0</v>
      </c>
      <c r="I69" s="170">
        <f>G57</f>
        <v>0</v>
      </c>
      <c r="J69" s="169" t="str">
        <f t="shared" si="1"/>
        <v/>
      </c>
      <c r="K69" s="170">
        <f>G56</f>
        <v>0</v>
      </c>
      <c r="L69" s="169" t="str">
        <f t="shared" si="3"/>
        <v/>
      </c>
      <c r="M69" s="170">
        <f>G55</f>
        <v>0</v>
      </c>
      <c r="N69" s="169" t="str">
        <f t="shared" si="4"/>
        <v/>
      </c>
      <c r="O69" s="170">
        <f>G54</f>
        <v>0</v>
      </c>
      <c r="P69" s="169" t="str">
        <f t="shared" si="2"/>
        <v/>
      </c>
      <c r="Q69" s="170">
        <f>G53</f>
        <v>0</v>
      </c>
      <c r="R69" s="169" t="str">
        <f t="shared" si="5"/>
        <v/>
      </c>
    </row>
    <row r="70" spans="2:18" s="34" customFormat="1" hidden="1">
      <c r="E70" s="315" t="s">
        <v>207</v>
      </c>
      <c r="F70" s="315"/>
      <c r="G70" s="315"/>
      <c r="H70" s="170">
        <f>H58</f>
        <v>0</v>
      </c>
      <c r="I70" s="170">
        <f>H57</f>
        <v>0</v>
      </c>
      <c r="J70" s="169" t="str">
        <f t="shared" si="1"/>
        <v/>
      </c>
      <c r="K70" s="170">
        <f>H56</f>
        <v>0</v>
      </c>
      <c r="L70" s="169" t="str">
        <f t="shared" si="3"/>
        <v/>
      </c>
      <c r="M70" s="170">
        <f>H55</f>
        <v>0</v>
      </c>
      <c r="N70" s="169" t="str">
        <f t="shared" si="4"/>
        <v/>
      </c>
      <c r="O70" s="170">
        <f>H54</f>
        <v>0</v>
      </c>
      <c r="P70" s="169" t="str">
        <f t="shared" si="2"/>
        <v/>
      </c>
      <c r="Q70" s="170">
        <f>H53</f>
        <v>0</v>
      </c>
      <c r="R70" s="169" t="str">
        <f t="shared" si="5"/>
        <v/>
      </c>
    </row>
    <row r="71" spans="2:18" s="34" customFormat="1" hidden="1">
      <c r="E71" s="315" t="s">
        <v>208</v>
      </c>
      <c r="F71" s="315"/>
      <c r="G71" s="315"/>
      <c r="H71" s="170">
        <f>I58</f>
        <v>0</v>
      </c>
      <c r="I71" s="170">
        <f>I57</f>
        <v>0</v>
      </c>
      <c r="J71" s="169" t="str">
        <f t="shared" si="1"/>
        <v/>
      </c>
      <c r="K71" s="170">
        <f>I56</f>
        <v>0</v>
      </c>
      <c r="L71" s="169" t="str">
        <f t="shared" si="3"/>
        <v/>
      </c>
      <c r="M71" s="170">
        <f>I55</f>
        <v>0</v>
      </c>
      <c r="N71" s="169" t="str">
        <f t="shared" si="4"/>
        <v/>
      </c>
      <c r="O71" s="170">
        <f>I54</f>
        <v>0</v>
      </c>
      <c r="P71" s="169" t="str">
        <f t="shared" si="2"/>
        <v/>
      </c>
      <c r="Q71" s="170">
        <f>I53</f>
        <v>0</v>
      </c>
      <c r="R71" s="169" t="str">
        <f t="shared" si="5"/>
        <v/>
      </c>
    </row>
    <row r="72" spans="2:18" s="34" customFormat="1" hidden="1">
      <c r="E72" s="315" t="s">
        <v>209</v>
      </c>
      <c r="F72" s="315"/>
      <c r="G72" s="315"/>
      <c r="H72" s="170">
        <f>J58</f>
        <v>0</v>
      </c>
      <c r="I72" s="170">
        <f>J57</f>
        <v>0</v>
      </c>
      <c r="J72" s="169" t="str">
        <f t="shared" si="1"/>
        <v/>
      </c>
      <c r="K72" s="170">
        <f>J56</f>
        <v>0</v>
      </c>
      <c r="L72" s="169" t="str">
        <f t="shared" si="3"/>
        <v/>
      </c>
      <c r="M72" s="170">
        <f>J55</f>
        <v>0</v>
      </c>
      <c r="N72" s="169" t="str">
        <f t="shared" si="4"/>
        <v/>
      </c>
      <c r="O72" s="170">
        <f>J54</f>
        <v>0</v>
      </c>
      <c r="P72" s="169" t="str">
        <f t="shared" si="2"/>
        <v/>
      </c>
      <c r="Q72" s="170">
        <f>J53</f>
        <v>0</v>
      </c>
      <c r="R72" s="169" t="str">
        <f t="shared" si="5"/>
        <v/>
      </c>
    </row>
    <row r="73" spans="2:18" s="34" customFormat="1" hidden="1">
      <c r="E73" s="315" t="s">
        <v>210</v>
      </c>
      <c r="F73" s="315"/>
      <c r="G73" s="315"/>
      <c r="H73" s="170">
        <f>K58</f>
        <v>0</v>
      </c>
      <c r="I73" s="170">
        <f>K57</f>
        <v>0</v>
      </c>
      <c r="J73" s="169" t="str">
        <f t="shared" si="1"/>
        <v/>
      </c>
      <c r="K73" s="170">
        <f>K56</f>
        <v>0</v>
      </c>
      <c r="L73" s="169" t="str">
        <f t="shared" si="3"/>
        <v/>
      </c>
      <c r="M73" s="170">
        <f>K55</f>
        <v>0</v>
      </c>
      <c r="N73" s="169" t="str">
        <f t="shared" si="4"/>
        <v/>
      </c>
      <c r="O73" s="170">
        <f>K54</f>
        <v>0</v>
      </c>
      <c r="P73" s="169" t="str">
        <f t="shared" si="2"/>
        <v/>
      </c>
      <c r="Q73" s="170">
        <f>K53</f>
        <v>0</v>
      </c>
      <c r="R73" s="169" t="str">
        <f t="shared" si="5"/>
        <v/>
      </c>
    </row>
    <row r="74" spans="2:18" s="34" customFormat="1" ht="23.25" hidden="1" thickBot="1">
      <c r="E74" s="319" t="s">
        <v>211</v>
      </c>
      <c r="F74" s="319"/>
      <c r="G74" s="319"/>
      <c r="H74" s="171">
        <f>L58</f>
        <v>0</v>
      </c>
      <c r="I74" s="171">
        <f>L57</f>
        <v>0</v>
      </c>
      <c r="J74" s="173" t="str">
        <f t="shared" si="1"/>
        <v/>
      </c>
      <c r="K74" s="171">
        <f>L56</f>
        <v>0</v>
      </c>
      <c r="L74" s="173" t="str">
        <f t="shared" si="3"/>
        <v/>
      </c>
      <c r="M74" s="171">
        <f>L55</f>
        <v>0</v>
      </c>
      <c r="N74" s="173" t="str">
        <f t="shared" si="4"/>
        <v/>
      </c>
      <c r="O74" s="171">
        <f>L54</f>
        <v>0</v>
      </c>
      <c r="P74" s="173" t="str">
        <f t="shared" si="2"/>
        <v/>
      </c>
      <c r="Q74" s="171">
        <f>L53</f>
        <v>0</v>
      </c>
      <c r="R74" s="173" t="str">
        <f t="shared" si="5"/>
        <v/>
      </c>
    </row>
    <row r="75" spans="2:18" s="34" customFormat="1" ht="23.25" hidden="1" thickBot="1">
      <c r="E75" s="320" t="s">
        <v>201</v>
      </c>
      <c r="F75" s="320"/>
      <c r="G75" s="320"/>
      <c r="H75" s="162">
        <f>M58</f>
        <v>0</v>
      </c>
      <c r="I75" s="162">
        <f>M57</f>
        <v>0</v>
      </c>
      <c r="J75" s="172" t="str">
        <f t="shared" si="1"/>
        <v/>
      </c>
      <c r="K75" s="162">
        <f>M56</f>
        <v>0</v>
      </c>
      <c r="L75" s="172" t="str">
        <f t="shared" si="3"/>
        <v/>
      </c>
      <c r="M75" s="177">
        <f>M55</f>
        <v>0</v>
      </c>
      <c r="N75" s="178" t="str">
        <f t="shared" si="4"/>
        <v/>
      </c>
      <c r="O75" s="177">
        <f>M54</f>
        <v>0</v>
      </c>
      <c r="P75" s="178" t="str">
        <f t="shared" si="2"/>
        <v/>
      </c>
      <c r="Q75" s="177">
        <f>M53</f>
        <v>0</v>
      </c>
      <c r="R75" s="178" t="str">
        <f t="shared" si="5"/>
        <v/>
      </c>
    </row>
    <row r="76" spans="2:18" s="34" customFormat="1" ht="23.25" hidden="1" thickBot="1">
      <c r="E76" s="321" t="s">
        <v>202</v>
      </c>
      <c r="F76" s="322"/>
      <c r="G76" s="322"/>
      <c r="H76" s="322"/>
      <c r="I76" s="322"/>
      <c r="J76" s="322"/>
      <c r="K76" s="322"/>
      <c r="L76" s="322"/>
      <c r="M76" s="323" t="e">
        <f>(M75+O75)*100/H75</f>
        <v>#DIV/0!</v>
      </c>
      <c r="N76" s="323"/>
      <c r="O76" s="323"/>
      <c r="P76" s="323"/>
      <c r="Q76" s="323"/>
      <c r="R76" s="323"/>
    </row>
    <row r="77" spans="2:18" hidden="1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</row>
    <row r="78" spans="2:18" hidden="1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</row>
    <row r="79" spans="2:18" hidden="1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</row>
    <row r="80" spans="2:18" hidden="1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</row>
    <row r="81" spans="2:12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</row>
    <row r="82" spans="2:12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</row>
    <row r="83" spans="2:12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</row>
    <row r="84" spans="2:12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</row>
    <row r="85" spans="2:12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</row>
    <row r="86" spans="2:12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</row>
    <row r="87" spans="2:12"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</row>
    <row r="88" spans="2:12"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</row>
    <row r="89" spans="2:12"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</row>
    <row r="90" spans="2:12"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</row>
    <row r="91" spans="2:12"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</row>
    <row r="92" spans="2:12"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</row>
    <row r="93" spans="2:12"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</row>
    <row r="94" spans="2:12"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</row>
    <row r="95" spans="2:12"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</row>
    <row r="96" spans="2:12"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</row>
    <row r="97" spans="2:12"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</row>
    <row r="98" spans="2:12"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</row>
    <row r="99" spans="2:12"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</row>
    <row r="100" spans="2:12"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</row>
    <row r="101" spans="2:12"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</row>
    <row r="102" spans="2:12"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</row>
    <row r="103" spans="2:12"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</row>
    <row r="104" spans="2:12"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</row>
    <row r="105" spans="2:12"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</row>
    <row r="106" spans="2:12"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</row>
    <row r="107" spans="2:12"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</row>
  </sheetData>
  <sheetProtection password="CF63" sheet="1" objects="1" scenarios="1"/>
  <mergeCells count="32">
    <mergeCell ref="K65:L65"/>
    <mergeCell ref="M65:N65"/>
    <mergeCell ref="O65:P65"/>
    <mergeCell ref="B3:L3"/>
    <mergeCell ref="B4:L4"/>
    <mergeCell ref="E5:E6"/>
    <mergeCell ref="F5:F6"/>
    <mergeCell ref="G5:G6"/>
    <mergeCell ref="B5:B7"/>
    <mergeCell ref="C5:C7"/>
    <mergeCell ref="D5:D7"/>
    <mergeCell ref="H5:H6"/>
    <mergeCell ref="I5:I6"/>
    <mergeCell ref="J5:J6"/>
    <mergeCell ref="K5:K6"/>
    <mergeCell ref="L5:L6"/>
    <mergeCell ref="Q65:R65"/>
    <mergeCell ref="I64:R64"/>
    <mergeCell ref="M76:R76"/>
    <mergeCell ref="E72:G72"/>
    <mergeCell ref="E73:G73"/>
    <mergeCell ref="E74:G74"/>
    <mergeCell ref="E75:G75"/>
    <mergeCell ref="E76:L76"/>
    <mergeCell ref="E67:G67"/>
    <mergeCell ref="E68:G68"/>
    <mergeCell ref="E69:G69"/>
    <mergeCell ref="E70:G70"/>
    <mergeCell ref="E71:G71"/>
    <mergeCell ref="E64:G66"/>
    <mergeCell ref="H64:H66"/>
    <mergeCell ref="I65:J65"/>
  </mergeCells>
  <printOptions horizontalCentered="1"/>
  <pageMargins left="0.31496062992125984" right="0.11811023622047245" top="0.35433070866141736" bottom="0.15748031496062992" header="0.11811023622047245" footer="0.11811023622047245"/>
  <pageSetup paperSize="9" orientation="portrait" blackAndWhite="1" horizontalDpi="4294967293" verticalDpi="300" r:id="rId1"/>
  <headerFooter>
    <oddFooter>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A14" sqref="A14"/>
    </sheetView>
  </sheetViews>
  <sheetFormatPr defaultRowHeight="14.25"/>
  <cols>
    <col min="1" max="1" width="20.625" customWidth="1"/>
  </cols>
  <sheetData>
    <row r="1" spans="1:3">
      <c r="B1" s="26"/>
    </row>
    <row r="2" spans="1:3">
      <c r="A2" t="s">
        <v>17</v>
      </c>
      <c r="B2" s="26">
        <v>2553</v>
      </c>
      <c r="C2">
        <v>5</v>
      </c>
    </row>
    <row r="3" spans="1:3">
      <c r="A3" t="s">
        <v>18</v>
      </c>
      <c r="B3" s="26">
        <v>2554</v>
      </c>
      <c r="C3">
        <v>4</v>
      </c>
    </row>
    <row r="4" spans="1:3">
      <c r="A4" t="s">
        <v>19</v>
      </c>
      <c r="B4" s="26">
        <v>2555</v>
      </c>
      <c r="C4">
        <v>3</v>
      </c>
    </row>
    <row r="5" spans="1:3">
      <c r="A5" t="s">
        <v>20</v>
      </c>
      <c r="B5" s="26">
        <v>2556</v>
      </c>
      <c r="C5">
        <v>2</v>
      </c>
    </row>
    <row r="6" spans="1:3">
      <c r="A6" t="s">
        <v>21</v>
      </c>
      <c r="B6" s="26">
        <v>2557</v>
      </c>
      <c r="C6">
        <v>1</v>
      </c>
    </row>
    <row r="7" spans="1:3">
      <c r="A7" t="s">
        <v>22</v>
      </c>
      <c r="B7" s="26">
        <v>2558</v>
      </c>
    </row>
    <row r="8" spans="1:3">
      <c r="A8" t="s">
        <v>23</v>
      </c>
      <c r="B8" s="26">
        <v>2559</v>
      </c>
    </row>
    <row r="9" spans="1:3">
      <c r="A9" t="s">
        <v>24</v>
      </c>
      <c r="B9" s="26">
        <v>2560</v>
      </c>
    </row>
    <row r="10" spans="1:3">
      <c r="A10" t="s">
        <v>25</v>
      </c>
      <c r="B10" s="26">
        <v>2561</v>
      </c>
    </row>
    <row r="11" spans="1:3">
      <c r="A11" t="s">
        <v>36</v>
      </c>
      <c r="B11" s="26">
        <v>2562</v>
      </c>
    </row>
    <row r="12" spans="1:3">
      <c r="A12" t="s">
        <v>37</v>
      </c>
      <c r="B12" s="26">
        <v>2563</v>
      </c>
    </row>
    <row r="13" spans="1:3">
      <c r="A13" t="s">
        <v>38</v>
      </c>
      <c r="B13" s="26">
        <v>2564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R51"/>
  <sheetViews>
    <sheetView showGridLines="0" showRowColHeaders="0" workbookViewId="0">
      <selection activeCell="C16" sqref="C16"/>
    </sheetView>
  </sheetViews>
  <sheetFormatPr defaultColWidth="23.25" defaultRowHeight="22.5"/>
  <cols>
    <col min="1" max="1" width="4.125" style="1" customWidth="1"/>
    <col min="2" max="2" width="8.375" style="1" customWidth="1"/>
    <col min="3" max="3" width="23.875" style="1" customWidth="1"/>
    <col min="4" max="18" width="4.375" style="1" customWidth="1"/>
    <col min="19" max="19" width="2.625" style="1" customWidth="1"/>
    <col min="20" max="16384" width="23.25" style="1"/>
  </cols>
  <sheetData>
    <row r="1" spans="1:18" s="7" customFormat="1" ht="19.5" customHeight="1">
      <c r="A1" s="25"/>
      <c r="B1" s="227" t="str">
        <f>"รายชื่อนักเรียน "&amp;บันทึกข้อความ!S4&amp;"  "&amp;บันทึกข้อความ!S5</f>
        <v>รายชื่อนักเรียน โรงเรียนพระปริยัติธรรม....  สำนักงานพระพุทธศาสนาแห่งชาติ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5"/>
    </row>
    <row r="2" spans="1:18" s="7" customFormat="1" ht="19.5" customHeight="1">
      <c r="A2" s="25"/>
      <c r="B2" s="25"/>
      <c r="C2" s="227" t="str">
        <f>บันทึกข้อความ!S8&amp;"  ปีการศึกษา "&amp;บันทึกข้อความ!S9</f>
        <v>ชั้นมัธยมศึกษาปีที่ 3  ปีการศึกษา 2556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5"/>
    </row>
    <row r="3" spans="1:18" s="21" customFormat="1" ht="7.5" customHeight="1"/>
    <row r="4" spans="1:18" s="7" customFormat="1" ht="22.5" customHeight="1">
      <c r="A4" s="18"/>
      <c r="B4" s="19"/>
      <c r="C4" s="19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</row>
    <row r="5" spans="1:18" ht="60" customHeight="1">
      <c r="A5" s="2" t="s">
        <v>0</v>
      </c>
      <c r="B5" s="60" t="s">
        <v>34</v>
      </c>
      <c r="C5" s="20" t="s">
        <v>1</v>
      </c>
      <c r="D5" s="29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s="4" customFormat="1" ht="15.75" customHeight="1">
      <c r="A6" s="3">
        <v>1</v>
      </c>
      <c r="B6" s="16"/>
      <c r="C6" s="17" t="s">
        <v>605</v>
      </c>
      <c r="D6" s="31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s="4" customFormat="1" ht="15.75" customHeight="1">
      <c r="A7" s="3">
        <v>2</v>
      </c>
      <c r="B7" s="16"/>
      <c r="C7" s="17" t="s">
        <v>605</v>
      </c>
      <c r="D7" s="31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</row>
    <row r="8" spans="1:18" s="4" customFormat="1" ht="15.75" customHeight="1">
      <c r="A8" s="3">
        <v>3</v>
      </c>
      <c r="B8" s="16"/>
      <c r="C8" s="17" t="s">
        <v>605</v>
      </c>
      <c r="D8" s="31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spans="1:18" s="4" customFormat="1" ht="15.75" customHeight="1">
      <c r="A9" s="3">
        <v>4</v>
      </c>
      <c r="B9" s="16"/>
      <c r="C9" s="17" t="s">
        <v>605</v>
      </c>
      <c r="D9" s="31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spans="1:18" s="4" customFormat="1" ht="15.75" customHeight="1">
      <c r="A10" s="3">
        <v>5</v>
      </c>
      <c r="B10" s="16"/>
      <c r="C10" s="17" t="s">
        <v>605</v>
      </c>
      <c r="D10" s="31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spans="1:18" s="4" customFormat="1" ht="15.75" customHeight="1">
      <c r="A11" s="3">
        <v>6</v>
      </c>
      <c r="B11" s="16"/>
      <c r="C11" s="17" t="s">
        <v>605</v>
      </c>
      <c r="D11" s="31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spans="1:18" s="4" customFormat="1" ht="15.75" customHeight="1">
      <c r="A12" s="3">
        <v>7</v>
      </c>
      <c r="B12" s="16"/>
      <c r="C12" s="17" t="s">
        <v>605</v>
      </c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</row>
    <row r="13" spans="1:18" s="4" customFormat="1" ht="15.75" customHeight="1">
      <c r="A13" s="3">
        <v>8</v>
      </c>
      <c r="B13" s="16"/>
      <c r="C13" s="17" t="s">
        <v>605</v>
      </c>
      <c r="D13" s="31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</row>
    <row r="14" spans="1:18" s="4" customFormat="1" ht="15.75" customHeight="1">
      <c r="A14" s="3">
        <v>9</v>
      </c>
      <c r="B14" s="16"/>
      <c r="C14" s="17" t="s">
        <v>605</v>
      </c>
      <c r="D14" s="31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</row>
    <row r="15" spans="1:18" s="4" customFormat="1" ht="15.75" customHeight="1">
      <c r="A15" s="3">
        <v>10</v>
      </c>
      <c r="B15" s="16"/>
      <c r="C15" s="17" t="s">
        <v>605</v>
      </c>
      <c r="D15" s="31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</row>
    <row r="16" spans="1:18" s="4" customFormat="1" ht="15.75" customHeight="1">
      <c r="A16" s="3">
        <v>11</v>
      </c>
      <c r="B16" s="16"/>
      <c r="C16" s="17"/>
      <c r="D16" s="3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spans="1:18" s="4" customFormat="1" ht="15.75" customHeight="1">
      <c r="A17" s="3">
        <v>12</v>
      </c>
      <c r="B17" s="16"/>
      <c r="C17" s="17"/>
      <c r="D17" s="31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</row>
    <row r="18" spans="1:18" s="4" customFormat="1" ht="15.75" customHeight="1">
      <c r="A18" s="3">
        <v>13</v>
      </c>
      <c r="B18" s="16"/>
      <c r="C18" s="17"/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19" spans="1:18" s="4" customFormat="1" ht="15.75" customHeight="1">
      <c r="A19" s="3">
        <v>14</v>
      </c>
      <c r="B19" s="16"/>
      <c r="C19" s="17"/>
      <c r="D19" s="3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</row>
    <row r="20" spans="1:18" s="4" customFormat="1" ht="15.75" customHeight="1">
      <c r="A20" s="3">
        <v>15</v>
      </c>
      <c r="B20" s="16"/>
      <c r="C20" s="17"/>
      <c r="D20" s="31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pans="1:18" s="4" customFormat="1" ht="15.75" customHeight="1">
      <c r="A21" s="3">
        <v>16</v>
      </c>
      <c r="B21" s="16"/>
      <c r="C21" s="17"/>
      <c r="D21" s="31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</row>
    <row r="22" spans="1:18" s="4" customFormat="1" ht="15.75" customHeight="1">
      <c r="A22" s="3">
        <v>17</v>
      </c>
      <c r="B22" s="16"/>
      <c r="C22" s="17"/>
      <c r="D22" s="31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</row>
    <row r="23" spans="1:18" s="4" customFormat="1" ht="15.75" customHeight="1">
      <c r="A23" s="3">
        <v>18</v>
      </c>
      <c r="B23" s="16"/>
      <c r="C23" s="17"/>
      <c r="D23" s="31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pans="1:18" s="4" customFormat="1" ht="15.75" customHeight="1">
      <c r="A24" s="3">
        <v>19</v>
      </c>
      <c r="B24" s="16"/>
      <c r="C24" s="17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5" spans="1:18" s="4" customFormat="1" ht="15.75" customHeight="1">
      <c r="A25" s="3">
        <v>20</v>
      </c>
      <c r="B25" s="16"/>
      <c r="C25" s="17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18" s="4" customFormat="1" ht="15.75" customHeight="1">
      <c r="A26" s="3">
        <v>21</v>
      </c>
      <c r="B26" s="16"/>
      <c r="C26" s="17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18" s="4" customFormat="1" ht="15.75" customHeight="1">
      <c r="A27" s="3">
        <v>22</v>
      </c>
      <c r="B27" s="16"/>
      <c r="C27" s="17"/>
      <c r="D27" s="31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</row>
    <row r="28" spans="1:18" s="4" customFormat="1" ht="15.75" customHeight="1">
      <c r="A28" s="3">
        <v>23</v>
      </c>
      <c r="B28" s="16"/>
      <c r="C28" s="17"/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  <row r="29" spans="1:18" s="4" customFormat="1" ht="15.75" customHeight="1">
      <c r="A29" s="3">
        <v>24</v>
      </c>
      <c r="B29" s="16"/>
      <c r="C29" s="17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18" s="4" customFormat="1" ht="15.75" customHeight="1">
      <c r="A30" s="3">
        <v>25</v>
      </c>
      <c r="B30" s="16"/>
      <c r="C30" s="17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spans="1:18" s="4" customFormat="1" ht="15.75" customHeight="1">
      <c r="A31" s="3">
        <v>26</v>
      </c>
      <c r="B31" s="16"/>
      <c r="C31" s="17"/>
      <c r="D31" s="31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</row>
    <row r="32" spans="1:18" s="4" customFormat="1" ht="15.75" customHeight="1">
      <c r="A32" s="3">
        <v>27</v>
      </c>
      <c r="B32" s="16"/>
      <c r="C32" s="17"/>
      <c r="D32" s="31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</row>
    <row r="33" spans="1:18" s="4" customFormat="1" ht="15.75" customHeight="1">
      <c r="A33" s="3">
        <v>28</v>
      </c>
      <c r="B33" s="16"/>
      <c r="C33" s="17"/>
      <c r="D33" s="31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18" s="4" customFormat="1" ht="15.75" customHeight="1">
      <c r="A34" s="3">
        <v>29</v>
      </c>
      <c r="B34" s="16"/>
      <c r="C34" s="17"/>
      <c r="D34" s="31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</row>
    <row r="35" spans="1:18" s="4" customFormat="1" ht="15.75" customHeight="1">
      <c r="A35" s="3">
        <v>30</v>
      </c>
      <c r="B35" s="16"/>
      <c r="C35" s="17"/>
      <c r="D35" s="31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</row>
    <row r="36" spans="1:18" s="4" customFormat="1" ht="15.75" customHeight="1">
      <c r="A36" s="3">
        <v>31</v>
      </c>
      <c r="B36" s="16"/>
      <c r="C36" s="17"/>
      <c r="D36" s="31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1:18" s="4" customFormat="1" ht="15.75" customHeight="1">
      <c r="A37" s="3">
        <v>32</v>
      </c>
      <c r="B37" s="16"/>
      <c r="C37" s="17"/>
      <c r="D37" s="31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8" spans="1:18" s="4" customFormat="1" ht="15.75" customHeight="1">
      <c r="A38" s="3">
        <v>33</v>
      </c>
      <c r="B38" s="16"/>
      <c r="C38" s="17"/>
      <c r="D38" s="31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1:18" s="4" customFormat="1" ht="15.75" customHeight="1">
      <c r="A39" s="3">
        <v>34</v>
      </c>
      <c r="B39" s="16"/>
      <c r="C39" s="17"/>
      <c r="D39" s="31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</row>
    <row r="40" spans="1:18" s="4" customFormat="1" ht="15.75" customHeight="1">
      <c r="A40" s="3">
        <v>35</v>
      </c>
      <c r="B40" s="16"/>
      <c r="C40" s="17"/>
      <c r="D40" s="31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</row>
    <row r="41" spans="1:18" s="4" customFormat="1" ht="15.75" customHeight="1">
      <c r="A41" s="3">
        <v>36</v>
      </c>
      <c r="B41" s="16"/>
      <c r="C41" s="17"/>
      <c r="D41" s="31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</row>
    <row r="42" spans="1:18" s="4" customFormat="1" ht="15.75" customHeight="1">
      <c r="A42" s="3">
        <v>37</v>
      </c>
      <c r="B42" s="16"/>
      <c r="C42" s="17"/>
      <c r="D42" s="31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</row>
    <row r="43" spans="1:18" s="5" customFormat="1" ht="15.75" customHeight="1">
      <c r="A43" s="3">
        <v>38</v>
      </c>
      <c r="B43" s="16"/>
      <c r="C43" s="17"/>
      <c r="D43" s="31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  <row r="44" spans="1:18" s="5" customFormat="1" ht="15.75" customHeight="1">
      <c r="A44" s="3">
        <v>39</v>
      </c>
      <c r="B44" s="16"/>
      <c r="C44" s="17"/>
      <c r="D44" s="31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</row>
    <row r="45" spans="1:18" s="5" customFormat="1" ht="15.75" customHeight="1">
      <c r="A45" s="3">
        <v>40</v>
      </c>
      <c r="B45" s="16"/>
      <c r="C45" s="17"/>
      <c r="D45" s="31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</row>
    <row r="46" spans="1:18" s="5" customFormat="1" ht="15.75" customHeight="1">
      <c r="A46" s="3">
        <v>41</v>
      </c>
      <c r="B46" s="16"/>
      <c r="C46" s="17"/>
      <c r="D46" s="31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</row>
    <row r="47" spans="1:18" s="5" customFormat="1" ht="15.75" customHeight="1">
      <c r="A47" s="3">
        <v>42</v>
      </c>
      <c r="B47" s="16"/>
      <c r="C47" s="17"/>
      <c r="D47" s="31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</row>
    <row r="48" spans="1:18" s="5" customFormat="1" ht="15.75" customHeight="1">
      <c r="A48" s="3">
        <v>43</v>
      </c>
      <c r="B48" s="16"/>
      <c r="C48" s="17"/>
      <c r="D48" s="31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</row>
    <row r="49" spans="1:18" s="5" customFormat="1" ht="15.75" customHeight="1">
      <c r="A49" s="3">
        <v>44</v>
      </c>
      <c r="B49" s="16"/>
      <c r="C49" s="17"/>
      <c r="D49" s="31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</row>
    <row r="50" spans="1:18" s="5" customFormat="1" ht="15.75" customHeight="1">
      <c r="A50" s="3">
        <v>45</v>
      </c>
      <c r="B50" s="16"/>
      <c r="C50" s="17"/>
      <c r="D50" s="31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</row>
    <row r="51" spans="1:18" s="5" customFormat="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</sheetData>
  <sheetProtection password="CF63" sheet="1" objects="1" scenarios="1" selectLockedCells="1"/>
  <mergeCells count="5">
    <mergeCell ref="B1:Q1"/>
    <mergeCell ref="C2:Q2"/>
    <mergeCell ref="D4:H4"/>
    <mergeCell ref="I4:M4"/>
    <mergeCell ref="N4:R4"/>
  </mergeCells>
  <dataValidations count="1">
    <dataValidation type="whole" allowBlank="1" showInputMessage="1" showErrorMessage="1" error="กรอกค่าระดับการประเมินเป็น 0 , 1 , 2 , 3 เท่านั้นครับ" sqref="D6:R50">
      <formula1>0</formula1>
      <formula2>3</formula2>
    </dataValidation>
  </dataValidations>
  <printOptions horizontalCentered="1"/>
  <pageMargins left="0.70866141732283472" right="0.11811023622047245" top="0.35433070866141736" bottom="0.15748031496062992" header="0.11811023622047245" footer="0.11811023622047245"/>
  <pageSetup paperSize="9" scale="90" orientation="portrait" blackAndWhite="1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214"/>
  <sheetViews>
    <sheetView showGridLines="0" showRowColHeaders="0" tabSelected="1" topLeftCell="A19" workbookViewId="0">
      <selection activeCell="Q11" sqref="Q11"/>
    </sheetView>
  </sheetViews>
  <sheetFormatPr defaultColWidth="23.25" defaultRowHeight="22.5"/>
  <cols>
    <col min="1" max="1" width="15" style="34" customWidth="1"/>
    <col min="2" max="2" width="4.125" style="1" customWidth="1"/>
    <col min="3" max="3" width="8.75" style="1" customWidth="1"/>
    <col min="4" max="4" width="21.875" style="1" customWidth="1"/>
    <col min="5" max="19" width="2.75" style="1" customWidth="1"/>
    <col min="20" max="20" width="5.75" style="1" customWidth="1"/>
    <col min="21" max="21" width="9.625" style="1" customWidth="1"/>
    <col min="22" max="22" width="10.625" style="34" customWidth="1"/>
    <col min="23" max="23" width="14.625" style="37" customWidth="1"/>
    <col min="24" max="24" width="13" style="34" customWidth="1"/>
    <col min="25" max="25" width="10.25" style="34" customWidth="1"/>
    <col min="26" max="26" width="9.375" style="34" customWidth="1"/>
    <col min="27" max="27" width="8.25" style="34" customWidth="1"/>
    <col min="28" max="28" width="10.125" style="34" customWidth="1"/>
    <col min="29" max="29" width="14.125" style="34" customWidth="1"/>
    <col min="30" max="30" width="13.875" style="34" customWidth="1"/>
    <col min="31" max="31" width="10.125" style="34" customWidth="1"/>
    <col min="32" max="16384" width="23.25" style="1"/>
  </cols>
  <sheetData>
    <row r="1" spans="1:3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W1" s="91" t="s">
        <v>57</v>
      </c>
    </row>
    <row r="2" spans="1:3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X2" s="53" t="s">
        <v>59</v>
      </c>
      <c r="Y2" s="54">
        <v>0.25</v>
      </c>
      <c r="Z2" s="57" t="s">
        <v>32</v>
      </c>
    </row>
    <row r="3" spans="1:31" s="7" customFormat="1" ht="19.5" customHeight="1">
      <c r="A3" s="33"/>
      <c r="B3" s="25"/>
      <c r="C3" s="227" t="str">
        <f>"แบบประเมินคุณะลักษณะอันพึงประสงค์ของผู้เรียน  "&amp;บันทึกข้อความ!S8&amp;" ปีการศึกษา "&amp;บันทึกข้อความ!S9</f>
        <v>แบบประเมินคุณะลักษณะอันพึงประสงค์ของผู้เรียน  ชั้นมัธยมศึกษาปีที่ 3 ปีการศึกษา 2556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5"/>
      <c r="V3" s="33"/>
      <c r="W3" s="38"/>
      <c r="X3" s="53" t="s">
        <v>58</v>
      </c>
      <c r="Y3" s="55">
        <f>SUM(U57:U59)</f>
        <v>0</v>
      </c>
      <c r="Z3" s="57" t="s">
        <v>29</v>
      </c>
      <c r="AA3" s="33"/>
      <c r="AB3" s="33"/>
      <c r="AC3" s="33"/>
      <c r="AD3" s="33"/>
      <c r="AE3" s="33"/>
    </row>
    <row r="4" spans="1:31" s="7" customFormat="1" ht="19.5" customHeight="1">
      <c r="A4" s="33"/>
      <c r="B4" s="25"/>
      <c r="C4" s="25" t="s">
        <v>51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33"/>
      <c r="W4" s="52"/>
      <c r="X4" s="53" t="s">
        <v>30</v>
      </c>
      <c r="Y4" s="56" t="str">
        <f>IF(Y3=0,"-",Y3*100/U62)</f>
        <v>-</v>
      </c>
      <c r="Z4" s="57"/>
      <c r="AA4" s="33"/>
      <c r="AB4" s="33"/>
      <c r="AC4" s="33"/>
      <c r="AD4" s="33"/>
      <c r="AE4" s="33"/>
    </row>
    <row r="5" spans="1:31" s="21" customFormat="1" ht="21" customHeight="1">
      <c r="A5" s="33"/>
      <c r="D5" s="21" t="s">
        <v>52</v>
      </c>
      <c r="V5" s="33"/>
      <c r="W5" s="38"/>
      <c r="X5" s="53" t="s">
        <v>31</v>
      </c>
      <c r="Y5" s="56" t="str">
        <f>IF(Y4="-","-",Y4*Y2/100)</f>
        <v>-</v>
      </c>
      <c r="Z5" s="57" t="s">
        <v>32</v>
      </c>
      <c r="AA5" s="33"/>
      <c r="AB5" s="33"/>
      <c r="AC5" s="33"/>
      <c r="AD5" s="33"/>
      <c r="AE5" s="33"/>
    </row>
    <row r="6" spans="1:31" s="7" customFormat="1" ht="84.75" customHeight="1">
      <c r="A6" s="33"/>
      <c r="B6" s="234" t="s">
        <v>0</v>
      </c>
      <c r="C6" s="235" t="str">
        <f>นักเรียน!B5</f>
        <v>เลขประจำตัว</v>
      </c>
      <c r="D6" s="234" t="s">
        <v>1</v>
      </c>
      <c r="E6" s="231" t="s">
        <v>53</v>
      </c>
      <c r="F6" s="232"/>
      <c r="G6" s="232"/>
      <c r="H6" s="232"/>
      <c r="I6" s="233"/>
      <c r="J6" s="231" t="s">
        <v>54</v>
      </c>
      <c r="K6" s="232"/>
      <c r="L6" s="232"/>
      <c r="M6" s="232"/>
      <c r="N6" s="233"/>
      <c r="O6" s="231" t="s">
        <v>55</v>
      </c>
      <c r="P6" s="232"/>
      <c r="Q6" s="232"/>
      <c r="R6" s="232"/>
      <c r="S6" s="232"/>
      <c r="T6" s="240" t="s">
        <v>28</v>
      </c>
      <c r="U6" s="240" t="s">
        <v>27</v>
      </c>
      <c r="V6" s="33"/>
      <c r="W6" s="48" t="s">
        <v>8</v>
      </c>
      <c r="X6" s="49" t="s">
        <v>9</v>
      </c>
      <c r="Y6" s="33"/>
      <c r="Z6" s="33"/>
      <c r="AA6" s="33"/>
      <c r="AB6" s="33"/>
      <c r="AC6" s="33"/>
      <c r="AD6" s="33"/>
      <c r="AE6" s="33"/>
    </row>
    <row r="7" spans="1:31" ht="18" customHeight="1">
      <c r="B7" s="234"/>
      <c r="C7" s="235"/>
      <c r="D7" s="234"/>
      <c r="E7" s="41">
        <v>5</v>
      </c>
      <c r="F7" s="42">
        <v>4</v>
      </c>
      <c r="G7" s="42">
        <v>3</v>
      </c>
      <c r="H7" s="42">
        <v>2</v>
      </c>
      <c r="I7" s="43">
        <v>1</v>
      </c>
      <c r="J7" s="41">
        <v>5</v>
      </c>
      <c r="K7" s="42">
        <v>4</v>
      </c>
      <c r="L7" s="42">
        <v>3</v>
      </c>
      <c r="M7" s="42">
        <v>2</v>
      </c>
      <c r="N7" s="43">
        <v>1</v>
      </c>
      <c r="O7" s="41">
        <v>5</v>
      </c>
      <c r="P7" s="42">
        <v>4</v>
      </c>
      <c r="Q7" s="42">
        <v>3</v>
      </c>
      <c r="R7" s="42">
        <v>2</v>
      </c>
      <c r="S7" s="51">
        <v>1</v>
      </c>
      <c r="T7" s="240"/>
      <c r="U7" s="240"/>
      <c r="W7" s="64">
        <v>15</v>
      </c>
      <c r="X7" s="65">
        <v>100</v>
      </c>
      <c r="Z7" s="241" t="s">
        <v>180</v>
      </c>
      <c r="AA7" s="241"/>
      <c r="AB7" s="241"/>
      <c r="AC7" s="241"/>
      <c r="AD7" s="241"/>
    </row>
    <row r="8" spans="1:31" s="4" customFormat="1" ht="13.5" customHeight="1">
      <c r="A8" s="35"/>
      <c r="B8" s="3">
        <v>1</v>
      </c>
      <c r="C8" s="27" t="str">
        <f>IF(นักเรียน!B6="","",นักเรียน!B6)</f>
        <v/>
      </c>
      <c r="D8" s="28" t="str">
        <f>IF(นักเรียน!C6="","",นักเรียน!C6)</f>
        <v>สามเณร</v>
      </c>
      <c r="E8" s="45"/>
      <c r="F8" s="46"/>
      <c r="G8" s="46"/>
      <c r="H8" s="46"/>
      <c r="I8" s="47"/>
      <c r="J8" s="45"/>
      <c r="K8" s="46"/>
      <c r="L8" s="46"/>
      <c r="M8" s="46"/>
      <c r="N8" s="47"/>
      <c r="O8" s="45"/>
      <c r="P8" s="46"/>
      <c r="Q8" s="46"/>
      <c r="R8" s="46"/>
      <c r="S8" s="47"/>
      <c r="T8" s="44" t="str">
        <f t="shared" ref="T8:T52" si="0">IF(X8=0,"",VLOOKUP(X8,gradeatt,4,TRUE))</f>
        <v/>
      </c>
      <c r="U8" s="44" t="str">
        <f t="shared" ref="U8:U52" si="1">IF(X8=0,"",VLOOKUP(X8,gradeatt,5,TRUE))</f>
        <v/>
      </c>
      <c r="V8" s="35"/>
      <c r="W8" s="40">
        <f>SUM(E8:S8)</f>
        <v>0</v>
      </c>
      <c r="X8" s="66">
        <f>W8*100/$W$7</f>
        <v>0</v>
      </c>
      <c r="Y8" s="35"/>
      <c r="Z8" s="245" t="s">
        <v>164</v>
      </c>
      <c r="AA8" s="245"/>
      <c r="AB8" s="245"/>
      <c r="AC8" s="112" t="s">
        <v>2</v>
      </c>
      <c r="AD8" s="112" t="s">
        <v>43</v>
      </c>
      <c r="AE8" s="35"/>
    </row>
    <row r="9" spans="1:31" s="4" customFormat="1" ht="13.5" customHeight="1">
      <c r="A9" s="35"/>
      <c r="B9" s="3">
        <v>2</v>
      </c>
      <c r="C9" s="27" t="str">
        <f>IF(นักเรียน!B7="","",นักเรียน!B7)</f>
        <v/>
      </c>
      <c r="D9" s="28" t="str">
        <f>IF(นักเรียน!C7="","",นักเรียน!C7)</f>
        <v>สามเณร</v>
      </c>
      <c r="E9" s="45"/>
      <c r="F9" s="46"/>
      <c r="G9" s="46"/>
      <c r="H9" s="46"/>
      <c r="I9" s="47"/>
      <c r="J9" s="45"/>
      <c r="K9" s="46"/>
      <c r="L9" s="46"/>
      <c r="M9" s="46"/>
      <c r="N9" s="47"/>
      <c r="O9" s="45"/>
      <c r="P9" s="46"/>
      <c r="Q9" s="46"/>
      <c r="R9" s="46"/>
      <c r="S9" s="47"/>
      <c r="T9" s="44" t="str">
        <f t="shared" si="0"/>
        <v/>
      </c>
      <c r="U9" s="44" t="str">
        <f t="shared" si="1"/>
        <v/>
      </c>
      <c r="V9" s="35"/>
      <c r="W9" s="40">
        <f t="shared" ref="W9:W52" si="2">SUM(E9:S9)</f>
        <v>0</v>
      </c>
      <c r="X9" s="66">
        <f t="shared" ref="X9:X52" si="3">W9*100/$W$7</f>
        <v>0</v>
      </c>
      <c r="Y9" s="35"/>
      <c r="Z9" s="118">
        <v>0</v>
      </c>
      <c r="AA9" s="113" t="s">
        <v>165</v>
      </c>
      <c r="AB9" s="118">
        <v>49</v>
      </c>
      <c r="AC9" s="119">
        <v>1</v>
      </c>
      <c r="AD9" s="118" t="s">
        <v>166</v>
      </c>
      <c r="AE9" s="35"/>
    </row>
    <row r="10" spans="1:31" s="4" customFormat="1" ht="13.5" customHeight="1">
      <c r="A10" s="35"/>
      <c r="B10" s="3">
        <v>3</v>
      </c>
      <c r="C10" s="27" t="str">
        <f>IF(นักเรียน!B8="","",นักเรียน!B8)</f>
        <v/>
      </c>
      <c r="D10" s="28" t="str">
        <f>IF(นักเรียน!C8="","",นักเรียน!C8)</f>
        <v>สามเณร</v>
      </c>
      <c r="E10" s="45"/>
      <c r="F10" s="46"/>
      <c r="G10" s="46"/>
      <c r="H10" s="46"/>
      <c r="I10" s="47"/>
      <c r="J10" s="45"/>
      <c r="K10" s="46"/>
      <c r="L10" s="46"/>
      <c r="M10" s="46"/>
      <c r="N10" s="47"/>
      <c r="O10" s="45"/>
      <c r="P10" s="46"/>
      <c r="Q10" s="46"/>
      <c r="R10" s="46"/>
      <c r="S10" s="47"/>
      <c r="T10" s="44" t="str">
        <f t="shared" si="0"/>
        <v/>
      </c>
      <c r="U10" s="44" t="str">
        <f t="shared" si="1"/>
        <v/>
      </c>
      <c r="V10" s="35"/>
      <c r="W10" s="40">
        <f t="shared" si="2"/>
        <v>0</v>
      </c>
      <c r="X10" s="66">
        <f t="shared" si="3"/>
        <v>0</v>
      </c>
      <c r="Y10" s="35"/>
      <c r="Z10" s="118">
        <v>50</v>
      </c>
      <c r="AA10" s="113" t="s">
        <v>165</v>
      </c>
      <c r="AB10" s="118">
        <v>59</v>
      </c>
      <c r="AC10" s="119">
        <v>2</v>
      </c>
      <c r="AD10" s="118" t="s">
        <v>167</v>
      </c>
      <c r="AE10" s="35"/>
    </row>
    <row r="11" spans="1:31" s="4" customFormat="1" ht="13.5" customHeight="1">
      <c r="A11" s="35"/>
      <c r="B11" s="3">
        <v>4</v>
      </c>
      <c r="C11" s="27" t="str">
        <f>IF(นักเรียน!B9="","",นักเรียน!B9)</f>
        <v/>
      </c>
      <c r="D11" s="28" t="str">
        <f>IF(นักเรียน!C9="","",นักเรียน!C9)</f>
        <v>สามเณร</v>
      </c>
      <c r="E11" s="45"/>
      <c r="F11" s="46"/>
      <c r="G11" s="46"/>
      <c r="H11" s="46"/>
      <c r="I11" s="47"/>
      <c r="J11" s="45"/>
      <c r="K11" s="46"/>
      <c r="L11" s="46"/>
      <c r="M11" s="46"/>
      <c r="N11" s="47"/>
      <c r="O11" s="45"/>
      <c r="P11" s="46"/>
      <c r="Q11" s="46"/>
      <c r="R11" s="46"/>
      <c r="S11" s="47"/>
      <c r="T11" s="44" t="str">
        <f t="shared" si="0"/>
        <v/>
      </c>
      <c r="U11" s="44" t="str">
        <f t="shared" si="1"/>
        <v/>
      </c>
      <c r="V11" s="35"/>
      <c r="W11" s="40">
        <f t="shared" si="2"/>
        <v>0</v>
      </c>
      <c r="X11" s="66">
        <f t="shared" si="3"/>
        <v>0</v>
      </c>
      <c r="Y11" s="35"/>
      <c r="Z11" s="118">
        <v>60</v>
      </c>
      <c r="AA11" s="113" t="s">
        <v>165</v>
      </c>
      <c r="AB11" s="118">
        <v>74</v>
      </c>
      <c r="AC11" s="119">
        <v>3</v>
      </c>
      <c r="AD11" s="118" t="s">
        <v>168</v>
      </c>
      <c r="AE11" s="35"/>
    </row>
    <row r="12" spans="1:31" s="4" customFormat="1" ht="13.5" customHeight="1">
      <c r="A12" s="35"/>
      <c r="B12" s="3">
        <v>5</v>
      </c>
      <c r="C12" s="27" t="str">
        <f>IF(นักเรียน!B10="","",นักเรียน!B10)</f>
        <v/>
      </c>
      <c r="D12" s="28" t="str">
        <f>IF(นักเรียน!C10="","",นักเรียน!C10)</f>
        <v>สามเณร</v>
      </c>
      <c r="E12" s="45"/>
      <c r="F12" s="46"/>
      <c r="G12" s="46"/>
      <c r="H12" s="46"/>
      <c r="I12" s="47"/>
      <c r="J12" s="45"/>
      <c r="K12" s="46"/>
      <c r="L12" s="46"/>
      <c r="M12" s="46"/>
      <c r="N12" s="47"/>
      <c r="O12" s="45"/>
      <c r="P12" s="46"/>
      <c r="Q12" s="46"/>
      <c r="R12" s="46"/>
      <c r="S12" s="47"/>
      <c r="T12" s="44" t="str">
        <f t="shared" si="0"/>
        <v/>
      </c>
      <c r="U12" s="44" t="str">
        <f t="shared" si="1"/>
        <v/>
      </c>
      <c r="V12" s="35"/>
      <c r="W12" s="40">
        <f t="shared" si="2"/>
        <v>0</v>
      </c>
      <c r="X12" s="66">
        <f t="shared" si="3"/>
        <v>0</v>
      </c>
      <c r="Y12" s="35"/>
      <c r="Z12" s="118">
        <v>75</v>
      </c>
      <c r="AA12" s="113" t="s">
        <v>165</v>
      </c>
      <c r="AB12" s="118">
        <v>89</v>
      </c>
      <c r="AC12" s="119">
        <v>4</v>
      </c>
      <c r="AD12" s="118" t="s">
        <v>170</v>
      </c>
      <c r="AE12" s="35"/>
    </row>
    <row r="13" spans="1:31" s="4" customFormat="1" ht="13.5" customHeight="1">
      <c r="A13" s="35"/>
      <c r="B13" s="3">
        <v>6</v>
      </c>
      <c r="C13" s="27" t="str">
        <f>IF(นักเรียน!B11="","",นักเรียน!B11)</f>
        <v/>
      </c>
      <c r="D13" s="28" t="str">
        <f>IF(นักเรียน!C11="","",นักเรียน!C11)</f>
        <v>สามเณร</v>
      </c>
      <c r="E13" s="45"/>
      <c r="F13" s="46"/>
      <c r="G13" s="46"/>
      <c r="H13" s="46"/>
      <c r="I13" s="47"/>
      <c r="J13" s="45"/>
      <c r="K13" s="46"/>
      <c r="L13" s="46"/>
      <c r="M13" s="46"/>
      <c r="N13" s="47"/>
      <c r="O13" s="45"/>
      <c r="P13" s="46"/>
      <c r="Q13" s="46"/>
      <c r="R13" s="46"/>
      <c r="S13" s="47"/>
      <c r="T13" s="44" t="str">
        <f t="shared" si="0"/>
        <v/>
      </c>
      <c r="U13" s="44" t="str">
        <f t="shared" si="1"/>
        <v/>
      </c>
      <c r="V13" s="35"/>
      <c r="W13" s="40">
        <f t="shared" si="2"/>
        <v>0</v>
      </c>
      <c r="X13" s="66">
        <f t="shared" si="3"/>
        <v>0</v>
      </c>
      <c r="Y13" s="35"/>
      <c r="Z13" s="118">
        <v>90</v>
      </c>
      <c r="AA13" s="113" t="s">
        <v>165</v>
      </c>
      <c r="AB13" s="118">
        <v>100</v>
      </c>
      <c r="AC13" s="119">
        <v>5</v>
      </c>
      <c r="AD13" s="118" t="s">
        <v>169</v>
      </c>
      <c r="AE13" s="35"/>
    </row>
    <row r="14" spans="1:31" s="4" customFormat="1" ht="13.5" customHeight="1">
      <c r="A14" s="35"/>
      <c r="B14" s="3">
        <v>7</v>
      </c>
      <c r="C14" s="27" t="str">
        <f>IF(นักเรียน!B12="","",นักเรียน!B12)</f>
        <v/>
      </c>
      <c r="D14" s="28" t="str">
        <f>IF(นักเรียน!C12="","",นักเรียน!C12)</f>
        <v>สามเณร</v>
      </c>
      <c r="E14" s="45"/>
      <c r="F14" s="46"/>
      <c r="G14" s="46"/>
      <c r="H14" s="46"/>
      <c r="I14" s="47"/>
      <c r="J14" s="45"/>
      <c r="K14" s="46"/>
      <c r="L14" s="46"/>
      <c r="M14" s="46"/>
      <c r="N14" s="47"/>
      <c r="O14" s="45"/>
      <c r="P14" s="46"/>
      <c r="Q14" s="46"/>
      <c r="R14" s="46"/>
      <c r="S14" s="47"/>
      <c r="T14" s="44" t="str">
        <f t="shared" si="0"/>
        <v/>
      </c>
      <c r="U14" s="44" t="str">
        <f t="shared" si="1"/>
        <v/>
      </c>
      <c r="V14" s="35"/>
      <c r="W14" s="40">
        <f t="shared" si="2"/>
        <v>0</v>
      </c>
      <c r="X14" s="66">
        <f t="shared" si="3"/>
        <v>0</v>
      </c>
      <c r="Y14" s="35"/>
      <c r="Z14" s="243" t="s">
        <v>173</v>
      </c>
      <c r="AA14" s="243"/>
      <c r="AB14" s="243"/>
      <c r="AC14" s="243"/>
      <c r="AD14" s="243"/>
      <c r="AE14" s="35"/>
    </row>
    <row r="15" spans="1:31" s="4" customFormat="1" ht="13.5" customHeight="1">
      <c r="A15" s="35"/>
      <c r="B15" s="3">
        <v>8</v>
      </c>
      <c r="C15" s="27" t="str">
        <f>IF(นักเรียน!B13="","",นักเรียน!B13)</f>
        <v/>
      </c>
      <c r="D15" s="28" t="str">
        <f>IF(นักเรียน!C13="","",นักเรียน!C13)</f>
        <v>สามเณร</v>
      </c>
      <c r="E15" s="45"/>
      <c r="F15" s="46"/>
      <c r="G15" s="46"/>
      <c r="H15" s="46"/>
      <c r="I15" s="47"/>
      <c r="J15" s="45"/>
      <c r="K15" s="46"/>
      <c r="L15" s="46"/>
      <c r="M15" s="46"/>
      <c r="N15" s="47"/>
      <c r="O15" s="45"/>
      <c r="P15" s="46"/>
      <c r="Q15" s="46"/>
      <c r="R15" s="46"/>
      <c r="S15" s="47"/>
      <c r="T15" s="44" t="str">
        <f t="shared" si="0"/>
        <v/>
      </c>
      <c r="U15" s="44" t="str">
        <f t="shared" si="1"/>
        <v/>
      </c>
      <c r="V15" s="35"/>
      <c r="W15" s="40">
        <f t="shared" si="2"/>
        <v>0</v>
      </c>
      <c r="X15" s="66">
        <f t="shared" si="3"/>
        <v>0</v>
      </c>
      <c r="Y15" s="35"/>
      <c r="Z15" s="244"/>
      <c r="AA15" s="244"/>
      <c r="AB15" s="244"/>
      <c r="AC15" s="244"/>
      <c r="AD15" s="244"/>
      <c r="AE15" s="35"/>
    </row>
    <row r="16" spans="1:31" s="4" customFormat="1" ht="13.5" customHeight="1">
      <c r="A16" s="35"/>
      <c r="B16" s="3">
        <v>9</v>
      </c>
      <c r="C16" s="27" t="str">
        <f>IF(นักเรียน!B14="","",นักเรียน!B14)</f>
        <v/>
      </c>
      <c r="D16" s="28" t="str">
        <f>IF(นักเรียน!C14="","",นักเรียน!C14)</f>
        <v>สามเณร</v>
      </c>
      <c r="E16" s="45"/>
      <c r="F16" s="46"/>
      <c r="G16" s="46"/>
      <c r="H16" s="46"/>
      <c r="I16" s="47"/>
      <c r="J16" s="45"/>
      <c r="K16" s="46"/>
      <c r="L16" s="46"/>
      <c r="M16" s="46"/>
      <c r="N16" s="47"/>
      <c r="O16" s="45"/>
      <c r="P16" s="46"/>
      <c r="Q16" s="46"/>
      <c r="R16" s="46"/>
      <c r="S16" s="47"/>
      <c r="T16" s="44" t="str">
        <f t="shared" si="0"/>
        <v/>
      </c>
      <c r="U16" s="44" t="str">
        <f t="shared" si="1"/>
        <v/>
      </c>
      <c r="V16" s="35"/>
      <c r="W16" s="40">
        <f t="shared" si="2"/>
        <v>0</v>
      </c>
      <c r="X16" s="66">
        <f t="shared" si="3"/>
        <v>0</v>
      </c>
      <c r="Y16" s="35"/>
      <c r="Z16" s="242" t="s">
        <v>164</v>
      </c>
      <c r="AA16" s="242"/>
      <c r="AB16" s="242"/>
      <c r="AC16" s="114" t="s">
        <v>2</v>
      </c>
      <c r="AD16" s="114" t="s">
        <v>43</v>
      </c>
      <c r="AE16" s="35"/>
    </row>
    <row r="17" spans="1:31" s="4" customFormat="1" ht="13.5" customHeight="1">
      <c r="A17" s="35"/>
      <c r="B17" s="3">
        <v>10</v>
      </c>
      <c r="C17" s="27" t="str">
        <f>IF(นักเรียน!B15="","",นักเรียน!B15)</f>
        <v/>
      </c>
      <c r="D17" s="28" t="str">
        <f>IF(นักเรียน!C15="","",นักเรียน!C15)</f>
        <v>สามเณร</v>
      </c>
      <c r="E17" s="45"/>
      <c r="F17" s="46"/>
      <c r="G17" s="46"/>
      <c r="H17" s="46"/>
      <c r="I17" s="47"/>
      <c r="J17" s="45"/>
      <c r="K17" s="46"/>
      <c r="L17" s="46"/>
      <c r="M17" s="46"/>
      <c r="N17" s="47"/>
      <c r="O17" s="45"/>
      <c r="P17" s="46"/>
      <c r="Q17" s="46"/>
      <c r="R17" s="46"/>
      <c r="S17" s="47"/>
      <c r="T17" s="44" t="str">
        <f t="shared" si="0"/>
        <v/>
      </c>
      <c r="U17" s="44" t="str">
        <f t="shared" si="1"/>
        <v/>
      </c>
      <c r="V17" s="35"/>
      <c r="W17" s="40">
        <f t="shared" si="2"/>
        <v>0</v>
      </c>
      <c r="X17" s="66">
        <f t="shared" si="3"/>
        <v>0</v>
      </c>
      <c r="Y17" s="35"/>
      <c r="Z17" s="116">
        <v>0</v>
      </c>
      <c r="AA17" s="115" t="s">
        <v>165</v>
      </c>
      <c r="AB17" s="116">
        <v>49</v>
      </c>
      <c r="AC17" s="115">
        <v>0</v>
      </c>
      <c r="AD17" s="117" t="s">
        <v>171</v>
      </c>
      <c r="AE17" s="35"/>
    </row>
    <row r="18" spans="1:31" s="4" customFormat="1" ht="13.5" customHeight="1">
      <c r="A18" s="35"/>
      <c r="B18" s="3">
        <v>11</v>
      </c>
      <c r="C18" s="27" t="str">
        <f>IF(นักเรียน!B16="","",นักเรียน!B16)</f>
        <v/>
      </c>
      <c r="D18" s="28" t="str">
        <f>IF(นักเรียน!C16="","",นักเรียน!C16)</f>
        <v/>
      </c>
      <c r="E18" s="45"/>
      <c r="F18" s="46"/>
      <c r="G18" s="46"/>
      <c r="H18" s="46"/>
      <c r="I18" s="47"/>
      <c r="J18" s="45"/>
      <c r="K18" s="46"/>
      <c r="L18" s="46"/>
      <c r="M18" s="46"/>
      <c r="N18" s="47"/>
      <c r="O18" s="45"/>
      <c r="P18" s="46"/>
      <c r="Q18" s="46"/>
      <c r="R18" s="46"/>
      <c r="S18" s="47"/>
      <c r="T18" s="44" t="str">
        <f t="shared" si="0"/>
        <v/>
      </c>
      <c r="U18" s="44" t="str">
        <f t="shared" si="1"/>
        <v/>
      </c>
      <c r="V18" s="35"/>
      <c r="W18" s="40">
        <f t="shared" si="2"/>
        <v>0</v>
      </c>
      <c r="X18" s="66">
        <f t="shared" si="3"/>
        <v>0</v>
      </c>
      <c r="Y18" s="35"/>
      <c r="Z18" s="116">
        <v>50</v>
      </c>
      <c r="AA18" s="115" t="s">
        <v>165</v>
      </c>
      <c r="AB18" s="116">
        <v>64</v>
      </c>
      <c r="AC18" s="115">
        <v>1</v>
      </c>
      <c r="AD18" s="117" t="s">
        <v>172</v>
      </c>
      <c r="AE18" s="35"/>
    </row>
    <row r="19" spans="1:31" s="4" customFormat="1" ht="13.5" customHeight="1">
      <c r="A19" s="35"/>
      <c r="B19" s="3">
        <v>12</v>
      </c>
      <c r="C19" s="27" t="str">
        <f>IF(นักเรียน!B17="","",นักเรียน!B17)</f>
        <v/>
      </c>
      <c r="D19" s="28" t="str">
        <f>IF(นักเรียน!C17="","",นักเรียน!C17)</f>
        <v/>
      </c>
      <c r="E19" s="45"/>
      <c r="F19" s="46"/>
      <c r="G19" s="46"/>
      <c r="H19" s="46"/>
      <c r="I19" s="47"/>
      <c r="J19" s="45"/>
      <c r="K19" s="46"/>
      <c r="L19" s="46"/>
      <c r="M19" s="46"/>
      <c r="N19" s="47"/>
      <c r="O19" s="45"/>
      <c r="P19" s="46"/>
      <c r="Q19" s="46"/>
      <c r="R19" s="46"/>
      <c r="S19" s="47"/>
      <c r="T19" s="44" t="str">
        <f t="shared" si="0"/>
        <v/>
      </c>
      <c r="U19" s="44" t="str">
        <f t="shared" si="1"/>
        <v/>
      </c>
      <c r="V19" s="35"/>
      <c r="W19" s="40">
        <f t="shared" si="2"/>
        <v>0</v>
      </c>
      <c r="X19" s="66">
        <f t="shared" si="3"/>
        <v>0</v>
      </c>
      <c r="Y19" s="35"/>
      <c r="Z19" s="116">
        <v>65</v>
      </c>
      <c r="AA19" s="115" t="s">
        <v>165</v>
      </c>
      <c r="AB19" s="116">
        <v>79</v>
      </c>
      <c r="AC19" s="115">
        <v>2</v>
      </c>
      <c r="AD19" s="117" t="s">
        <v>168</v>
      </c>
      <c r="AE19" s="35"/>
    </row>
    <row r="20" spans="1:31" s="4" customFormat="1" ht="13.5" customHeight="1">
      <c r="A20" s="35"/>
      <c r="B20" s="3">
        <v>13</v>
      </c>
      <c r="C20" s="27" t="str">
        <f>IF(นักเรียน!B18="","",นักเรียน!B18)</f>
        <v/>
      </c>
      <c r="D20" s="28" t="str">
        <f>IF(นักเรียน!C18="","",นักเรียน!C18)</f>
        <v/>
      </c>
      <c r="E20" s="45"/>
      <c r="F20" s="46"/>
      <c r="G20" s="46"/>
      <c r="H20" s="46"/>
      <c r="I20" s="47"/>
      <c r="J20" s="45"/>
      <c r="K20" s="46"/>
      <c r="L20" s="46"/>
      <c r="M20" s="46"/>
      <c r="N20" s="47"/>
      <c r="O20" s="45"/>
      <c r="P20" s="46"/>
      <c r="Q20" s="46"/>
      <c r="R20" s="46"/>
      <c r="S20" s="47"/>
      <c r="T20" s="44" t="str">
        <f t="shared" si="0"/>
        <v/>
      </c>
      <c r="U20" s="44" t="str">
        <f t="shared" si="1"/>
        <v/>
      </c>
      <c r="V20" s="35"/>
      <c r="W20" s="40">
        <f t="shared" si="2"/>
        <v>0</v>
      </c>
      <c r="X20" s="66">
        <f t="shared" si="3"/>
        <v>0</v>
      </c>
      <c r="Y20" s="35"/>
      <c r="Z20" s="116">
        <v>80</v>
      </c>
      <c r="AA20" s="115" t="s">
        <v>165</v>
      </c>
      <c r="AB20" s="116">
        <v>100</v>
      </c>
      <c r="AC20" s="115">
        <v>3</v>
      </c>
      <c r="AD20" s="117" t="s">
        <v>169</v>
      </c>
      <c r="AE20" s="35"/>
    </row>
    <row r="21" spans="1:31" s="4" customFormat="1" ht="13.5" customHeight="1">
      <c r="A21" s="35"/>
      <c r="B21" s="3">
        <v>14</v>
      </c>
      <c r="C21" s="27" t="str">
        <f>IF(นักเรียน!B19="","",นักเรียน!B19)</f>
        <v/>
      </c>
      <c r="D21" s="28" t="str">
        <f>IF(นักเรียน!C19="","",นักเรียน!C19)</f>
        <v/>
      </c>
      <c r="E21" s="45"/>
      <c r="F21" s="46"/>
      <c r="G21" s="46"/>
      <c r="H21" s="46"/>
      <c r="I21" s="47"/>
      <c r="J21" s="45"/>
      <c r="K21" s="46"/>
      <c r="L21" s="46"/>
      <c r="M21" s="46"/>
      <c r="N21" s="47"/>
      <c r="O21" s="45"/>
      <c r="P21" s="46"/>
      <c r="Q21" s="46"/>
      <c r="R21" s="46"/>
      <c r="S21" s="47"/>
      <c r="T21" s="44" t="str">
        <f t="shared" si="0"/>
        <v/>
      </c>
      <c r="U21" s="44" t="str">
        <f t="shared" si="1"/>
        <v/>
      </c>
      <c r="V21" s="35"/>
      <c r="W21" s="40">
        <f t="shared" si="2"/>
        <v>0</v>
      </c>
      <c r="X21" s="66">
        <f t="shared" si="3"/>
        <v>0</v>
      </c>
      <c r="Y21" s="35"/>
      <c r="Z21" s="243" t="s">
        <v>174</v>
      </c>
      <c r="AA21" s="243"/>
      <c r="AB21" s="243"/>
      <c r="AC21" s="243"/>
      <c r="AD21" s="243"/>
      <c r="AE21" s="35"/>
    </row>
    <row r="22" spans="1:31" s="4" customFormat="1" ht="13.5" customHeight="1">
      <c r="A22" s="35"/>
      <c r="B22" s="3">
        <v>15</v>
      </c>
      <c r="C22" s="27" t="str">
        <f>IF(นักเรียน!B20="","",นักเรียน!B20)</f>
        <v/>
      </c>
      <c r="D22" s="28" t="str">
        <f>IF(นักเรียน!C20="","",นักเรียน!C20)</f>
        <v/>
      </c>
      <c r="E22" s="45"/>
      <c r="F22" s="46"/>
      <c r="G22" s="46"/>
      <c r="H22" s="46"/>
      <c r="I22" s="47"/>
      <c r="J22" s="45"/>
      <c r="K22" s="46"/>
      <c r="L22" s="46"/>
      <c r="M22" s="46"/>
      <c r="N22" s="47"/>
      <c r="O22" s="45"/>
      <c r="P22" s="46"/>
      <c r="Q22" s="46"/>
      <c r="R22" s="46"/>
      <c r="S22" s="47"/>
      <c r="T22" s="44" t="str">
        <f t="shared" si="0"/>
        <v/>
      </c>
      <c r="U22" s="44" t="str">
        <f t="shared" si="1"/>
        <v/>
      </c>
      <c r="V22" s="35"/>
      <c r="W22" s="40">
        <f t="shared" si="2"/>
        <v>0</v>
      </c>
      <c r="X22" s="66">
        <f t="shared" si="3"/>
        <v>0</v>
      </c>
      <c r="Y22" s="35"/>
      <c r="Z22" s="244"/>
      <c r="AA22" s="244"/>
      <c r="AB22" s="244"/>
      <c r="AC22" s="244"/>
      <c r="AD22" s="244"/>
      <c r="AE22" s="35"/>
    </row>
    <row r="23" spans="1:31" s="4" customFormat="1" ht="13.5" customHeight="1">
      <c r="A23" s="35"/>
      <c r="B23" s="3">
        <v>16</v>
      </c>
      <c r="C23" s="27" t="str">
        <f>IF(นักเรียน!B21="","",นักเรียน!B21)</f>
        <v/>
      </c>
      <c r="D23" s="28" t="str">
        <f>IF(นักเรียน!C21="","",นักเรียน!C21)</f>
        <v/>
      </c>
      <c r="E23" s="45"/>
      <c r="F23" s="46"/>
      <c r="G23" s="46"/>
      <c r="H23" s="46"/>
      <c r="I23" s="47"/>
      <c r="J23" s="45"/>
      <c r="K23" s="46"/>
      <c r="L23" s="46"/>
      <c r="M23" s="46"/>
      <c r="N23" s="47"/>
      <c r="O23" s="45"/>
      <c r="P23" s="46"/>
      <c r="Q23" s="46"/>
      <c r="R23" s="46"/>
      <c r="S23" s="47"/>
      <c r="T23" s="44" t="str">
        <f t="shared" si="0"/>
        <v/>
      </c>
      <c r="U23" s="44" t="str">
        <f t="shared" si="1"/>
        <v/>
      </c>
      <c r="V23" s="35"/>
      <c r="W23" s="40">
        <f t="shared" si="2"/>
        <v>0</v>
      </c>
      <c r="X23" s="66">
        <f t="shared" si="3"/>
        <v>0</v>
      </c>
      <c r="Y23" s="35"/>
      <c r="Z23" s="242" t="s">
        <v>164</v>
      </c>
      <c r="AA23" s="242"/>
      <c r="AB23" s="242"/>
      <c r="AC23" s="114" t="s">
        <v>2</v>
      </c>
      <c r="AD23" s="114" t="s">
        <v>43</v>
      </c>
      <c r="AE23" s="35"/>
    </row>
    <row r="24" spans="1:31" s="4" customFormat="1" ht="13.5" customHeight="1">
      <c r="A24" s="35"/>
      <c r="B24" s="3">
        <v>17</v>
      </c>
      <c r="C24" s="27" t="str">
        <f>IF(นักเรียน!B22="","",นักเรียน!B22)</f>
        <v/>
      </c>
      <c r="D24" s="28" t="str">
        <f>IF(นักเรียน!C22="","",นักเรียน!C22)</f>
        <v/>
      </c>
      <c r="E24" s="45"/>
      <c r="F24" s="46"/>
      <c r="G24" s="46"/>
      <c r="H24" s="46"/>
      <c r="I24" s="47"/>
      <c r="J24" s="45"/>
      <c r="K24" s="46"/>
      <c r="L24" s="46"/>
      <c r="M24" s="46"/>
      <c r="N24" s="47"/>
      <c r="O24" s="45"/>
      <c r="P24" s="46"/>
      <c r="Q24" s="46"/>
      <c r="R24" s="46"/>
      <c r="S24" s="47"/>
      <c r="T24" s="44" t="str">
        <f t="shared" si="0"/>
        <v/>
      </c>
      <c r="U24" s="44" t="str">
        <f t="shared" si="1"/>
        <v/>
      </c>
      <c r="V24" s="35"/>
      <c r="W24" s="40">
        <f t="shared" si="2"/>
        <v>0</v>
      </c>
      <c r="X24" s="66">
        <f t="shared" si="3"/>
        <v>0</v>
      </c>
      <c r="Y24" s="35"/>
      <c r="Z24" s="116">
        <v>0</v>
      </c>
      <c r="AA24" s="115" t="s">
        <v>165</v>
      </c>
      <c r="AB24" s="116">
        <v>49</v>
      </c>
      <c r="AC24" s="115">
        <v>1</v>
      </c>
      <c r="AD24" s="117" t="s">
        <v>166</v>
      </c>
      <c r="AE24" s="35"/>
    </row>
    <row r="25" spans="1:31" s="4" customFormat="1" ht="13.5" customHeight="1">
      <c r="A25" s="35"/>
      <c r="B25" s="3">
        <v>18</v>
      </c>
      <c r="C25" s="27" t="str">
        <f>IF(นักเรียน!B23="","",นักเรียน!B23)</f>
        <v/>
      </c>
      <c r="D25" s="28" t="str">
        <f>IF(นักเรียน!C23="","",นักเรียน!C23)</f>
        <v/>
      </c>
      <c r="E25" s="45"/>
      <c r="F25" s="46"/>
      <c r="G25" s="46"/>
      <c r="H25" s="46"/>
      <c r="I25" s="47"/>
      <c r="J25" s="45"/>
      <c r="K25" s="46"/>
      <c r="L25" s="46"/>
      <c r="M25" s="46"/>
      <c r="N25" s="47"/>
      <c r="O25" s="45"/>
      <c r="P25" s="46"/>
      <c r="Q25" s="46"/>
      <c r="R25" s="46"/>
      <c r="S25" s="47"/>
      <c r="T25" s="44" t="str">
        <f t="shared" si="0"/>
        <v/>
      </c>
      <c r="U25" s="44" t="str">
        <f t="shared" si="1"/>
        <v/>
      </c>
      <c r="V25" s="35"/>
      <c r="W25" s="40">
        <f t="shared" si="2"/>
        <v>0</v>
      </c>
      <c r="X25" s="66">
        <f t="shared" si="3"/>
        <v>0</v>
      </c>
      <c r="Y25" s="35"/>
      <c r="Z25" s="116">
        <v>50</v>
      </c>
      <c r="AA25" s="115" t="s">
        <v>165</v>
      </c>
      <c r="AB25" s="116">
        <v>59</v>
      </c>
      <c r="AC25" s="115">
        <v>2</v>
      </c>
      <c r="AD25" s="117" t="s">
        <v>167</v>
      </c>
      <c r="AE25" s="35"/>
    </row>
    <row r="26" spans="1:31" s="4" customFormat="1" ht="13.5" customHeight="1">
      <c r="A26" s="35"/>
      <c r="B26" s="3">
        <v>19</v>
      </c>
      <c r="C26" s="27" t="str">
        <f>IF(นักเรียน!B24="","",นักเรียน!B24)</f>
        <v/>
      </c>
      <c r="D26" s="28" t="str">
        <f>IF(นักเรียน!C24="","",นักเรียน!C24)</f>
        <v/>
      </c>
      <c r="E26" s="45"/>
      <c r="F26" s="46"/>
      <c r="G26" s="46"/>
      <c r="H26" s="46"/>
      <c r="I26" s="47"/>
      <c r="J26" s="45"/>
      <c r="K26" s="46"/>
      <c r="L26" s="46"/>
      <c r="M26" s="46"/>
      <c r="N26" s="47"/>
      <c r="O26" s="45"/>
      <c r="P26" s="46"/>
      <c r="Q26" s="46"/>
      <c r="R26" s="46"/>
      <c r="S26" s="47"/>
      <c r="T26" s="44" t="str">
        <f t="shared" si="0"/>
        <v/>
      </c>
      <c r="U26" s="44" t="str">
        <f t="shared" si="1"/>
        <v/>
      </c>
      <c r="V26" s="35"/>
      <c r="W26" s="40">
        <f t="shared" si="2"/>
        <v>0</v>
      </c>
      <c r="X26" s="66">
        <f t="shared" si="3"/>
        <v>0</v>
      </c>
      <c r="Y26" s="35"/>
      <c r="Z26" s="116">
        <v>60</v>
      </c>
      <c r="AA26" s="115" t="s">
        <v>165</v>
      </c>
      <c r="AB26" s="116">
        <v>74</v>
      </c>
      <c r="AC26" s="115">
        <v>3</v>
      </c>
      <c r="AD26" s="117" t="s">
        <v>168</v>
      </c>
      <c r="AE26" s="35"/>
    </row>
    <row r="27" spans="1:31" s="4" customFormat="1" ht="13.5" customHeight="1">
      <c r="A27" s="35"/>
      <c r="B27" s="3">
        <v>20</v>
      </c>
      <c r="C27" s="27" t="str">
        <f>IF(นักเรียน!B25="","",นักเรียน!B25)</f>
        <v/>
      </c>
      <c r="D27" s="28" t="str">
        <f>IF(นักเรียน!C25="","",นักเรียน!C25)</f>
        <v/>
      </c>
      <c r="E27" s="45"/>
      <c r="F27" s="46"/>
      <c r="G27" s="46"/>
      <c r="H27" s="46"/>
      <c r="I27" s="47"/>
      <c r="J27" s="45"/>
      <c r="K27" s="46"/>
      <c r="L27" s="46"/>
      <c r="M27" s="46"/>
      <c r="N27" s="47"/>
      <c r="O27" s="45"/>
      <c r="P27" s="46"/>
      <c r="Q27" s="46"/>
      <c r="R27" s="46"/>
      <c r="S27" s="47"/>
      <c r="T27" s="44" t="str">
        <f t="shared" si="0"/>
        <v/>
      </c>
      <c r="U27" s="44" t="str">
        <f t="shared" si="1"/>
        <v/>
      </c>
      <c r="V27" s="35"/>
      <c r="W27" s="40">
        <f t="shared" si="2"/>
        <v>0</v>
      </c>
      <c r="X27" s="66">
        <f t="shared" si="3"/>
        <v>0</v>
      </c>
      <c r="Y27" s="35"/>
      <c r="Z27" s="116">
        <v>75</v>
      </c>
      <c r="AA27" s="115" t="s">
        <v>165</v>
      </c>
      <c r="AB27" s="116">
        <v>89</v>
      </c>
      <c r="AC27" s="115">
        <v>4</v>
      </c>
      <c r="AD27" s="117" t="s">
        <v>170</v>
      </c>
      <c r="AE27" s="35"/>
    </row>
    <row r="28" spans="1:31" s="4" customFormat="1" ht="13.5" customHeight="1">
      <c r="A28" s="35"/>
      <c r="B28" s="3">
        <v>21</v>
      </c>
      <c r="C28" s="27" t="str">
        <f>IF(นักเรียน!B26="","",นักเรียน!B26)</f>
        <v/>
      </c>
      <c r="D28" s="28" t="str">
        <f>IF(นักเรียน!C26="","",นักเรียน!C26)</f>
        <v/>
      </c>
      <c r="E28" s="45"/>
      <c r="F28" s="46"/>
      <c r="G28" s="46"/>
      <c r="H28" s="46"/>
      <c r="I28" s="47"/>
      <c r="J28" s="45"/>
      <c r="K28" s="46"/>
      <c r="L28" s="46"/>
      <c r="M28" s="46"/>
      <c r="N28" s="47"/>
      <c r="O28" s="45"/>
      <c r="P28" s="46"/>
      <c r="Q28" s="46"/>
      <c r="R28" s="46"/>
      <c r="S28" s="47"/>
      <c r="T28" s="44" t="str">
        <f t="shared" si="0"/>
        <v/>
      </c>
      <c r="U28" s="44" t="str">
        <f t="shared" si="1"/>
        <v/>
      </c>
      <c r="V28" s="35"/>
      <c r="W28" s="40">
        <f t="shared" si="2"/>
        <v>0</v>
      </c>
      <c r="X28" s="66">
        <f t="shared" si="3"/>
        <v>0</v>
      </c>
      <c r="Y28" s="35"/>
      <c r="Z28" s="116">
        <v>90</v>
      </c>
      <c r="AA28" s="115" t="s">
        <v>165</v>
      </c>
      <c r="AB28" s="116">
        <v>100</v>
      </c>
      <c r="AC28" s="115">
        <v>5</v>
      </c>
      <c r="AD28" s="117" t="s">
        <v>169</v>
      </c>
      <c r="AE28" s="35"/>
    </row>
    <row r="29" spans="1:31" s="4" customFormat="1" ht="13.5" customHeight="1">
      <c r="A29" s="35"/>
      <c r="B29" s="3">
        <v>22</v>
      </c>
      <c r="C29" s="27" t="str">
        <f>IF(นักเรียน!B27="","",นักเรียน!B27)</f>
        <v/>
      </c>
      <c r="D29" s="28" t="str">
        <f>IF(นักเรียน!C27="","",นักเรียน!C27)</f>
        <v/>
      </c>
      <c r="E29" s="45"/>
      <c r="F29" s="46"/>
      <c r="G29" s="46"/>
      <c r="H29" s="46"/>
      <c r="I29" s="47"/>
      <c r="J29" s="45"/>
      <c r="K29" s="46"/>
      <c r="L29" s="46"/>
      <c r="M29" s="46"/>
      <c r="N29" s="47"/>
      <c r="O29" s="45"/>
      <c r="P29" s="46"/>
      <c r="Q29" s="46"/>
      <c r="R29" s="46"/>
      <c r="S29" s="47"/>
      <c r="T29" s="44" t="str">
        <f t="shared" si="0"/>
        <v/>
      </c>
      <c r="U29" s="44" t="str">
        <f t="shared" si="1"/>
        <v/>
      </c>
      <c r="V29" s="35"/>
      <c r="W29" s="40">
        <f t="shared" si="2"/>
        <v>0</v>
      </c>
      <c r="X29" s="66">
        <f t="shared" si="3"/>
        <v>0</v>
      </c>
      <c r="Y29" s="35"/>
      <c r="Z29" s="35"/>
      <c r="AA29" s="35"/>
      <c r="AB29" s="35"/>
      <c r="AC29" s="35"/>
      <c r="AD29" s="35"/>
      <c r="AE29" s="35"/>
    </row>
    <row r="30" spans="1:31" s="4" customFormat="1" ht="13.5" customHeight="1">
      <c r="A30" s="35"/>
      <c r="B30" s="3">
        <v>23</v>
      </c>
      <c r="C30" s="27" t="str">
        <f>IF(นักเรียน!B28="","",นักเรียน!B28)</f>
        <v/>
      </c>
      <c r="D30" s="28" t="str">
        <f>IF(นักเรียน!C28="","",นักเรียน!C28)</f>
        <v/>
      </c>
      <c r="E30" s="45"/>
      <c r="F30" s="46"/>
      <c r="G30" s="46"/>
      <c r="H30" s="46"/>
      <c r="I30" s="47"/>
      <c r="J30" s="45"/>
      <c r="K30" s="46"/>
      <c r="L30" s="46"/>
      <c r="M30" s="46"/>
      <c r="N30" s="47"/>
      <c r="O30" s="45"/>
      <c r="P30" s="46"/>
      <c r="Q30" s="46"/>
      <c r="R30" s="46"/>
      <c r="S30" s="47"/>
      <c r="T30" s="44" t="str">
        <f t="shared" si="0"/>
        <v/>
      </c>
      <c r="U30" s="44" t="str">
        <f t="shared" si="1"/>
        <v/>
      </c>
      <c r="V30" s="35"/>
      <c r="W30" s="40">
        <f t="shared" si="2"/>
        <v>0</v>
      </c>
      <c r="X30" s="66">
        <f t="shared" si="3"/>
        <v>0</v>
      </c>
      <c r="Y30" s="35"/>
      <c r="Z30" s="120"/>
      <c r="AA30" s="35"/>
      <c r="AB30" s="35"/>
      <c r="AC30" s="35"/>
      <c r="AD30" s="35"/>
      <c r="AE30" s="35"/>
    </row>
    <row r="31" spans="1:31" s="4" customFormat="1" ht="13.5" customHeight="1">
      <c r="A31" s="35"/>
      <c r="B31" s="3">
        <v>24</v>
      </c>
      <c r="C31" s="27" t="str">
        <f>IF(นักเรียน!B29="","",นักเรียน!B29)</f>
        <v/>
      </c>
      <c r="D31" s="28" t="str">
        <f>IF(นักเรียน!C29="","",นักเรียน!C29)</f>
        <v/>
      </c>
      <c r="E31" s="45"/>
      <c r="F31" s="46"/>
      <c r="G31" s="46"/>
      <c r="H31" s="46"/>
      <c r="I31" s="47"/>
      <c r="J31" s="45"/>
      <c r="K31" s="46"/>
      <c r="L31" s="46"/>
      <c r="M31" s="46"/>
      <c r="N31" s="47"/>
      <c r="O31" s="45"/>
      <c r="P31" s="46"/>
      <c r="Q31" s="46"/>
      <c r="R31" s="46"/>
      <c r="S31" s="47"/>
      <c r="T31" s="44" t="str">
        <f t="shared" si="0"/>
        <v/>
      </c>
      <c r="U31" s="44" t="str">
        <f t="shared" si="1"/>
        <v/>
      </c>
      <c r="V31" s="35"/>
      <c r="W31" s="40">
        <f t="shared" si="2"/>
        <v>0</v>
      </c>
      <c r="X31" s="66">
        <f t="shared" si="3"/>
        <v>0</v>
      </c>
      <c r="Y31" s="35"/>
      <c r="Z31" s="35"/>
      <c r="AA31" s="35"/>
      <c r="AB31" s="35"/>
      <c r="AC31" s="35"/>
      <c r="AD31" s="35"/>
      <c r="AE31" s="35"/>
    </row>
    <row r="32" spans="1:31" s="4" customFormat="1" ht="13.5" customHeight="1">
      <c r="A32" s="35"/>
      <c r="B32" s="3">
        <v>25</v>
      </c>
      <c r="C32" s="27" t="str">
        <f>IF(นักเรียน!B30="","",นักเรียน!B30)</f>
        <v/>
      </c>
      <c r="D32" s="28" t="str">
        <f>IF(นักเรียน!C30="","",นักเรียน!C30)</f>
        <v/>
      </c>
      <c r="E32" s="45"/>
      <c r="F32" s="46"/>
      <c r="G32" s="46"/>
      <c r="H32" s="46"/>
      <c r="I32" s="47"/>
      <c r="J32" s="45"/>
      <c r="K32" s="46"/>
      <c r="L32" s="46"/>
      <c r="M32" s="46"/>
      <c r="N32" s="47"/>
      <c r="O32" s="45"/>
      <c r="P32" s="46"/>
      <c r="Q32" s="46"/>
      <c r="R32" s="46"/>
      <c r="S32" s="47"/>
      <c r="T32" s="44" t="str">
        <f t="shared" si="0"/>
        <v/>
      </c>
      <c r="U32" s="44" t="str">
        <f t="shared" si="1"/>
        <v/>
      </c>
      <c r="V32" s="35"/>
      <c r="W32" s="40">
        <f t="shared" si="2"/>
        <v>0</v>
      </c>
      <c r="X32" s="66">
        <f t="shared" si="3"/>
        <v>0</v>
      </c>
      <c r="Y32" s="35"/>
      <c r="Z32" s="35"/>
      <c r="AA32" s="35"/>
      <c r="AB32" s="35"/>
      <c r="AC32" s="35"/>
      <c r="AD32" s="35"/>
      <c r="AE32" s="35"/>
    </row>
    <row r="33" spans="1:31" s="4" customFormat="1" ht="13.5" customHeight="1">
      <c r="A33" s="35"/>
      <c r="B33" s="3">
        <v>26</v>
      </c>
      <c r="C33" s="27" t="str">
        <f>IF(นักเรียน!B31="","",นักเรียน!B31)</f>
        <v/>
      </c>
      <c r="D33" s="28" t="str">
        <f>IF(นักเรียน!C31="","",นักเรียน!C31)</f>
        <v/>
      </c>
      <c r="E33" s="45"/>
      <c r="F33" s="46"/>
      <c r="G33" s="46"/>
      <c r="H33" s="46"/>
      <c r="I33" s="47"/>
      <c r="J33" s="45"/>
      <c r="K33" s="46"/>
      <c r="L33" s="46"/>
      <c r="M33" s="46"/>
      <c r="N33" s="47"/>
      <c r="O33" s="45"/>
      <c r="P33" s="46"/>
      <c r="Q33" s="46"/>
      <c r="R33" s="46"/>
      <c r="S33" s="47"/>
      <c r="T33" s="44" t="str">
        <f t="shared" si="0"/>
        <v/>
      </c>
      <c r="U33" s="44" t="str">
        <f t="shared" si="1"/>
        <v/>
      </c>
      <c r="V33" s="35"/>
      <c r="W33" s="40">
        <f t="shared" si="2"/>
        <v>0</v>
      </c>
      <c r="X33" s="66">
        <f t="shared" si="3"/>
        <v>0</v>
      </c>
      <c r="Y33" s="35"/>
      <c r="Z33" s="35"/>
      <c r="AA33" s="35"/>
      <c r="AB33" s="35"/>
      <c r="AC33" s="35"/>
      <c r="AD33" s="35"/>
      <c r="AE33" s="35"/>
    </row>
    <row r="34" spans="1:31" s="4" customFormat="1" ht="13.5" customHeight="1">
      <c r="A34" s="35"/>
      <c r="B34" s="3">
        <v>27</v>
      </c>
      <c r="C34" s="27" t="str">
        <f>IF(นักเรียน!B32="","",นักเรียน!B32)</f>
        <v/>
      </c>
      <c r="D34" s="28" t="str">
        <f>IF(นักเรียน!C32="","",นักเรียน!C32)</f>
        <v/>
      </c>
      <c r="E34" s="45"/>
      <c r="F34" s="46"/>
      <c r="G34" s="46"/>
      <c r="H34" s="46"/>
      <c r="I34" s="47"/>
      <c r="J34" s="45"/>
      <c r="K34" s="46"/>
      <c r="L34" s="46"/>
      <c r="M34" s="46"/>
      <c r="N34" s="47"/>
      <c r="O34" s="45"/>
      <c r="P34" s="46"/>
      <c r="Q34" s="46"/>
      <c r="R34" s="46"/>
      <c r="S34" s="47"/>
      <c r="T34" s="44" t="str">
        <f t="shared" si="0"/>
        <v/>
      </c>
      <c r="U34" s="44" t="str">
        <f t="shared" si="1"/>
        <v/>
      </c>
      <c r="V34" s="35"/>
      <c r="W34" s="40">
        <f t="shared" si="2"/>
        <v>0</v>
      </c>
      <c r="X34" s="66">
        <f t="shared" si="3"/>
        <v>0</v>
      </c>
      <c r="Y34" s="35"/>
      <c r="Z34" s="35"/>
      <c r="AA34" s="35"/>
      <c r="AB34" s="35"/>
      <c r="AC34" s="35"/>
      <c r="AD34" s="35"/>
      <c r="AE34" s="35"/>
    </row>
    <row r="35" spans="1:31" s="4" customFormat="1" ht="13.5" customHeight="1">
      <c r="A35" s="35"/>
      <c r="B35" s="3">
        <v>28</v>
      </c>
      <c r="C35" s="27" t="str">
        <f>IF(นักเรียน!B33="","",นักเรียน!B33)</f>
        <v/>
      </c>
      <c r="D35" s="28" t="str">
        <f>IF(นักเรียน!C33="","",นักเรียน!C33)</f>
        <v/>
      </c>
      <c r="E35" s="45"/>
      <c r="F35" s="46"/>
      <c r="G35" s="46"/>
      <c r="H35" s="46"/>
      <c r="I35" s="47"/>
      <c r="J35" s="45"/>
      <c r="K35" s="46"/>
      <c r="L35" s="46"/>
      <c r="M35" s="46"/>
      <c r="N35" s="47"/>
      <c r="O35" s="45"/>
      <c r="P35" s="46"/>
      <c r="Q35" s="46"/>
      <c r="R35" s="46"/>
      <c r="S35" s="47"/>
      <c r="T35" s="44" t="str">
        <f t="shared" si="0"/>
        <v/>
      </c>
      <c r="U35" s="44" t="str">
        <f t="shared" si="1"/>
        <v/>
      </c>
      <c r="V35" s="35"/>
      <c r="W35" s="40">
        <f t="shared" si="2"/>
        <v>0</v>
      </c>
      <c r="X35" s="66">
        <f t="shared" si="3"/>
        <v>0</v>
      </c>
      <c r="Y35" s="35"/>
      <c r="Z35" s="35"/>
      <c r="AA35" s="35"/>
      <c r="AB35" s="35"/>
      <c r="AC35" s="35"/>
      <c r="AD35" s="35"/>
      <c r="AE35" s="35"/>
    </row>
    <row r="36" spans="1:31" s="4" customFormat="1" ht="13.5" customHeight="1">
      <c r="A36" s="35"/>
      <c r="B36" s="3">
        <v>29</v>
      </c>
      <c r="C36" s="27" t="str">
        <f>IF(นักเรียน!B34="","",นักเรียน!B34)</f>
        <v/>
      </c>
      <c r="D36" s="28" t="str">
        <f>IF(นักเรียน!C34="","",นักเรียน!C34)</f>
        <v/>
      </c>
      <c r="E36" s="45"/>
      <c r="F36" s="46"/>
      <c r="G36" s="46"/>
      <c r="H36" s="46"/>
      <c r="I36" s="47"/>
      <c r="J36" s="45"/>
      <c r="K36" s="46"/>
      <c r="L36" s="46"/>
      <c r="M36" s="46"/>
      <c r="N36" s="47"/>
      <c r="O36" s="45"/>
      <c r="P36" s="46"/>
      <c r="Q36" s="46"/>
      <c r="R36" s="46"/>
      <c r="S36" s="47"/>
      <c r="T36" s="44" t="str">
        <f t="shared" si="0"/>
        <v/>
      </c>
      <c r="U36" s="44" t="str">
        <f t="shared" si="1"/>
        <v/>
      </c>
      <c r="V36" s="35"/>
      <c r="W36" s="40">
        <f t="shared" si="2"/>
        <v>0</v>
      </c>
      <c r="X36" s="66">
        <f t="shared" si="3"/>
        <v>0</v>
      </c>
      <c r="Y36" s="35"/>
      <c r="Z36" s="35"/>
      <c r="AA36" s="35"/>
      <c r="AB36" s="35"/>
      <c r="AC36" s="35"/>
      <c r="AD36" s="35"/>
      <c r="AE36" s="35"/>
    </row>
    <row r="37" spans="1:31" s="4" customFormat="1" ht="13.5" customHeight="1">
      <c r="A37" s="35"/>
      <c r="B37" s="3">
        <v>30</v>
      </c>
      <c r="C37" s="27" t="str">
        <f>IF(นักเรียน!B35="","",นักเรียน!B35)</f>
        <v/>
      </c>
      <c r="D37" s="28" t="str">
        <f>IF(นักเรียน!C35="","",นักเรียน!C35)</f>
        <v/>
      </c>
      <c r="E37" s="45"/>
      <c r="F37" s="46"/>
      <c r="G37" s="46"/>
      <c r="H37" s="46"/>
      <c r="I37" s="47"/>
      <c r="J37" s="45"/>
      <c r="K37" s="46"/>
      <c r="L37" s="46"/>
      <c r="M37" s="46"/>
      <c r="N37" s="47"/>
      <c r="O37" s="45"/>
      <c r="P37" s="46"/>
      <c r="Q37" s="46"/>
      <c r="R37" s="46"/>
      <c r="S37" s="47"/>
      <c r="T37" s="44" t="str">
        <f t="shared" si="0"/>
        <v/>
      </c>
      <c r="U37" s="44" t="str">
        <f t="shared" si="1"/>
        <v/>
      </c>
      <c r="V37" s="35"/>
      <c r="W37" s="40">
        <f t="shared" si="2"/>
        <v>0</v>
      </c>
      <c r="X37" s="66">
        <f t="shared" si="3"/>
        <v>0</v>
      </c>
      <c r="Y37" s="35"/>
      <c r="Z37" s="35"/>
      <c r="AA37" s="35"/>
      <c r="AB37" s="35"/>
      <c r="AC37" s="35"/>
      <c r="AD37" s="35"/>
      <c r="AE37" s="35"/>
    </row>
    <row r="38" spans="1:31" s="4" customFormat="1" ht="13.5" customHeight="1">
      <c r="A38" s="35"/>
      <c r="B38" s="3">
        <v>31</v>
      </c>
      <c r="C38" s="27" t="str">
        <f>IF(นักเรียน!B36="","",นักเรียน!B36)</f>
        <v/>
      </c>
      <c r="D38" s="28" t="str">
        <f>IF(นักเรียน!C36="","",นักเรียน!C36)</f>
        <v/>
      </c>
      <c r="E38" s="45"/>
      <c r="F38" s="46"/>
      <c r="G38" s="46"/>
      <c r="H38" s="46"/>
      <c r="I38" s="47"/>
      <c r="J38" s="45"/>
      <c r="K38" s="46"/>
      <c r="L38" s="46"/>
      <c r="M38" s="46"/>
      <c r="N38" s="47"/>
      <c r="O38" s="45"/>
      <c r="P38" s="46"/>
      <c r="Q38" s="46"/>
      <c r="R38" s="46"/>
      <c r="S38" s="47"/>
      <c r="T38" s="44" t="str">
        <f t="shared" si="0"/>
        <v/>
      </c>
      <c r="U38" s="44" t="str">
        <f t="shared" si="1"/>
        <v/>
      </c>
      <c r="V38" s="35"/>
      <c r="W38" s="40">
        <f t="shared" si="2"/>
        <v>0</v>
      </c>
      <c r="X38" s="66">
        <f t="shared" si="3"/>
        <v>0</v>
      </c>
      <c r="Y38" s="35"/>
      <c r="Z38" s="35"/>
      <c r="AA38" s="35"/>
      <c r="AB38" s="35"/>
      <c r="AC38" s="35"/>
      <c r="AD38" s="35"/>
      <c r="AE38" s="35"/>
    </row>
    <row r="39" spans="1:31" s="4" customFormat="1" ht="13.5" customHeight="1">
      <c r="A39" s="35"/>
      <c r="B39" s="3">
        <v>32</v>
      </c>
      <c r="C39" s="27" t="str">
        <f>IF(นักเรียน!B37="","",นักเรียน!B37)</f>
        <v/>
      </c>
      <c r="D39" s="28" t="str">
        <f>IF(นักเรียน!C37="","",นักเรียน!C37)</f>
        <v/>
      </c>
      <c r="E39" s="45"/>
      <c r="F39" s="46"/>
      <c r="G39" s="46"/>
      <c r="H39" s="46"/>
      <c r="I39" s="47"/>
      <c r="J39" s="45"/>
      <c r="K39" s="46"/>
      <c r="L39" s="46"/>
      <c r="M39" s="46"/>
      <c r="N39" s="47"/>
      <c r="O39" s="45"/>
      <c r="P39" s="46"/>
      <c r="Q39" s="46"/>
      <c r="R39" s="46"/>
      <c r="S39" s="47"/>
      <c r="T39" s="44" t="str">
        <f t="shared" si="0"/>
        <v/>
      </c>
      <c r="U39" s="44" t="str">
        <f t="shared" si="1"/>
        <v/>
      </c>
      <c r="V39" s="35"/>
      <c r="W39" s="40">
        <f t="shared" si="2"/>
        <v>0</v>
      </c>
      <c r="X39" s="66">
        <f t="shared" si="3"/>
        <v>0</v>
      </c>
      <c r="Y39" s="35"/>
      <c r="Z39" s="35"/>
      <c r="AA39" s="35"/>
      <c r="AB39" s="35"/>
      <c r="AC39" s="35"/>
      <c r="AD39" s="35"/>
      <c r="AE39" s="35"/>
    </row>
    <row r="40" spans="1:31" s="4" customFormat="1" ht="13.5" customHeight="1">
      <c r="A40" s="35"/>
      <c r="B40" s="3">
        <v>33</v>
      </c>
      <c r="C40" s="27" t="str">
        <f>IF(นักเรียน!B38="","",นักเรียน!B38)</f>
        <v/>
      </c>
      <c r="D40" s="28" t="str">
        <f>IF(นักเรียน!C38="","",นักเรียน!C38)</f>
        <v/>
      </c>
      <c r="E40" s="45"/>
      <c r="F40" s="46"/>
      <c r="G40" s="46"/>
      <c r="H40" s="46"/>
      <c r="I40" s="47"/>
      <c r="J40" s="45"/>
      <c r="K40" s="46"/>
      <c r="L40" s="46"/>
      <c r="M40" s="46"/>
      <c r="N40" s="47"/>
      <c r="O40" s="45"/>
      <c r="P40" s="46"/>
      <c r="Q40" s="46"/>
      <c r="R40" s="46"/>
      <c r="S40" s="47"/>
      <c r="T40" s="44" t="str">
        <f t="shared" si="0"/>
        <v/>
      </c>
      <c r="U40" s="44" t="str">
        <f t="shared" si="1"/>
        <v/>
      </c>
      <c r="V40" s="35"/>
      <c r="W40" s="40">
        <f t="shared" si="2"/>
        <v>0</v>
      </c>
      <c r="X40" s="66">
        <f t="shared" si="3"/>
        <v>0</v>
      </c>
      <c r="Y40" s="35"/>
      <c r="Z40" s="35"/>
      <c r="AA40" s="35"/>
      <c r="AB40" s="35"/>
      <c r="AC40" s="35"/>
      <c r="AD40" s="35"/>
      <c r="AE40" s="35"/>
    </row>
    <row r="41" spans="1:31" s="4" customFormat="1" ht="13.5" customHeight="1">
      <c r="A41" s="35"/>
      <c r="B41" s="3">
        <v>34</v>
      </c>
      <c r="C41" s="27" t="str">
        <f>IF(นักเรียน!B39="","",นักเรียน!B39)</f>
        <v/>
      </c>
      <c r="D41" s="28" t="str">
        <f>IF(นักเรียน!C39="","",นักเรียน!C39)</f>
        <v/>
      </c>
      <c r="E41" s="45"/>
      <c r="F41" s="46"/>
      <c r="G41" s="46"/>
      <c r="H41" s="46"/>
      <c r="I41" s="47"/>
      <c r="J41" s="45"/>
      <c r="K41" s="46"/>
      <c r="L41" s="46"/>
      <c r="M41" s="46"/>
      <c r="N41" s="47"/>
      <c r="O41" s="45"/>
      <c r="P41" s="46"/>
      <c r="Q41" s="46"/>
      <c r="R41" s="46"/>
      <c r="S41" s="47"/>
      <c r="T41" s="44" t="str">
        <f t="shared" si="0"/>
        <v/>
      </c>
      <c r="U41" s="44" t="str">
        <f t="shared" si="1"/>
        <v/>
      </c>
      <c r="V41" s="35"/>
      <c r="W41" s="40">
        <f t="shared" si="2"/>
        <v>0</v>
      </c>
      <c r="X41" s="66">
        <f t="shared" si="3"/>
        <v>0</v>
      </c>
      <c r="Y41" s="35"/>
      <c r="Z41" s="35"/>
      <c r="AA41" s="35"/>
      <c r="AB41" s="35"/>
      <c r="AC41" s="35"/>
      <c r="AD41" s="35"/>
      <c r="AE41" s="35"/>
    </row>
    <row r="42" spans="1:31" s="4" customFormat="1" ht="13.5" customHeight="1">
      <c r="A42" s="35"/>
      <c r="B42" s="3">
        <v>35</v>
      </c>
      <c r="C42" s="27" t="str">
        <f>IF(นักเรียน!B40="","",นักเรียน!B40)</f>
        <v/>
      </c>
      <c r="D42" s="28" t="str">
        <f>IF(นักเรียน!C40="","",นักเรียน!C40)</f>
        <v/>
      </c>
      <c r="E42" s="45"/>
      <c r="F42" s="46"/>
      <c r="G42" s="46"/>
      <c r="H42" s="46"/>
      <c r="I42" s="47"/>
      <c r="J42" s="45"/>
      <c r="K42" s="46"/>
      <c r="L42" s="46"/>
      <c r="M42" s="46"/>
      <c r="N42" s="47"/>
      <c r="O42" s="45"/>
      <c r="P42" s="46"/>
      <c r="Q42" s="46"/>
      <c r="R42" s="46"/>
      <c r="S42" s="47"/>
      <c r="T42" s="44" t="str">
        <f t="shared" si="0"/>
        <v/>
      </c>
      <c r="U42" s="44" t="str">
        <f t="shared" si="1"/>
        <v/>
      </c>
      <c r="V42" s="35"/>
      <c r="W42" s="40">
        <f t="shared" si="2"/>
        <v>0</v>
      </c>
      <c r="X42" s="66">
        <f t="shared" si="3"/>
        <v>0</v>
      </c>
      <c r="Y42" s="35"/>
      <c r="Z42" s="35"/>
      <c r="AA42" s="35"/>
      <c r="AB42" s="35"/>
      <c r="AC42" s="35"/>
      <c r="AD42" s="35"/>
      <c r="AE42" s="35"/>
    </row>
    <row r="43" spans="1:31" s="4" customFormat="1" ht="13.5" customHeight="1">
      <c r="A43" s="35"/>
      <c r="B43" s="3">
        <v>36</v>
      </c>
      <c r="C43" s="27" t="str">
        <f>IF(นักเรียน!B41="","",นักเรียน!B41)</f>
        <v/>
      </c>
      <c r="D43" s="28" t="str">
        <f>IF(นักเรียน!C41="","",นักเรียน!C41)</f>
        <v/>
      </c>
      <c r="E43" s="45"/>
      <c r="F43" s="46"/>
      <c r="G43" s="46"/>
      <c r="H43" s="46"/>
      <c r="I43" s="47"/>
      <c r="J43" s="45"/>
      <c r="K43" s="46"/>
      <c r="L43" s="46"/>
      <c r="M43" s="46"/>
      <c r="N43" s="47"/>
      <c r="O43" s="45"/>
      <c r="P43" s="46"/>
      <c r="Q43" s="46"/>
      <c r="R43" s="46"/>
      <c r="S43" s="47"/>
      <c r="T43" s="44" t="str">
        <f t="shared" si="0"/>
        <v/>
      </c>
      <c r="U43" s="44" t="str">
        <f t="shared" si="1"/>
        <v/>
      </c>
      <c r="V43" s="35"/>
      <c r="W43" s="40">
        <f t="shared" si="2"/>
        <v>0</v>
      </c>
      <c r="X43" s="66">
        <f t="shared" si="3"/>
        <v>0</v>
      </c>
      <c r="Y43" s="35"/>
      <c r="Z43" s="35"/>
      <c r="AA43" s="35"/>
      <c r="AB43" s="35"/>
      <c r="AC43" s="35"/>
      <c r="AD43" s="35"/>
      <c r="AE43" s="35"/>
    </row>
    <row r="44" spans="1:31" s="4" customFormat="1" ht="13.5" customHeight="1">
      <c r="A44" s="35"/>
      <c r="B44" s="3">
        <v>37</v>
      </c>
      <c r="C44" s="27" t="str">
        <f>IF(นักเรียน!B42="","",นักเรียน!B42)</f>
        <v/>
      </c>
      <c r="D44" s="28" t="str">
        <f>IF(นักเรียน!C42="","",นักเรียน!C42)</f>
        <v/>
      </c>
      <c r="E44" s="45"/>
      <c r="F44" s="46"/>
      <c r="G44" s="46"/>
      <c r="H44" s="46"/>
      <c r="I44" s="47"/>
      <c r="J44" s="45"/>
      <c r="K44" s="46"/>
      <c r="L44" s="46"/>
      <c r="M44" s="46"/>
      <c r="N44" s="47"/>
      <c r="O44" s="45"/>
      <c r="P44" s="46"/>
      <c r="Q44" s="46"/>
      <c r="R44" s="46"/>
      <c r="S44" s="47"/>
      <c r="T44" s="44" t="str">
        <f t="shared" si="0"/>
        <v/>
      </c>
      <c r="U44" s="44" t="str">
        <f t="shared" si="1"/>
        <v/>
      </c>
      <c r="V44" s="35"/>
      <c r="W44" s="40">
        <f t="shared" si="2"/>
        <v>0</v>
      </c>
      <c r="X44" s="66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3.5" customHeight="1">
      <c r="A45" s="36"/>
      <c r="B45" s="3">
        <v>38</v>
      </c>
      <c r="C45" s="27" t="str">
        <f>IF(นักเรียน!B43="","",นักเรียน!B43)</f>
        <v/>
      </c>
      <c r="D45" s="28" t="str">
        <f>IF(นักเรียน!C43="","",นักเรียน!C43)</f>
        <v/>
      </c>
      <c r="E45" s="45"/>
      <c r="F45" s="46"/>
      <c r="G45" s="46"/>
      <c r="H45" s="46"/>
      <c r="I45" s="47"/>
      <c r="J45" s="45"/>
      <c r="K45" s="46"/>
      <c r="L45" s="46"/>
      <c r="M45" s="46"/>
      <c r="N45" s="47"/>
      <c r="O45" s="45"/>
      <c r="P45" s="46"/>
      <c r="Q45" s="46"/>
      <c r="R45" s="46"/>
      <c r="S45" s="47"/>
      <c r="T45" s="44" t="str">
        <f t="shared" si="0"/>
        <v/>
      </c>
      <c r="U45" s="44" t="str">
        <f t="shared" si="1"/>
        <v/>
      </c>
      <c r="V45" s="36"/>
      <c r="W45" s="40">
        <f t="shared" si="2"/>
        <v>0</v>
      </c>
      <c r="X45" s="66">
        <f t="shared" si="3"/>
        <v>0</v>
      </c>
      <c r="Y45" s="36"/>
      <c r="Z45" s="36"/>
      <c r="AA45" s="36"/>
      <c r="AB45" s="36"/>
      <c r="AC45" s="36"/>
      <c r="AD45" s="36"/>
      <c r="AE45" s="36"/>
    </row>
    <row r="46" spans="1:31" s="5" customFormat="1" ht="13.5" customHeight="1">
      <c r="A46" s="36"/>
      <c r="B46" s="3">
        <v>39</v>
      </c>
      <c r="C46" s="27" t="str">
        <f>IF(นักเรียน!B44="","",นักเรียน!B44)</f>
        <v/>
      </c>
      <c r="D46" s="28" t="str">
        <f>IF(นักเรียน!C44="","",นักเรียน!C44)</f>
        <v/>
      </c>
      <c r="E46" s="45"/>
      <c r="F46" s="46"/>
      <c r="G46" s="46"/>
      <c r="H46" s="46"/>
      <c r="I46" s="47"/>
      <c r="J46" s="45"/>
      <c r="K46" s="46"/>
      <c r="L46" s="46"/>
      <c r="M46" s="46"/>
      <c r="N46" s="47"/>
      <c r="O46" s="45"/>
      <c r="P46" s="46"/>
      <c r="Q46" s="46"/>
      <c r="R46" s="46"/>
      <c r="S46" s="47"/>
      <c r="T46" s="44" t="str">
        <f t="shared" si="0"/>
        <v/>
      </c>
      <c r="U46" s="44" t="str">
        <f t="shared" si="1"/>
        <v/>
      </c>
      <c r="V46" s="36"/>
      <c r="W46" s="40">
        <f t="shared" si="2"/>
        <v>0</v>
      </c>
      <c r="X46" s="66">
        <f t="shared" si="3"/>
        <v>0</v>
      </c>
      <c r="Y46" s="36"/>
      <c r="Z46" s="36"/>
      <c r="AA46" s="36"/>
      <c r="AB46" s="36"/>
      <c r="AC46" s="36"/>
      <c r="AD46" s="36"/>
      <c r="AE46" s="36"/>
    </row>
    <row r="47" spans="1:31" s="5" customFormat="1" ht="13.5" customHeight="1">
      <c r="A47" s="36"/>
      <c r="B47" s="3">
        <v>40</v>
      </c>
      <c r="C47" s="27" t="str">
        <f>IF(นักเรียน!B45="","",นักเรียน!B45)</f>
        <v/>
      </c>
      <c r="D47" s="28" t="str">
        <f>IF(นักเรียน!C45="","",นักเรียน!C45)</f>
        <v/>
      </c>
      <c r="E47" s="45"/>
      <c r="F47" s="46"/>
      <c r="G47" s="46"/>
      <c r="H47" s="46"/>
      <c r="I47" s="47"/>
      <c r="J47" s="45"/>
      <c r="K47" s="46"/>
      <c r="L47" s="46"/>
      <c r="M47" s="46"/>
      <c r="N47" s="47"/>
      <c r="O47" s="45"/>
      <c r="P47" s="46"/>
      <c r="Q47" s="46"/>
      <c r="R47" s="46"/>
      <c r="S47" s="47"/>
      <c r="T47" s="44" t="str">
        <f t="shared" si="0"/>
        <v/>
      </c>
      <c r="U47" s="44" t="str">
        <f t="shared" si="1"/>
        <v/>
      </c>
      <c r="V47" s="36"/>
      <c r="W47" s="40">
        <f t="shared" si="2"/>
        <v>0</v>
      </c>
      <c r="X47" s="66">
        <f t="shared" si="3"/>
        <v>0</v>
      </c>
      <c r="Y47" s="36"/>
      <c r="Z47" s="36"/>
      <c r="AA47" s="36"/>
      <c r="AB47" s="36"/>
      <c r="AC47" s="36"/>
      <c r="AD47" s="36"/>
      <c r="AE47" s="36"/>
    </row>
    <row r="48" spans="1:31" s="5" customFormat="1" ht="13.5" customHeight="1">
      <c r="A48" s="36"/>
      <c r="B48" s="3">
        <v>41</v>
      </c>
      <c r="C48" s="27" t="str">
        <f>IF(นักเรียน!B46="","",นักเรียน!B46)</f>
        <v/>
      </c>
      <c r="D48" s="28" t="str">
        <f>IF(นักเรียน!C46="","",นักเรียน!C46)</f>
        <v/>
      </c>
      <c r="E48" s="45"/>
      <c r="F48" s="46"/>
      <c r="G48" s="46"/>
      <c r="H48" s="46"/>
      <c r="I48" s="47"/>
      <c r="J48" s="45"/>
      <c r="K48" s="46"/>
      <c r="L48" s="46"/>
      <c r="M48" s="46"/>
      <c r="N48" s="47"/>
      <c r="O48" s="45"/>
      <c r="P48" s="46"/>
      <c r="Q48" s="46"/>
      <c r="R48" s="46"/>
      <c r="S48" s="47"/>
      <c r="T48" s="44" t="str">
        <f t="shared" si="0"/>
        <v/>
      </c>
      <c r="U48" s="44" t="str">
        <f t="shared" si="1"/>
        <v/>
      </c>
      <c r="V48" s="36"/>
      <c r="W48" s="40">
        <f t="shared" si="2"/>
        <v>0</v>
      </c>
      <c r="X48" s="66">
        <f t="shared" si="3"/>
        <v>0</v>
      </c>
      <c r="Y48" s="36"/>
      <c r="Z48" s="36"/>
      <c r="AA48" s="36"/>
      <c r="AB48" s="36"/>
      <c r="AC48" s="36"/>
      <c r="AD48" s="36"/>
      <c r="AE48" s="36"/>
    </row>
    <row r="49" spans="1:31" s="5" customFormat="1" ht="13.5" customHeight="1">
      <c r="A49" s="36"/>
      <c r="B49" s="3">
        <v>42</v>
      </c>
      <c r="C49" s="27" t="str">
        <f>IF(นักเรียน!B47="","",นักเรียน!B47)</f>
        <v/>
      </c>
      <c r="D49" s="28" t="str">
        <f>IF(นักเรียน!C47="","",นักเรียน!C47)</f>
        <v/>
      </c>
      <c r="E49" s="45"/>
      <c r="F49" s="46"/>
      <c r="G49" s="46"/>
      <c r="H49" s="46"/>
      <c r="I49" s="47"/>
      <c r="J49" s="45"/>
      <c r="K49" s="46"/>
      <c r="L49" s="46"/>
      <c r="M49" s="46"/>
      <c r="N49" s="47"/>
      <c r="O49" s="45"/>
      <c r="P49" s="46"/>
      <c r="Q49" s="46"/>
      <c r="R49" s="46"/>
      <c r="S49" s="47"/>
      <c r="T49" s="44" t="str">
        <f t="shared" si="0"/>
        <v/>
      </c>
      <c r="U49" s="44" t="str">
        <f t="shared" si="1"/>
        <v/>
      </c>
      <c r="V49" s="36"/>
      <c r="W49" s="40">
        <f t="shared" si="2"/>
        <v>0</v>
      </c>
      <c r="X49" s="66">
        <f t="shared" si="3"/>
        <v>0</v>
      </c>
      <c r="Y49" s="36"/>
      <c r="Z49" s="36"/>
      <c r="AA49" s="36"/>
      <c r="AB49" s="36"/>
      <c r="AC49" s="36"/>
      <c r="AD49" s="36"/>
      <c r="AE49" s="36"/>
    </row>
    <row r="50" spans="1:31" s="5" customFormat="1" ht="13.5" customHeight="1">
      <c r="A50" s="36"/>
      <c r="B50" s="3">
        <v>43</v>
      </c>
      <c r="C50" s="27" t="str">
        <f>IF(นักเรียน!B48="","",นักเรียน!B48)</f>
        <v/>
      </c>
      <c r="D50" s="28" t="str">
        <f>IF(นักเรียน!C48="","",นักเรียน!C48)</f>
        <v/>
      </c>
      <c r="E50" s="45"/>
      <c r="F50" s="46"/>
      <c r="G50" s="46"/>
      <c r="H50" s="46"/>
      <c r="I50" s="47"/>
      <c r="J50" s="45"/>
      <c r="K50" s="46"/>
      <c r="L50" s="46"/>
      <c r="M50" s="46"/>
      <c r="N50" s="47"/>
      <c r="O50" s="45"/>
      <c r="P50" s="46"/>
      <c r="Q50" s="46"/>
      <c r="R50" s="46"/>
      <c r="S50" s="47"/>
      <c r="T50" s="44" t="str">
        <f t="shared" si="0"/>
        <v/>
      </c>
      <c r="U50" s="44" t="str">
        <f t="shared" si="1"/>
        <v/>
      </c>
      <c r="V50" s="36"/>
      <c r="W50" s="40">
        <f t="shared" si="2"/>
        <v>0</v>
      </c>
      <c r="X50" s="66">
        <f t="shared" si="3"/>
        <v>0</v>
      </c>
      <c r="Y50" s="36"/>
      <c r="Z50" s="36"/>
      <c r="AA50" s="36"/>
      <c r="AB50" s="36"/>
      <c r="AC50" s="36"/>
      <c r="AD50" s="36"/>
      <c r="AE50" s="36"/>
    </row>
    <row r="51" spans="1:31" s="5" customFormat="1" ht="13.5" customHeight="1">
      <c r="A51" s="36"/>
      <c r="B51" s="3">
        <v>44</v>
      </c>
      <c r="C51" s="27" t="str">
        <f>IF(นักเรียน!B49="","",นักเรียน!B49)</f>
        <v/>
      </c>
      <c r="D51" s="28" t="str">
        <f>IF(นักเรียน!C49="","",นักเรียน!C49)</f>
        <v/>
      </c>
      <c r="E51" s="45"/>
      <c r="F51" s="46"/>
      <c r="G51" s="46"/>
      <c r="H51" s="46"/>
      <c r="I51" s="47"/>
      <c r="J51" s="45"/>
      <c r="K51" s="46"/>
      <c r="L51" s="46"/>
      <c r="M51" s="46"/>
      <c r="N51" s="47"/>
      <c r="O51" s="45"/>
      <c r="P51" s="46"/>
      <c r="Q51" s="46"/>
      <c r="R51" s="46"/>
      <c r="S51" s="47"/>
      <c r="T51" s="44" t="str">
        <f t="shared" si="0"/>
        <v/>
      </c>
      <c r="U51" s="44" t="str">
        <f t="shared" si="1"/>
        <v/>
      </c>
      <c r="V51" s="36"/>
      <c r="W51" s="40">
        <f t="shared" si="2"/>
        <v>0</v>
      </c>
      <c r="X51" s="66">
        <f t="shared" si="3"/>
        <v>0</v>
      </c>
      <c r="Y51" s="36"/>
      <c r="Z51" s="36"/>
      <c r="AA51" s="36"/>
      <c r="AB51" s="36"/>
      <c r="AC51" s="36"/>
      <c r="AD51" s="36"/>
      <c r="AE51" s="36"/>
    </row>
    <row r="52" spans="1:31" s="5" customFormat="1" ht="13.5" customHeight="1">
      <c r="A52" s="36"/>
      <c r="B52" s="3">
        <v>45</v>
      </c>
      <c r="C52" s="27" t="str">
        <f>IF(นักเรียน!B50="","",นักเรียน!B50)</f>
        <v/>
      </c>
      <c r="D52" s="28" t="str">
        <f>IF(นักเรียน!C50="","",นักเรียน!C50)</f>
        <v/>
      </c>
      <c r="E52" s="45"/>
      <c r="F52" s="46"/>
      <c r="G52" s="46"/>
      <c r="H52" s="46"/>
      <c r="I52" s="47"/>
      <c r="J52" s="45"/>
      <c r="K52" s="46"/>
      <c r="L52" s="46"/>
      <c r="M52" s="46"/>
      <c r="N52" s="47"/>
      <c r="O52" s="45"/>
      <c r="P52" s="46"/>
      <c r="Q52" s="46"/>
      <c r="R52" s="46"/>
      <c r="S52" s="47"/>
      <c r="T52" s="44" t="str">
        <f t="shared" si="0"/>
        <v/>
      </c>
      <c r="U52" s="44" t="str">
        <f t="shared" si="1"/>
        <v/>
      </c>
      <c r="V52" s="36"/>
      <c r="W52" s="40">
        <f t="shared" si="2"/>
        <v>0</v>
      </c>
      <c r="X52" s="66">
        <f t="shared" si="3"/>
        <v>0</v>
      </c>
      <c r="Y52" s="36"/>
      <c r="Z52" s="36"/>
      <c r="AA52" s="36"/>
      <c r="AB52" s="36"/>
      <c r="AC52" s="36"/>
      <c r="AD52" s="36"/>
      <c r="AE52" s="36"/>
    </row>
    <row r="53" spans="1:31" s="5" customFormat="1" ht="18.75" customHeight="1">
      <c r="A53" s="36"/>
      <c r="B53" s="230" t="s">
        <v>56</v>
      </c>
      <c r="C53" s="230"/>
      <c r="D53" s="230"/>
      <c r="E53" s="230"/>
      <c r="F53" s="230"/>
      <c r="G53" s="230"/>
      <c r="H53" s="230"/>
      <c r="I53" s="230"/>
      <c r="J53" s="229" t="str">
        <f>IF(Y3=0,"",Y3)</f>
        <v/>
      </c>
      <c r="K53" s="229"/>
      <c r="L53" s="229"/>
      <c r="M53" s="229"/>
      <c r="N53" s="229"/>
      <c r="O53" s="230" t="s">
        <v>61</v>
      </c>
      <c r="P53" s="230"/>
      <c r="Q53" s="230"/>
      <c r="R53" s="230"/>
      <c r="S53" s="230"/>
      <c r="T53" s="236" t="str">
        <f>IF(Y5="-","-",Y5)</f>
        <v>-</v>
      </c>
      <c r="U53" s="229"/>
      <c r="V53" s="36"/>
      <c r="W53" s="67"/>
      <c r="X53" s="68"/>
      <c r="Y53" s="36"/>
      <c r="Z53" s="36"/>
      <c r="AA53" s="36"/>
      <c r="AB53" s="36"/>
      <c r="AC53" s="36"/>
      <c r="AD53" s="36"/>
      <c r="AE53" s="36"/>
    </row>
    <row r="54" spans="1:31" s="5" customFormat="1" ht="18.75" customHeight="1">
      <c r="A54" s="36"/>
      <c r="B54" s="237" t="s">
        <v>60</v>
      </c>
      <c r="C54" s="237"/>
      <c r="D54" s="237"/>
      <c r="E54" s="237"/>
      <c r="F54" s="237"/>
      <c r="G54" s="237"/>
      <c r="H54" s="237"/>
      <c r="I54" s="237"/>
      <c r="J54" s="238" t="str">
        <f>IF(Y4="-","",Y4)</f>
        <v/>
      </c>
      <c r="K54" s="239"/>
      <c r="L54" s="239"/>
      <c r="M54" s="239"/>
      <c r="N54" s="239"/>
      <c r="O54" s="237" t="s">
        <v>2</v>
      </c>
      <c r="P54" s="237"/>
      <c r="Q54" s="237"/>
      <c r="R54" s="237"/>
      <c r="S54" s="237"/>
      <c r="T54" s="229" t="str">
        <f>IF(T53="-","-",IF(T53&gt;=0.225,5,IF(T53&gt;=0.1875,4,IF(T53&gt;=0.15,3,IF(T53&gt;=0.125,2,1)))))</f>
        <v>-</v>
      </c>
      <c r="U54" s="229"/>
      <c r="V54" s="36"/>
      <c r="W54" s="67"/>
      <c r="X54" s="68"/>
      <c r="Y54" s="36"/>
      <c r="Z54" s="36"/>
      <c r="AA54" s="36"/>
      <c r="AB54" s="36"/>
      <c r="AC54" s="36"/>
      <c r="AD54" s="36"/>
      <c r="AE54" s="36"/>
    </row>
    <row r="55" spans="1:31" s="5" customFormat="1" ht="18.75" customHeight="1">
      <c r="A55" s="36"/>
      <c r="B55" s="230" t="s">
        <v>62</v>
      </c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29" t="str">
        <f>IF(T54="-","-",IF(T54=5,"ดีเยี่ยม",IF(T54=4,"ดีมาก",IF(T54=3,"ดี",IF(T54=2,"พอใช้","ปรับปรุง")))))</f>
        <v>-</v>
      </c>
      <c r="U55" s="229"/>
      <c r="V55" s="36"/>
      <c r="W55" s="67"/>
      <c r="X55" s="68"/>
      <c r="Y55" s="36"/>
      <c r="Z55" s="36"/>
      <c r="AA55" s="36"/>
      <c r="AB55" s="36"/>
      <c r="AC55" s="36"/>
      <c r="AD55" s="36"/>
      <c r="AE55" s="36"/>
    </row>
    <row r="56" spans="1:31" s="5" customFormat="1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9"/>
      <c r="X56" s="36"/>
      <c r="Y56" s="36"/>
      <c r="Z56" s="36"/>
      <c r="AA56" s="36"/>
      <c r="AB56" s="36"/>
      <c r="AC56" s="36"/>
      <c r="AD56" s="36"/>
      <c r="AE56" s="36"/>
    </row>
    <row r="57" spans="1:31">
      <c r="B57" s="34"/>
      <c r="C57" s="34"/>
      <c r="D57" s="69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50" t="s">
        <v>175</v>
      </c>
      <c r="U57" s="58">
        <f>COUNTIF(T8:T52,5)</f>
        <v>0</v>
      </c>
      <c r="V57" s="34" t="s">
        <v>29</v>
      </c>
    </row>
    <row r="58" spans="1:31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50" t="s">
        <v>176</v>
      </c>
      <c r="U58" s="58">
        <f>COUNTIF(T8:T52,4)</f>
        <v>0</v>
      </c>
      <c r="V58" s="34" t="s">
        <v>29</v>
      </c>
    </row>
    <row r="59" spans="1:31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50" t="s">
        <v>177</v>
      </c>
      <c r="U59" s="58">
        <f>COUNTIF(T8:T52,3)</f>
        <v>0</v>
      </c>
      <c r="V59" s="34" t="s">
        <v>29</v>
      </c>
    </row>
    <row r="60" spans="1:31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50" t="s">
        <v>178</v>
      </c>
      <c r="U60" s="58">
        <f>COUNTIF(T8:T52,2)</f>
        <v>0</v>
      </c>
      <c r="V60" s="34" t="s">
        <v>29</v>
      </c>
    </row>
    <row r="61" spans="1:31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50" t="s">
        <v>179</v>
      </c>
      <c r="U61" s="58">
        <f>COUNTIF(T8:T52,1)</f>
        <v>0</v>
      </c>
      <c r="V61" s="34" t="s">
        <v>29</v>
      </c>
    </row>
    <row r="62" spans="1:31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50" t="s">
        <v>33</v>
      </c>
      <c r="U62" s="59">
        <f>SUM(U57:U61)</f>
        <v>0</v>
      </c>
      <c r="V62" s="34" t="s">
        <v>29</v>
      </c>
    </row>
    <row r="63" spans="1:31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1:31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2:21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2:21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2:21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2:21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2:21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2:21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2:21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2:21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spans="2:21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2:21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2:21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2:21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2:21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spans="2:21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spans="2:21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spans="2:21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spans="2:23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spans="2:23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spans="2:23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spans="2:23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2:23" s="110" customFormat="1">
      <c r="W85" s="111"/>
    </row>
    <row r="86" spans="2:23" s="110" customFormat="1">
      <c r="W86" s="111"/>
    </row>
    <row r="87" spans="2:23" s="110" customFormat="1">
      <c r="W87" s="111"/>
    </row>
    <row r="88" spans="2:23" s="110" customFormat="1">
      <c r="W88" s="111"/>
    </row>
    <row r="89" spans="2:23" s="110" customFormat="1">
      <c r="W89" s="111"/>
    </row>
    <row r="90" spans="2:23" s="110" customFormat="1">
      <c r="W90" s="111"/>
    </row>
    <row r="91" spans="2:23" s="110" customFormat="1">
      <c r="W91" s="111"/>
    </row>
    <row r="92" spans="2:23" s="110" customFormat="1">
      <c r="W92" s="111"/>
    </row>
    <row r="93" spans="2:23" s="110" customFormat="1">
      <c r="W93" s="111"/>
    </row>
    <row r="94" spans="2:23" s="110" customFormat="1">
      <c r="W94" s="111"/>
    </row>
    <row r="95" spans="2:23" s="110" customFormat="1">
      <c r="W95" s="111"/>
    </row>
    <row r="96" spans="2:23" s="110" customFormat="1">
      <c r="W96" s="111"/>
    </row>
    <row r="97" spans="23:23" s="110" customFormat="1">
      <c r="W97" s="111"/>
    </row>
    <row r="98" spans="23:23" s="110" customFormat="1">
      <c r="W98" s="111"/>
    </row>
    <row r="99" spans="23:23" s="110" customFormat="1">
      <c r="W99" s="111"/>
    </row>
    <row r="100" spans="23:23" s="110" customFormat="1">
      <c r="W100" s="111"/>
    </row>
    <row r="101" spans="23:23" s="110" customFormat="1">
      <c r="W101" s="111"/>
    </row>
    <row r="102" spans="23:23" s="110" customFormat="1">
      <c r="W102" s="111"/>
    </row>
    <row r="103" spans="23:23" s="110" customFormat="1">
      <c r="W103" s="111"/>
    </row>
    <row r="104" spans="23:23" s="110" customFormat="1">
      <c r="W104" s="111"/>
    </row>
    <row r="105" spans="23:23" s="110" customFormat="1">
      <c r="W105" s="111"/>
    </row>
    <row r="106" spans="23:23" s="110" customFormat="1">
      <c r="W106" s="111"/>
    </row>
    <row r="107" spans="23:23" s="110" customFormat="1">
      <c r="W107" s="111"/>
    </row>
    <row r="108" spans="23:23" s="110" customFormat="1">
      <c r="W108" s="111"/>
    </row>
    <row r="109" spans="23:23" s="110" customFormat="1">
      <c r="W109" s="111"/>
    </row>
    <row r="110" spans="23:23" s="110" customFormat="1">
      <c r="W110" s="111"/>
    </row>
    <row r="111" spans="23:23" s="110" customFormat="1">
      <c r="W111" s="111"/>
    </row>
    <row r="112" spans="23:23" s="110" customFormat="1">
      <c r="W112" s="111"/>
    </row>
    <row r="113" spans="23:23" s="110" customFormat="1">
      <c r="W113" s="111"/>
    </row>
    <row r="114" spans="23:23" s="110" customFormat="1">
      <c r="W114" s="111"/>
    </row>
    <row r="115" spans="23:23" s="110" customFormat="1">
      <c r="W115" s="111"/>
    </row>
    <row r="116" spans="23:23" s="110" customFormat="1">
      <c r="W116" s="111"/>
    </row>
    <row r="117" spans="23:23" s="110" customFormat="1">
      <c r="W117" s="111"/>
    </row>
    <row r="118" spans="23:23" s="110" customFormat="1">
      <c r="W118" s="111"/>
    </row>
    <row r="119" spans="23:23" s="110" customFormat="1">
      <c r="W119" s="111"/>
    </row>
    <row r="120" spans="23:23" s="110" customFormat="1">
      <c r="W120" s="111"/>
    </row>
    <row r="121" spans="23:23" s="110" customFormat="1">
      <c r="W121" s="111"/>
    </row>
    <row r="122" spans="23:23" s="110" customFormat="1">
      <c r="W122" s="111"/>
    </row>
    <row r="123" spans="23:23" s="110" customFormat="1">
      <c r="W123" s="111"/>
    </row>
    <row r="124" spans="23:23" s="110" customFormat="1">
      <c r="W124" s="111"/>
    </row>
    <row r="125" spans="23:23" s="110" customFormat="1">
      <c r="W125" s="111"/>
    </row>
    <row r="126" spans="23:23" s="110" customFormat="1">
      <c r="W126" s="111"/>
    </row>
    <row r="127" spans="23:23" s="110" customFormat="1">
      <c r="W127" s="111"/>
    </row>
    <row r="128" spans="23:23" s="110" customFormat="1">
      <c r="W128" s="111"/>
    </row>
    <row r="129" spans="23:23" s="110" customFormat="1">
      <c r="W129" s="111"/>
    </row>
    <row r="130" spans="23:23" s="110" customFormat="1">
      <c r="W130" s="111"/>
    </row>
    <row r="131" spans="23:23" s="110" customFormat="1">
      <c r="W131" s="111"/>
    </row>
    <row r="132" spans="23:23" s="110" customFormat="1">
      <c r="W132" s="111"/>
    </row>
    <row r="133" spans="23:23" s="110" customFormat="1">
      <c r="W133" s="111"/>
    </row>
    <row r="134" spans="23:23" s="110" customFormat="1">
      <c r="W134" s="111"/>
    </row>
    <row r="135" spans="23:23" s="110" customFormat="1">
      <c r="W135" s="111"/>
    </row>
    <row r="136" spans="23:23" s="110" customFormat="1">
      <c r="W136" s="111"/>
    </row>
    <row r="137" spans="23:23" s="110" customFormat="1">
      <c r="W137" s="111"/>
    </row>
    <row r="138" spans="23:23" s="110" customFormat="1">
      <c r="W138" s="111"/>
    </row>
    <row r="139" spans="23:23" s="110" customFormat="1">
      <c r="W139" s="111"/>
    </row>
    <row r="140" spans="23:23" s="110" customFormat="1">
      <c r="W140" s="111"/>
    </row>
    <row r="141" spans="23:23" s="110" customFormat="1">
      <c r="W141" s="111"/>
    </row>
    <row r="142" spans="23:23" s="110" customFormat="1">
      <c r="W142" s="111"/>
    </row>
    <row r="143" spans="23:23" s="110" customFormat="1">
      <c r="W143" s="111"/>
    </row>
    <row r="144" spans="23:23" s="110" customFormat="1">
      <c r="W144" s="111"/>
    </row>
    <row r="145" spans="23:23" s="110" customFormat="1">
      <c r="W145" s="111"/>
    </row>
    <row r="146" spans="23:23" s="110" customFormat="1">
      <c r="W146" s="111"/>
    </row>
    <row r="147" spans="23:23" s="110" customFormat="1">
      <c r="W147" s="111"/>
    </row>
    <row r="148" spans="23:23" s="110" customFormat="1">
      <c r="W148" s="111"/>
    </row>
    <row r="149" spans="23:23" s="110" customFormat="1">
      <c r="W149" s="111"/>
    </row>
    <row r="150" spans="23:23" s="110" customFormat="1">
      <c r="W150" s="111"/>
    </row>
    <row r="151" spans="23:23" s="110" customFormat="1">
      <c r="W151" s="111"/>
    </row>
    <row r="152" spans="23:23" s="110" customFormat="1">
      <c r="W152" s="111"/>
    </row>
    <row r="153" spans="23:23" s="110" customFormat="1">
      <c r="W153" s="111"/>
    </row>
    <row r="154" spans="23:23" s="110" customFormat="1">
      <c r="W154" s="111"/>
    </row>
    <row r="155" spans="23:23" s="110" customFormat="1">
      <c r="W155" s="111"/>
    </row>
    <row r="156" spans="23:23" s="110" customFormat="1">
      <c r="W156" s="111"/>
    </row>
    <row r="157" spans="23:23" s="110" customFormat="1">
      <c r="W157" s="111"/>
    </row>
    <row r="158" spans="23:23" s="110" customFormat="1">
      <c r="W158" s="111"/>
    </row>
    <row r="159" spans="23:23" s="110" customFormat="1">
      <c r="W159" s="111"/>
    </row>
    <row r="160" spans="23:23" s="110" customFormat="1">
      <c r="W160" s="111"/>
    </row>
    <row r="161" spans="23:23" s="110" customFormat="1">
      <c r="W161" s="111"/>
    </row>
    <row r="162" spans="23:23" s="110" customFormat="1">
      <c r="W162" s="111"/>
    </row>
    <row r="163" spans="23:23" s="110" customFormat="1">
      <c r="W163" s="111"/>
    </row>
    <row r="164" spans="23:23" s="110" customFormat="1">
      <c r="W164" s="111"/>
    </row>
    <row r="165" spans="23:23" s="110" customFormat="1">
      <c r="W165" s="111"/>
    </row>
    <row r="166" spans="23:23" s="110" customFormat="1">
      <c r="W166" s="111"/>
    </row>
    <row r="167" spans="23:23" s="110" customFormat="1">
      <c r="W167" s="111"/>
    </row>
    <row r="168" spans="23:23" s="110" customFormat="1">
      <c r="W168" s="111"/>
    </row>
    <row r="169" spans="23:23" s="110" customFormat="1">
      <c r="W169" s="111"/>
    </row>
    <row r="170" spans="23:23" s="110" customFormat="1">
      <c r="W170" s="111"/>
    </row>
    <row r="171" spans="23:23" s="110" customFormat="1">
      <c r="W171" s="111"/>
    </row>
    <row r="172" spans="23:23" s="110" customFormat="1">
      <c r="W172" s="111"/>
    </row>
    <row r="173" spans="23:23" s="110" customFormat="1">
      <c r="W173" s="111"/>
    </row>
    <row r="174" spans="23:23" s="110" customFormat="1">
      <c r="W174" s="111"/>
    </row>
    <row r="175" spans="23:23" s="110" customFormat="1">
      <c r="W175" s="111"/>
    </row>
    <row r="176" spans="23:23" s="110" customFormat="1">
      <c r="W176" s="111"/>
    </row>
    <row r="177" spans="23:23" s="110" customFormat="1">
      <c r="W177" s="111"/>
    </row>
    <row r="178" spans="23:23" s="110" customFormat="1">
      <c r="W178" s="111"/>
    </row>
    <row r="179" spans="23:23" s="110" customFormat="1">
      <c r="W179" s="111"/>
    </row>
    <row r="180" spans="23:23" s="110" customFormat="1">
      <c r="W180" s="111"/>
    </row>
    <row r="181" spans="23:23" s="110" customFormat="1">
      <c r="W181" s="111"/>
    </row>
    <row r="182" spans="23:23" s="110" customFormat="1">
      <c r="W182" s="111"/>
    </row>
    <row r="183" spans="23:23" s="110" customFormat="1">
      <c r="W183" s="111"/>
    </row>
    <row r="184" spans="23:23" s="110" customFormat="1">
      <c r="W184" s="111"/>
    </row>
    <row r="185" spans="23:23" s="110" customFormat="1">
      <c r="W185" s="111"/>
    </row>
    <row r="186" spans="23:23" s="110" customFormat="1">
      <c r="W186" s="111"/>
    </row>
    <row r="187" spans="23:23" s="110" customFormat="1">
      <c r="W187" s="111"/>
    </row>
    <row r="188" spans="23:23" s="110" customFormat="1">
      <c r="W188" s="111"/>
    </row>
    <row r="189" spans="23:23" s="110" customFormat="1">
      <c r="W189" s="111"/>
    </row>
    <row r="190" spans="23:23" s="110" customFormat="1">
      <c r="W190" s="111"/>
    </row>
    <row r="191" spans="23:23" s="110" customFormat="1">
      <c r="W191" s="111"/>
    </row>
    <row r="192" spans="23:23" s="110" customFormat="1">
      <c r="W192" s="111"/>
    </row>
    <row r="193" spans="23:23" s="110" customFormat="1">
      <c r="W193" s="111"/>
    </row>
    <row r="194" spans="23:23" s="110" customFormat="1">
      <c r="W194" s="111"/>
    </row>
    <row r="195" spans="23:23" s="110" customFormat="1">
      <c r="W195" s="111"/>
    </row>
    <row r="196" spans="23:23" s="110" customFormat="1">
      <c r="W196" s="111"/>
    </row>
    <row r="197" spans="23:23" s="110" customFormat="1">
      <c r="W197" s="111"/>
    </row>
    <row r="198" spans="23:23" s="110" customFormat="1">
      <c r="W198" s="111"/>
    </row>
    <row r="199" spans="23:23" s="110" customFormat="1">
      <c r="W199" s="111"/>
    </row>
    <row r="200" spans="23:23" s="110" customFormat="1">
      <c r="W200" s="111"/>
    </row>
    <row r="201" spans="23:23" s="110" customFormat="1">
      <c r="W201" s="111"/>
    </row>
    <row r="202" spans="23:23" s="110" customFormat="1">
      <c r="W202" s="111"/>
    </row>
    <row r="203" spans="23:23" s="110" customFormat="1">
      <c r="W203" s="111"/>
    </row>
    <row r="204" spans="23:23" s="110" customFormat="1">
      <c r="W204" s="111"/>
    </row>
    <row r="205" spans="23:23" s="110" customFormat="1">
      <c r="W205" s="111"/>
    </row>
    <row r="206" spans="23:23" s="110" customFormat="1">
      <c r="W206" s="111"/>
    </row>
    <row r="207" spans="23:23" s="110" customFormat="1">
      <c r="W207" s="111"/>
    </row>
    <row r="208" spans="23:23" s="110" customFormat="1">
      <c r="W208" s="111"/>
    </row>
    <row r="209" spans="23:23" s="110" customFormat="1">
      <c r="W209" s="111"/>
    </row>
    <row r="210" spans="23:23" s="110" customFormat="1">
      <c r="W210" s="111"/>
    </row>
    <row r="211" spans="23:23" s="110" customFormat="1">
      <c r="W211" s="111"/>
    </row>
    <row r="212" spans="23:23" s="110" customFormat="1">
      <c r="W212" s="111"/>
    </row>
    <row r="213" spans="23:23" s="110" customFormat="1">
      <c r="W213" s="111"/>
    </row>
    <row r="214" spans="23:23" s="110" customFormat="1">
      <c r="W214" s="111"/>
    </row>
  </sheetData>
  <sheetProtection password="CF63" sheet="1" objects="1" scenarios="1" selectLockedCells="1"/>
  <mergeCells count="25">
    <mergeCell ref="Z7:AD7"/>
    <mergeCell ref="Z23:AB23"/>
    <mergeCell ref="Z21:AD22"/>
    <mergeCell ref="J53:N53"/>
    <mergeCell ref="O54:S54"/>
    <mergeCell ref="T54:U54"/>
    <mergeCell ref="Z8:AB8"/>
    <mergeCell ref="Z16:AB16"/>
    <mergeCell ref="Z14:AD15"/>
    <mergeCell ref="T55:U55"/>
    <mergeCell ref="B55:S55"/>
    <mergeCell ref="C3:T3"/>
    <mergeCell ref="E6:I6"/>
    <mergeCell ref="J6:N6"/>
    <mergeCell ref="O6:S6"/>
    <mergeCell ref="D6:D7"/>
    <mergeCell ref="C6:C7"/>
    <mergeCell ref="B6:B7"/>
    <mergeCell ref="B53:I53"/>
    <mergeCell ref="O53:S53"/>
    <mergeCell ref="T53:U53"/>
    <mergeCell ref="B54:I54"/>
    <mergeCell ref="J54:N54"/>
    <mergeCell ref="T6:T7"/>
    <mergeCell ref="U6:U7"/>
  </mergeCells>
  <dataValidations count="5"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8:P52 F8:F52 K8:K52">
      <formula1>scor4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8:O52 E8:E52 J8:J52">
      <formula1>scor5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8:Q52 G8:G52 L8:L52">
      <formula1>scor3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8:R52 H8:H52 M8:M52">
      <formula1>scor2</formula1>
    </dataValidation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8:S52 I8:I52 N8:N52">
      <formula1>scor1</formula1>
    </dataValidation>
  </dataValidations>
  <printOptions horizontalCentered="1"/>
  <pageMargins left="0.31496062992125984" right="0.11811023622047245" top="0.35433070866141736" bottom="0.15748031496062992" header="0.11811023622047245" footer="0.11811023622047245"/>
  <pageSetup paperSize="9" orientation="portrait" blackAndWhite="1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6"/>
  <sheetViews>
    <sheetView showGridLines="0" showRowColHeaders="0" workbookViewId="0">
      <selection activeCell="M11" sqref="M11"/>
    </sheetView>
  </sheetViews>
  <sheetFormatPr defaultColWidth="23.25" defaultRowHeight="22.5"/>
  <cols>
    <col min="1" max="1" width="15" style="34" customWidth="1"/>
    <col min="2" max="2" width="4.125" style="1" customWidth="1"/>
    <col min="3" max="3" width="8.75" style="1" customWidth="1"/>
    <col min="4" max="4" width="21.875" style="1" customWidth="1"/>
    <col min="5" max="19" width="2.75" style="1" customWidth="1"/>
    <col min="20" max="20" width="5.75" style="1" customWidth="1"/>
    <col min="21" max="21" width="9.625" style="1" customWidth="1"/>
    <col min="22" max="22" width="10.625" style="34" customWidth="1"/>
    <col min="23" max="23" width="14.625" style="37" customWidth="1"/>
    <col min="24" max="24" width="13" style="34" customWidth="1"/>
    <col min="25" max="25" width="10.25" style="34" customWidth="1"/>
    <col min="26" max="26" width="13.625" style="34" customWidth="1"/>
    <col min="27" max="31" width="23.25" style="34"/>
    <col min="32" max="16384" width="23.25" style="1"/>
  </cols>
  <sheetData>
    <row r="1" spans="1:3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W1" s="91" t="s">
        <v>57</v>
      </c>
    </row>
    <row r="2" spans="1:3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X2" s="53" t="s">
        <v>59</v>
      </c>
      <c r="Y2" s="54">
        <v>0.25</v>
      </c>
      <c r="Z2" s="57" t="s">
        <v>32</v>
      </c>
    </row>
    <row r="3" spans="1:31" s="7" customFormat="1" ht="19.5" customHeight="1">
      <c r="A3" s="33"/>
      <c r="B3" s="25"/>
      <c r="C3" s="227" t="str">
        <f>"แบบประเมินคุณะลักษณะอันพึงประสงค์ของผู้เรียน  "&amp;บันทึกข้อความ!S8&amp;" ปีการศึกษา "&amp;บันทึกข้อความ!S9</f>
        <v>แบบประเมินคุณะลักษณะอันพึงประสงค์ของผู้เรียน  ชั้นมัธยมศึกษาปีที่ 3 ปีการศึกษา 2556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5"/>
      <c r="V3" s="33"/>
      <c r="W3" s="38"/>
      <c r="X3" s="53" t="s">
        <v>58</v>
      </c>
      <c r="Y3" s="55">
        <f>SUM(U57:U59)</f>
        <v>0</v>
      </c>
      <c r="Z3" s="57" t="s">
        <v>29</v>
      </c>
      <c r="AA3" s="33"/>
      <c r="AB3" s="33"/>
      <c r="AC3" s="33"/>
      <c r="AD3" s="33"/>
      <c r="AE3" s="33"/>
    </row>
    <row r="4" spans="1:31" s="7" customFormat="1" ht="19.5" customHeight="1">
      <c r="A4" s="33"/>
      <c r="B4" s="25"/>
      <c r="C4" s="25" t="s">
        <v>51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33"/>
      <c r="W4" s="52"/>
      <c r="X4" s="53" t="s">
        <v>30</v>
      </c>
      <c r="Y4" s="56" t="str">
        <f>IF(Y3=0,"-",Y3*100/U62)</f>
        <v>-</v>
      </c>
      <c r="Z4" s="57"/>
      <c r="AA4" s="33"/>
      <c r="AB4" s="33"/>
      <c r="AC4" s="33"/>
      <c r="AD4" s="33"/>
      <c r="AE4" s="33"/>
    </row>
    <row r="5" spans="1:31" s="21" customFormat="1" ht="21" customHeight="1">
      <c r="A5" s="33"/>
      <c r="D5" s="21" t="s">
        <v>63</v>
      </c>
      <c r="V5" s="33"/>
      <c r="W5" s="38"/>
      <c r="X5" s="53" t="s">
        <v>31</v>
      </c>
      <c r="Y5" s="56" t="str">
        <f>IF(Y4="-","-",Y4*Y2/100)</f>
        <v>-</v>
      </c>
      <c r="Z5" s="57" t="s">
        <v>32</v>
      </c>
      <c r="AA5" s="33"/>
      <c r="AB5" s="33"/>
      <c r="AC5" s="33"/>
      <c r="AD5" s="33"/>
      <c r="AE5" s="33"/>
    </row>
    <row r="6" spans="1:31" s="7" customFormat="1" ht="84.75" customHeight="1">
      <c r="A6" s="33"/>
      <c r="B6" s="234" t="s">
        <v>0</v>
      </c>
      <c r="C6" s="235" t="str">
        <f>นักเรียน!B5</f>
        <v>เลขประจำตัว</v>
      </c>
      <c r="D6" s="234" t="s">
        <v>1</v>
      </c>
      <c r="E6" s="231" t="s">
        <v>64</v>
      </c>
      <c r="F6" s="232"/>
      <c r="G6" s="232"/>
      <c r="H6" s="232"/>
      <c r="I6" s="233"/>
      <c r="J6" s="231" t="s">
        <v>65</v>
      </c>
      <c r="K6" s="232"/>
      <c r="L6" s="232"/>
      <c r="M6" s="232"/>
      <c r="N6" s="233"/>
      <c r="O6" s="231"/>
      <c r="P6" s="232"/>
      <c r="Q6" s="232"/>
      <c r="R6" s="232"/>
      <c r="S6" s="232"/>
      <c r="T6" s="240" t="s">
        <v>28</v>
      </c>
      <c r="U6" s="240" t="s">
        <v>27</v>
      </c>
      <c r="V6" s="33"/>
      <c r="W6" s="48" t="s">
        <v>8</v>
      </c>
      <c r="X6" s="49" t="s">
        <v>9</v>
      </c>
      <c r="Y6" s="33"/>
      <c r="Z6" s="33"/>
      <c r="AA6" s="33"/>
      <c r="AB6" s="33"/>
      <c r="AC6" s="33"/>
      <c r="AD6" s="33"/>
      <c r="AE6" s="33"/>
    </row>
    <row r="7" spans="1:31" ht="18" customHeight="1">
      <c r="B7" s="234"/>
      <c r="C7" s="235"/>
      <c r="D7" s="234"/>
      <c r="E7" s="41">
        <v>5</v>
      </c>
      <c r="F7" s="42">
        <v>4</v>
      </c>
      <c r="G7" s="42">
        <v>3</v>
      </c>
      <c r="H7" s="42">
        <v>2</v>
      </c>
      <c r="I7" s="43">
        <v>1</v>
      </c>
      <c r="J7" s="41">
        <v>5</v>
      </c>
      <c r="K7" s="42">
        <v>4</v>
      </c>
      <c r="L7" s="42">
        <v>3</v>
      </c>
      <c r="M7" s="42">
        <v>2</v>
      </c>
      <c r="N7" s="43">
        <v>1</v>
      </c>
      <c r="O7" s="41"/>
      <c r="P7" s="42"/>
      <c r="Q7" s="42"/>
      <c r="R7" s="42"/>
      <c r="S7" s="51"/>
      <c r="T7" s="240"/>
      <c r="U7" s="240"/>
      <c r="W7" s="64">
        <v>10</v>
      </c>
      <c r="X7" s="65">
        <v>100</v>
      </c>
    </row>
    <row r="8" spans="1:31" s="4" customFormat="1" ht="13.5" customHeight="1">
      <c r="A8" s="35"/>
      <c r="B8" s="3">
        <v>1</v>
      </c>
      <c r="C8" s="27" t="str">
        <f>IF(นักเรียน!B6="","",นักเรียน!B6)</f>
        <v/>
      </c>
      <c r="D8" s="28" t="str">
        <f>IF(นักเรียน!C6="","",นักเรียน!C6)</f>
        <v>สามเณร</v>
      </c>
      <c r="E8" s="45"/>
      <c r="F8" s="46"/>
      <c r="G8" s="46"/>
      <c r="H8" s="46"/>
      <c r="I8" s="47"/>
      <c r="J8" s="45"/>
      <c r="K8" s="46"/>
      <c r="L8" s="46"/>
      <c r="M8" s="46"/>
      <c r="N8" s="47"/>
      <c r="O8" s="61"/>
      <c r="P8" s="62"/>
      <c r="Q8" s="62"/>
      <c r="R8" s="62"/>
      <c r="S8" s="63"/>
      <c r="T8" s="44" t="str">
        <f t="shared" ref="T8:T52" si="0">IF(X8=0,"",VLOOKUP(X8,gradeatt,4,TRUE))</f>
        <v/>
      </c>
      <c r="U8" s="44" t="str">
        <f t="shared" ref="U8:U52" si="1">IF(X8=0,"",VLOOKUP(X8,gradeatt,5,TRUE))</f>
        <v/>
      </c>
      <c r="V8" s="35"/>
      <c r="W8" s="40">
        <f>SUM(E8:S8)</f>
        <v>0</v>
      </c>
      <c r="X8" s="66">
        <f>W8*100/$W$7</f>
        <v>0</v>
      </c>
      <c r="Y8" s="35"/>
      <c r="Z8" s="35"/>
      <c r="AA8" s="35"/>
      <c r="AB8" s="35"/>
      <c r="AC8" s="35"/>
      <c r="AD8" s="35"/>
      <c r="AE8" s="35"/>
    </row>
    <row r="9" spans="1:31" s="4" customFormat="1" ht="13.5" customHeight="1">
      <c r="A9" s="35"/>
      <c r="B9" s="3">
        <v>2</v>
      </c>
      <c r="C9" s="27" t="str">
        <f>IF(นักเรียน!B7="","",นักเรียน!B7)</f>
        <v/>
      </c>
      <c r="D9" s="28" t="str">
        <f>IF(นักเรียน!C7="","",นักเรียน!C7)</f>
        <v>สามเณร</v>
      </c>
      <c r="E9" s="45"/>
      <c r="F9" s="46"/>
      <c r="G9" s="46"/>
      <c r="H9" s="46"/>
      <c r="I9" s="47"/>
      <c r="J9" s="45"/>
      <c r="K9" s="46"/>
      <c r="L9" s="46"/>
      <c r="M9" s="46"/>
      <c r="N9" s="47"/>
      <c r="O9" s="61"/>
      <c r="P9" s="62"/>
      <c r="Q9" s="62"/>
      <c r="R9" s="62"/>
      <c r="S9" s="63"/>
      <c r="T9" s="44" t="str">
        <f t="shared" si="0"/>
        <v/>
      </c>
      <c r="U9" s="44" t="str">
        <f t="shared" si="1"/>
        <v/>
      </c>
      <c r="V9" s="35"/>
      <c r="W9" s="40">
        <f t="shared" ref="W9:W52" si="2">SUM(E9:S9)</f>
        <v>0</v>
      </c>
      <c r="X9" s="66">
        <f t="shared" ref="X9:X52" si="3">W9*100/$W$7</f>
        <v>0</v>
      </c>
      <c r="Y9" s="35"/>
      <c r="Z9" s="35"/>
      <c r="AA9" s="35"/>
      <c r="AB9" s="35"/>
      <c r="AC9" s="35"/>
      <c r="AD9" s="35"/>
      <c r="AE9" s="35"/>
    </row>
    <row r="10" spans="1:31" s="4" customFormat="1" ht="13.5" customHeight="1">
      <c r="A10" s="35"/>
      <c r="B10" s="3">
        <v>3</v>
      </c>
      <c r="C10" s="27" t="str">
        <f>IF(นักเรียน!B8="","",นักเรียน!B8)</f>
        <v/>
      </c>
      <c r="D10" s="28" t="str">
        <f>IF(นักเรียน!C8="","",นักเรียน!C8)</f>
        <v>สามเณร</v>
      </c>
      <c r="E10" s="45"/>
      <c r="F10" s="46"/>
      <c r="G10" s="46"/>
      <c r="H10" s="46"/>
      <c r="I10" s="47"/>
      <c r="J10" s="45"/>
      <c r="K10" s="46"/>
      <c r="L10" s="46"/>
      <c r="M10" s="46"/>
      <c r="N10" s="47"/>
      <c r="O10" s="61"/>
      <c r="P10" s="62"/>
      <c r="Q10" s="62"/>
      <c r="R10" s="62"/>
      <c r="S10" s="63"/>
      <c r="T10" s="44" t="str">
        <f t="shared" si="0"/>
        <v/>
      </c>
      <c r="U10" s="44" t="str">
        <f t="shared" si="1"/>
        <v/>
      </c>
      <c r="V10" s="35"/>
      <c r="W10" s="40">
        <f t="shared" si="2"/>
        <v>0</v>
      </c>
      <c r="X10" s="66">
        <f t="shared" si="3"/>
        <v>0</v>
      </c>
      <c r="Y10" s="35"/>
      <c r="Z10" s="35"/>
      <c r="AA10" s="35"/>
      <c r="AB10" s="35"/>
      <c r="AC10" s="35"/>
      <c r="AD10" s="35"/>
      <c r="AE10" s="35"/>
    </row>
    <row r="11" spans="1:31" s="4" customFormat="1" ht="13.5" customHeight="1">
      <c r="A11" s="35"/>
      <c r="B11" s="3">
        <v>4</v>
      </c>
      <c r="C11" s="27" t="str">
        <f>IF(นักเรียน!B9="","",นักเรียน!B9)</f>
        <v/>
      </c>
      <c r="D11" s="28" t="str">
        <f>IF(นักเรียน!C9="","",นักเรียน!C9)</f>
        <v>สามเณร</v>
      </c>
      <c r="E11" s="45"/>
      <c r="F11" s="46"/>
      <c r="G11" s="46"/>
      <c r="H11" s="46"/>
      <c r="I11" s="47"/>
      <c r="J11" s="45"/>
      <c r="K11" s="46"/>
      <c r="L11" s="46"/>
      <c r="M11" s="46"/>
      <c r="N11" s="47"/>
      <c r="O11" s="61"/>
      <c r="P11" s="62"/>
      <c r="Q11" s="62"/>
      <c r="R11" s="62"/>
      <c r="S11" s="63"/>
      <c r="T11" s="44" t="str">
        <f t="shared" si="0"/>
        <v/>
      </c>
      <c r="U11" s="44" t="str">
        <f t="shared" si="1"/>
        <v/>
      </c>
      <c r="V11" s="35"/>
      <c r="W11" s="40">
        <f t="shared" si="2"/>
        <v>0</v>
      </c>
      <c r="X11" s="66">
        <f t="shared" si="3"/>
        <v>0</v>
      </c>
      <c r="Y11" s="35"/>
      <c r="Z11" s="35"/>
      <c r="AA11" s="35"/>
      <c r="AB11" s="35"/>
      <c r="AC11" s="35"/>
      <c r="AD11" s="35"/>
      <c r="AE11" s="35"/>
    </row>
    <row r="12" spans="1:31" s="4" customFormat="1" ht="13.5" customHeight="1">
      <c r="A12" s="35"/>
      <c r="B12" s="3">
        <v>5</v>
      </c>
      <c r="C12" s="27" t="str">
        <f>IF(นักเรียน!B10="","",นักเรียน!B10)</f>
        <v/>
      </c>
      <c r="D12" s="28" t="str">
        <f>IF(นักเรียน!C10="","",นักเรียน!C10)</f>
        <v>สามเณร</v>
      </c>
      <c r="E12" s="45"/>
      <c r="F12" s="46"/>
      <c r="G12" s="46"/>
      <c r="H12" s="46"/>
      <c r="I12" s="47"/>
      <c r="J12" s="45"/>
      <c r="K12" s="46"/>
      <c r="L12" s="46"/>
      <c r="M12" s="46"/>
      <c r="N12" s="47"/>
      <c r="O12" s="61"/>
      <c r="P12" s="62"/>
      <c r="Q12" s="62"/>
      <c r="R12" s="62"/>
      <c r="S12" s="63"/>
      <c r="T12" s="44" t="str">
        <f t="shared" si="0"/>
        <v/>
      </c>
      <c r="U12" s="44" t="str">
        <f t="shared" si="1"/>
        <v/>
      </c>
      <c r="V12" s="35"/>
      <c r="W12" s="40">
        <f t="shared" si="2"/>
        <v>0</v>
      </c>
      <c r="X12" s="66">
        <f t="shared" si="3"/>
        <v>0</v>
      </c>
      <c r="Y12" s="35"/>
      <c r="Z12" s="35"/>
      <c r="AA12" s="35"/>
      <c r="AB12" s="35"/>
      <c r="AC12" s="35"/>
      <c r="AD12" s="35"/>
      <c r="AE12" s="35"/>
    </row>
    <row r="13" spans="1:31" s="4" customFormat="1" ht="13.5" customHeight="1">
      <c r="A13" s="35"/>
      <c r="B13" s="3">
        <v>6</v>
      </c>
      <c r="C13" s="27" t="str">
        <f>IF(นักเรียน!B11="","",นักเรียน!B11)</f>
        <v/>
      </c>
      <c r="D13" s="28" t="str">
        <f>IF(นักเรียน!C11="","",นักเรียน!C11)</f>
        <v>สามเณร</v>
      </c>
      <c r="E13" s="45"/>
      <c r="F13" s="46"/>
      <c r="G13" s="46"/>
      <c r="H13" s="46"/>
      <c r="I13" s="47"/>
      <c r="J13" s="45"/>
      <c r="K13" s="46"/>
      <c r="L13" s="46"/>
      <c r="M13" s="46"/>
      <c r="N13" s="47"/>
      <c r="O13" s="61"/>
      <c r="P13" s="62"/>
      <c r="Q13" s="62"/>
      <c r="R13" s="62"/>
      <c r="S13" s="63"/>
      <c r="T13" s="44" t="str">
        <f t="shared" si="0"/>
        <v/>
      </c>
      <c r="U13" s="44" t="str">
        <f t="shared" si="1"/>
        <v/>
      </c>
      <c r="V13" s="35"/>
      <c r="W13" s="40">
        <f t="shared" si="2"/>
        <v>0</v>
      </c>
      <c r="X13" s="66">
        <f t="shared" si="3"/>
        <v>0</v>
      </c>
      <c r="Y13" s="35"/>
      <c r="Z13" s="35"/>
      <c r="AA13" s="35"/>
      <c r="AB13" s="35"/>
      <c r="AC13" s="35"/>
      <c r="AD13" s="35"/>
      <c r="AE13" s="35"/>
    </row>
    <row r="14" spans="1:31" s="4" customFormat="1" ht="13.5" customHeight="1">
      <c r="A14" s="35"/>
      <c r="B14" s="3">
        <v>7</v>
      </c>
      <c r="C14" s="27" t="str">
        <f>IF(นักเรียน!B12="","",นักเรียน!B12)</f>
        <v/>
      </c>
      <c r="D14" s="28" t="str">
        <f>IF(นักเรียน!C12="","",นักเรียน!C12)</f>
        <v>สามเณร</v>
      </c>
      <c r="E14" s="45"/>
      <c r="F14" s="46"/>
      <c r="G14" s="46"/>
      <c r="H14" s="46"/>
      <c r="I14" s="47"/>
      <c r="J14" s="45"/>
      <c r="K14" s="46"/>
      <c r="L14" s="46"/>
      <c r="M14" s="46"/>
      <c r="N14" s="47"/>
      <c r="O14" s="61"/>
      <c r="P14" s="62"/>
      <c r="Q14" s="62"/>
      <c r="R14" s="62"/>
      <c r="S14" s="63"/>
      <c r="T14" s="44" t="str">
        <f t="shared" si="0"/>
        <v/>
      </c>
      <c r="U14" s="44" t="str">
        <f t="shared" si="1"/>
        <v/>
      </c>
      <c r="V14" s="35"/>
      <c r="W14" s="40">
        <f t="shared" si="2"/>
        <v>0</v>
      </c>
      <c r="X14" s="66">
        <f t="shared" si="3"/>
        <v>0</v>
      </c>
      <c r="Y14" s="35"/>
      <c r="Z14" s="35"/>
      <c r="AA14" s="35"/>
      <c r="AB14" s="35"/>
      <c r="AC14" s="35"/>
      <c r="AD14" s="35"/>
      <c r="AE14" s="35"/>
    </row>
    <row r="15" spans="1:31" s="4" customFormat="1" ht="13.5" customHeight="1">
      <c r="A15" s="35"/>
      <c r="B15" s="3">
        <v>8</v>
      </c>
      <c r="C15" s="27" t="str">
        <f>IF(นักเรียน!B13="","",นักเรียน!B13)</f>
        <v/>
      </c>
      <c r="D15" s="28" t="str">
        <f>IF(นักเรียน!C13="","",นักเรียน!C13)</f>
        <v>สามเณร</v>
      </c>
      <c r="E15" s="45"/>
      <c r="F15" s="46"/>
      <c r="G15" s="46"/>
      <c r="H15" s="46"/>
      <c r="I15" s="47"/>
      <c r="J15" s="45"/>
      <c r="K15" s="46"/>
      <c r="L15" s="46"/>
      <c r="M15" s="46"/>
      <c r="N15" s="47"/>
      <c r="O15" s="61"/>
      <c r="P15" s="62"/>
      <c r="Q15" s="62"/>
      <c r="R15" s="62"/>
      <c r="S15" s="63"/>
      <c r="T15" s="44" t="str">
        <f t="shared" si="0"/>
        <v/>
      </c>
      <c r="U15" s="44" t="str">
        <f t="shared" si="1"/>
        <v/>
      </c>
      <c r="V15" s="35"/>
      <c r="W15" s="40">
        <f t="shared" si="2"/>
        <v>0</v>
      </c>
      <c r="X15" s="66">
        <f t="shared" si="3"/>
        <v>0</v>
      </c>
      <c r="Y15" s="35"/>
      <c r="Z15" s="35"/>
      <c r="AA15" s="35"/>
      <c r="AB15" s="35"/>
      <c r="AC15" s="35"/>
      <c r="AD15" s="35"/>
      <c r="AE15" s="35"/>
    </row>
    <row r="16" spans="1:31" s="4" customFormat="1" ht="13.5" customHeight="1">
      <c r="A16" s="35"/>
      <c r="B16" s="3">
        <v>9</v>
      </c>
      <c r="C16" s="27" t="str">
        <f>IF(นักเรียน!B14="","",นักเรียน!B14)</f>
        <v/>
      </c>
      <c r="D16" s="28" t="str">
        <f>IF(นักเรียน!C14="","",นักเรียน!C14)</f>
        <v>สามเณร</v>
      </c>
      <c r="E16" s="45"/>
      <c r="F16" s="46"/>
      <c r="G16" s="46"/>
      <c r="H16" s="46"/>
      <c r="I16" s="47"/>
      <c r="J16" s="45"/>
      <c r="K16" s="46"/>
      <c r="L16" s="46"/>
      <c r="M16" s="46"/>
      <c r="N16" s="47"/>
      <c r="O16" s="61"/>
      <c r="P16" s="62"/>
      <c r="Q16" s="62"/>
      <c r="R16" s="62"/>
      <c r="S16" s="63"/>
      <c r="T16" s="44" t="str">
        <f t="shared" si="0"/>
        <v/>
      </c>
      <c r="U16" s="44" t="str">
        <f t="shared" si="1"/>
        <v/>
      </c>
      <c r="V16" s="35"/>
      <c r="W16" s="40">
        <f t="shared" si="2"/>
        <v>0</v>
      </c>
      <c r="X16" s="66">
        <f t="shared" si="3"/>
        <v>0</v>
      </c>
      <c r="Y16" s="35"/>
      <c r="Z16" s="35"/>
      <c r="AA16" s="35"/>
      <c r="AB16" s="35"/>
      <c r="AC16" s="35"/>
      <c r="AD16" s="35"/>
      <c r="AE16" s="35"/>
    </row>
    <row r="17" spans="1:31" s="4" customFormat="1" ht="13.5" customHeight="1">
      <c r="A17" s="35"/>
      <c r="B17" s="3">
        <v>10</v>
      </c>
      <c r="C17" s="27" t="str">
        <f>IF(นักเรียน!B15="","",นักเรียน!B15)</f>
        <v/>
      </c>
      <c r="D17" s="28" t="str">
        <f>IF(นักเรียน!C15="","",นักเรียน!C15)</f>
        <v>สามเณร</v>
      </c>
      <c r="E17" s="45"/>
      <c r="F17" s="46"/>
      <c r="G17" s="46"/>
      <c r="H17" s="46"/>
      <c r="I17" s="47"/>
      <c r="J17" s="45"/>
      <c r="K17" s="46"/>
      <c r="L17" s="46"/>
      <c r="M17" s="46"/>
      <c r="N17" s="47"/>
      <c r="O17" s="61"/>
      <c r="P17" s="62"/>
      <c r="Q17" s="62"/>
      <c r="R17" s="62"/>
      <c r="S17" s="63"/>
      <c r="T17" s="44" t="str">
        <f t="shared" si="0"/>
        <v/>
      </c>
      <c r="U17" s="44" t="str">
        <f t="shared" si="1"/>
        <v/>
      </c>
      <c r="V17" s="35"/>
      <c r="W17" s="40">
        <f t="shared" si="2"/>
        <v>0</v>
      </c>
      <c r="X17" s="66">
        <f t="shared" si="3"/>
        <v>0</v>
      </c>
      <c r="Y17" s="35"/>
      <c r="Z17" s="35"/>
      <c r="AA17" s="35"/>
      <c r="AB17" s="35"/>
      <c r="AC17" s="35"/>
      <c r="AD17" s="35"/>
      <c r="AE17" s="35"/>
    </row>
    <row r="18" spans="1:31" s="4" customFormat="1" ht="13.5" customHeight="1">
      <c r="A18" s="35"/>
      <c r="B18" s="3">
        <v>11</v>
      </c>
      <c r="C18" s="27" t="str">
        <f>IF(นักเรียน!B16="","",นักเรียน!B16)</f>
        <v/>
      </c>
      <c r="D18" s="28" t="str">
        <f>IF(นักเรียน!C16="","",นักเรียน!C16)</f>
        <v/>
      </c>
      <c r="E18" s="45"/>
      <c r="F18" s="46"/>
      <c r="G18" s="46"/>
      <c r="H18" s="46"/>
      <c r="I18" s="47"/>
      <c r="J18" s="45"/>
      <c r="K18" s="46"/>
      <c r="L18" s="46"/>
      <c r="M18" s="46"/>
      <c r="N18" s="47"/>
      <c r="O18" s="61"/>
      <c r="P18" s="62"/>
      <c r="Q18" s="62"/>
      <c r="R18" s="62"/>
      <c r="S18" s="63"/>
      <c r="T18" s="44" t="str">
        <f t="shared" si="0"/>
        <v/>
      </c>
      <c r="U18" s="44" t="str">
        <f t="shared" si="1"/>
        <v/>
      </c>
      <c r="V18" s="35"/>
      <c r="W18" s="40">
        <f t="shared" si="2"/>
        <v>0</v>
      </c>
      <c r="X18" s="66">
        <f t="shared" si="3"/>
        <v>0</v>
      </c>
      <c r="Y18" s="35"/>
      <c r="Z18" s="35"/>
      <c r="AA18" s="35"/>
      <c r="AB18" s="35"/>
      <c r="AC18" s="35"/>
      <c r="AD18" s="35"/>
      <c r="AE18" s="35"/>
    </row>
    <row r="19" spans="1:31" s="4" customFormat="1" ht="13.5" customHeight="1">
      <c r="A19" s="35"/>
      <c r="B19" s="3">
        <v>12</v>
      </c>
      <c r="C19" s="27" t="str">
        <f>IF(นักเรียน!B17="","",นักเรียน!B17)</f>
        <v/>
      </c>
      <c r="D19" s="28" t="str">
        <f>IF(นักเรียน!C17="","",นักเรียน!C17)</f>
        <v/>
      </c>
      <c r="E19" s="45"/>
      <c r="F19" s="46"/>
      <c r="G19" s="46"/>
      <c r="H19" s="46"/>
      <c r="I19" s="47"/>
      <c r="J19" s="45"/>
      <c r="K19" s="46"/>
      <c r="L19" s="46"/>
      <c r="M19" s="46"/>
      <c r="N19" s="47"/>
      <c r="O19" s="61"/>
      <c r="P19" s="62"/>
      <c r="Q19" s="62"/>
      <c r="R19" s="62"/>
      <c r="S19" s="63"/>
      <c r="T19" s="44" t="str">
        <f t="shared" si="0"/>
        <v/>
      </c>
      <c r="U19" s="44" t="str">
        <f t="shared" si="1"/>
        <v/>
      </c>
      <c r="V19" s="35"/>
      <c r="W19" s="40">
        <f t="shared" si="2"/>
        <v>0</v>
      </c>
      <c r="X19" s="66">
        <f t="shared" si="3"/>
        <v>0</v>
      </c>
      <c r="Y19" s="35"/>
      <c r="Z19" s="35"/>
      <c r="AA19" s="35"/>
      <c r="AB19" s="35"/>
      <c r="AC19" s="35"/>
      <c r="AD19" s="35"/>
      <c r="AE19" s="35"/>
    </row>
    <row r="20" spans="1:31" s="4" customFormat="1" ht="13.5" customHeight="1">
      <c r="A20" s="35"/>
      <c r="B20" s="3">
        <v>13</v>
      </c>
      <c r="C20" s="27" t="str">
        <f>IF(นักเรียน!B18="","",นักเรียน!B18)</f>
        <v/>
      </c>
      <c r="D20" s="28" t="str">
        <f>IF(นักเรียน!C18="","",นักเรียน!C18)</f>
        <v/>
      </c>
      <c r="E20" s="45"/>
      <c r="F20" s="46"/>
      <c r="G20" s="46"/>
      <c r="H20" s="46"/>
      <c r="I20" s="47"/>
      <c r="J20" s="45"/>
      <c r="K20" s="46"/>
      <c r="L20" s="46"/>
      <c r="M20" s="46"/>
      <c r="N20" s="47"/>
      <c r="O20" s="61"/>
      <c r="P20" s="62"/>
      <c r="Q20" s="62"/>
      <c r="R20" s="62"/>
      <c r="S20" s="63"/>
      <c r="T20" s="44" t="str">
        <f t="shared" si="0"/>
        <v/>
      </c>
      <c r="U20" s="44" t="str">
        <f t="shared" si="1"/>
        <v/>
      </c>
      <c r="V20" s="35"/>
      <c r="W20" s="40">
        <f t="shared" si="2"/>
        <v>0</v>
      </c>
      <c r="X20" s="66">
        <f t="shared" si="3"/>
        <v>0</v>
      </c>
      <c r="Y20" s="35"/>
      <c r="Z20" s="35"/>
      <c r="AA20" s="35"/>
      <c r="AB20" s="35"/>
      <c r="AC20" s="35"/>
      <c r="AD20" s="35"/>
      <c r="AE20" s="35"/>
    </row>
    <row r="21" spans="1:31" s="4" customFormat="1" ht="13.5" customHeight="1">
      <c r="A21" s="35"/>
      <c r="B21" s="3">
        <v>14</v>
      </c>
      <c r="C21" s="27" t="str">
        <f>IF(นักเรียน!B19="","",นักเรียน!B19)</f>
        <v/>
      </c>
      <c r="D21" s="28" t="str">
        <f>IF(นักเรียน!C19="","",นักเรียน!C19)</f>
        <v/>
      </c>
      <c r="E21" s="45"/>
      <c r="F21" s="46"/>
      <c r="G21" s="46"/>
      <c r="H21" s="46"/>
      <c r="I21" s="47"/>
      <c r="J21" s="45"/>
      <c r="K21" s="46"/>
      <c r="L21" s="46"/>
      <c r="M21" s="46"/>
      <c r="N21" s="47"/>
      <c r="O21" s="61"/>
      <c r="P21" s="62"/>
      <c r="Q21" s="62"/>
      <c r="R21" s="62"/>
      <c r="S21" s="63"/>
      <c r="T21" s="44" t="str">
        <f t="shared" si="0"/>
        <v/>
      </c>
      <c r="U21" s="44" t="str">
        <f t="shared" si="1"/>
        <v/>
      </c>
      <c r="V21" s="35"/>
      <c r="W21" s="40">
        <f t="shared" si="2"/>
        <v>0</v>
      </c>
      <c r="X21" s="66">
        <f t="shared" si="3"/>
        <v>0</v>
      </c>
      <c r="Y21" s="35"/>
      <c r="Z21" s="35"/>
      <c r="AA21" s="35"/>
      <c r="AB21" s="35"/>
      <c r="AC21" s="35"/>
      <c r="AD21" s="35"/>
      <c r="AE21" s="35"/>
    </row>
    <row r="22" spans="1:31" s="4" customFormat="1" ht="13.5" customHeight="1">
      <c r="A22" s="35"/>
      <c r="B22" s="3">
        <v>15</v>
      </c>
      <c r="C22" s="27" t="str">
        <f>IF(นักเรียน!B20="","",นักเรียน!B20)</f>
        <v/>
      </c>
      <c r="D22" s="28" t="str">
        <f>IF(นักเรียน!C20="","",นักเรียน!C20)</f>
        <v/>
      </c>
      <c r="E22" s="45"/>
      <c r="F22" s="46"/>
      <c r="G22" s="46"/>
      <c r="H22" s="46"/>
      <c r="I22" s="47"/>
      <c r="J22" s="45"/>
      <c r="K22" s="46"/>
      <c r="L22" s="46"/>
      <c r="M22" s="46"/>
      <c r="N22" s="47"/>
      <c r="O22" s="61"/>
      <c r="P22" s="62"/>
      <c r="Q22" s="62"/>
      <c r="R22" s="62"/>
      <c r="S22" s="63"/>
      <c r="T22" s="44" t="str">
        <f t="shared" si="0"/>
        <v/>
      </c>
      <c r="U22" s="44" t="str">
        <f t="shared" si="1"/>
        <v/>
      </c>
      <c r="V22" s="35"/>
      <c r="W22" s="40">
        <f t="shared" si="2"/>
        <v>0</v>
      </c>
      <c r="X22" s="66">
        <f t="shared" si="3"/>
        <v>0</v>
      </c>
      <c r="Y22" s="35"/>
      <c r="Z22" s="35"/>
      <c r="AA22" s="35"/>
      <c r="AB22" s="35"/>
      <c r="AC22" s="35"/>
      <c r="AD22" s="35"/>
      <c r="AE22" s="35"/>
    </row>
    <row r="23" spans="1:31" s="4" customFormat="1" ht="13.5" customHeight="1">
      <c r="A23" s="35"/>
      <c r="B23" s="3">
        <v>16</v>
      </c>
      <c r="C23" s="27" t="str">
        <f>IF(นักเรียน!B21="","",นักเรียน!B21)</f>
        <v/>
      </c>
      <c r="D23" s="28" t="str">
        <f>IF(นักเรียน!C21="","",นักเรียน!C21)</f>
        <v/>
      </c>
      <c r="E23" s="45"/>
      <c r="F23" s="46"/>
      <c r="G23" s="46"/>
      <c r="H23" s="46"/>
      <c r="I23" s="47"/>
      <c r="J23" s="45"/>
      <c r="K23" s="46"/>
      <c r="L23" s="46"/>
      <c r="M23" s="46"/>
      <c r="N23" s="47"/>
      <c r="O23" s="61"/>
      <c r="P23" s="62"/>
      <c r="Q23" s="62"/>
      <c r="R23" s="62"/>
      <c r="S23" s="63"/>
      <c r="T23" s="44" t="str">
        <f t="shared" si="0"/>
        <v/>
      </c>
      <c r="U23" s="44" t="str">
        <f t="shared" si="1"/>
        <v/>
      </c>
      <c r="V23" s="35"/>
      <c r="W23" s="40">
        <f t="shared" si="2"/>
        <v>0</v>
      </c>
      <c r="X23" s="66">
        <f t="shared" si="3"/>
        <v>0</v>
      </c>
      <c r="Y23" s="35"/>
      <c r="Z23" s="35"/>
      <c r="AA23" s="35"/>
      <c r="AB23" s="35"/>
      <c r="AC23" s="35"/>
      <c r="AD23" s="35"/>
      <c r="AE23" s="35"/>
    </row>
    <row r="24" spans="1:31" s="4" customFormat="1" ht="13.5" customHeight="1">
      <c r="A24" s="35"/>
      <c r="B24" s="3">
        <v>17</v>
      </c>
      <c r="C24" s="27" t="str">
        <f>IF(นักเรียน!B22="","",นักเรียน!B22)</f>
        <v/>
      </c>
      <c r="D24" s="28" t="str">
        <f>IF(นักเรียน!C22="","",นักเรียน!C22)</f>
        <v/>
      </c>
      <c r="E24" s="45"/>
      <c r="F24" s="46"/>
      <c r="G24" s="46"/>
      <c r="H24" s="46"/>
      <c r="I24" s="47"/>
      <c r="J24" s="45"/>
      <c r="K24" s="46"/>
      <c r="L24" s="46"/>
      <c r="M24" s="46"/>
      <c r="N24" s="47"/>
      <c r="O24" s="61"/>
      <c r="P24" s="62"/>
      <c r="Q24" s="62"/>
      <c r="R24" s="62"/>
      <c r="S24" s="63"/>
      <c r="T24" s="44" t="str">
        <f t="shared" si="0"/>
        <v/>
      </c>
      <c r="U24" s="44" t="str">
        <f t="shared" si="1"/>
        <v/>
      </c>
      <c r="V24" s="35"/>
      <c r="W24" s="40">
        <f t="shared" si="2"/>
        <v>0</v>
      </c>
      <c r="X24" s="66">
        <f t="shared" si="3"/>
        <v>0</v>
      </c>
      <c r="Y24" s="35"/>
      <c r="Z24" s="35"/>
      <c r="AA24" s="35"/>
      <c r="AB24" s="35"/>
      <c r="AC24" s="35"/>
      <c r="AD24" s="35"/>
      <c r="AE24" s="35"/>
    </row>
    <row r="25" spans="1:31" s="4" customFormat="1" ht="13.5" customHeight="1">
      <c r="A25" s="35"/>
      <c r="B25" s="3">
        <v>18</v>
      </c>
      <c r="C25" s="27" t="str">
        <f>IF(นักเรียน!B23="","",นักเรียน!B23)</f>
        <v/>
      </c>
      <c r="D25" s="28" t="str">
        <f>IF(นักเรียน!C23="","",นักเรียน!C23)</f>
        <v/>
      </c>
      <c r="E25" s="45"/>
      <c r="F25" s="46"/>
      <c r="G25" s="46"/>
      <c r="H25" s="46"/>
      <c r="I25" s="47"/>
      <c r="J25" s="45"/>
      <c r="K25" s="46"/>
      <c r="L25" s="46"/>
      <c r="M25" s="46"/>
      <c r="N25" s="47"/>
      <c r="O25" s="61"/>
      <c r="P25" s="62"/>
      <c r="Q25" s="62"/>
      <c r="R25" s="62"/>
      <c r="S25" s="63"/>
      <c r="T25" s="44" t="str">
        <f t="shared" si="0"/>
        <v/>
      </c>
      <c r="U25" s="44" t="str">
        <f t="shared" si="1"/>
        <v/>
      </c>
      <c r="V25" s="35"/>
      <c r="W25" s="40">
        <f t="shared" si="2"/>
        <v>0</v>
      </c>
      <c r="X25" s="66">
        <f t="shared" si="3"/>
        <v>0</v>
      </c>
      <c r="Y25" s="35"/>
      <c r="Z25" s="35"/>
      <c r="AA25" s="35"/>
      <c r="AB25" s="35"/>
      <c r="AC25" s="35"/>
      <c r="AD25" s="35"/>
      <c r="AE25" s="35"/>
    </row>
    <row r="26" spans="1:31" s="4" customFormat="1" ht="13.5" customHeight="1">
      <c r="A26" s="35"/>
      <c r="B26" s="3">
        <v>19</v>
      </c>
      <c r="C26" s="27" t="str">
        <f>IF(นักเรียน!B24="","",นักเรียน!B24)</f>
        <v/>
      </c>
      <c r="D26" s="28" t="str">
        <f>IF(นักเรียน!C24="","",นักเรียน!C24)</f>
        <v/>
      </c>
      <c r="E26" s="45"/>
      <c r="F26" s="46"/>
      <c r="G26" s="46"/>
      <c r="H26" s="46"/>
      <c r="I26" s="47"/>
      <c r="J26" s="45"/>
      <c r="K26" s="46"/>
      <c r="L26" s="46"/>
      <c r="M26" s="46"/>
      <c r="N26" s="47"/>
      <c r="O26" s="61"/>
      <c r="P26" s="62"/>
      <c r="Q26" s="62"/>
      <c r="R26" s="62"/>
      <c r="S26" s="63"/>
      <c r="T26" s="44" t="str">
        <f t="shared" si="0"/>
        <v/>
      </c>
      <c r="U26" s="44" t="str">
        <f t="shared" si="1"/>
        <v/>
      </c>
      <c r="V26" s="35"/>
      <c r="W26" s="40">
        <f t="shared" si="2"/>
        <v>0</v>
      </c>
      <c r="X26" s="66">
        <f t="shared" si="3"/>
        <v>0</v>
      </c>
      <c r="Y26" s="35"/>
      <c r="Z26" s="35"/>
      <c r="AA26" s="35"/>
      <c r="AB26" s="35"/>
      <c r="AC26" s="35"/>
      <c r="AD26" s="35"/>
      <c r="AE26" s="35"/>
    </row>
    <row r="27" spans="1:31" s="4" customFormat="1" ht="13.5" customHeight="1">
      <c r="A27" s="35"/>
      <c r="B27" s="3">
        <v>20</v>
      </c>
      <c r="C27" s="27" t="str">
        <f>IF(นักเรียน!B25="","",นักเรียน!B25)</f>
        <v/>
      </c>
      <c r="D27" s="28" t="str">
        <f>IF(นักเรียน!C25="","",นักเรียน!C25)</f>
        <v/>
      </c>
      <c r="E27" s="45"/>
      <c r="F27" s="46"/>
      <c r="G27" s="46"/>
      <c r="H27" s="46"/>
      <c r="I27" s="47"/>
      <c r="J27" s="45"/>
      <c r="K27" s="46"/>
      <c r="L27" s="46"/>
      <c r="M27" s="46"/>
      <c r="N27" s="47"/>
      <c r="O27" s="61"/>
      <c r="P27" s="62"/>
      <c r="Q27" s="62"/>
      <c r="R27" s="62"/>
      <c r="S27" s="63"/>
      <c r="T27" s="44" t="str">
        <f t="shared" si="0"/>
        <v/>
      </c>
      <c r="U27" s="44" t="str">
        <f t="shared" si="1"/>
        <v/>
      </c>
      <c r="V27" s="35"/>
      <c r="W27" s="40">
        <f t="shared" si="2"/>
        <v>0</v>
      </c>
      <c r="X27" s="66">
        <f t="shared" si="3"/>
        <v>0</v>
      </c>
      <c r="Y27" s="35"/>
      <c r="Z27" s="35"/>
      <c r="AA27" s="35"/>
      <c r="AB27" s="35"/>
      <c r="AC27" s="35"/>
      <c r="AD27" s="35"/>
      <c r="AE27" s="35"/>
    </row>
    <row r="28" spans="1:31" s="4" customFormat="1" ht="13.5" customHeight="1">
      <c r="A28" s="35"/>
      <c r="B28" s="3">
        <v>21</v>
      </c>
      <c r="C28" s="27" t="str">
        <f>IF(นักเรียน!B26="","",นักเรียน!B26)</f>
        <v/>
      </c>
      <c r="D28" s="28" t="str">
        <f>IF(นักเรียน!C26="","",นักเรียน!C26)</f>
        <v/>
      </c>
      <c r="E28" s="45"/>
      <c r="F28" s="46"/>
      <c r="G28" s="46"/>
      <c r="H28" s="46"/>
      <c r="I28" s="47"/>
      <c r="J28" s="45"/>
      <c r="K28" s="46"/>
      <c r="L28" s="46"/>
      <c r="M28" s="46"/>
      <c r="N28" s="47"/>
      <c r="O28" s="61"/>
      <c r="P28" s="62"/>
      <c r="Q28" s="62"/>
      <c r="R28" s="62"/>
      <c r="S28" s="63"/>
      <c r="T28" s="44" t="str">
        <f t="shared" si="0"/>
        <v/>
      </c>
      <c r="U28" s="44" t="str">
        <f t="shared" si="1"/>
        <v/>
      </c>
      <c r="V28" s="35"/>
      <c r="W28" s="40">
        <f t="shared" si="2"/>
        <v>0</v>
      </c>
      <c r="X28" s="66">
        <f t="shared" si="3"/>
        <v>0</v>
      </c>
      <c r="Y28" s="35"/>
      <c r="Z28" s="35"/>
      <c r="AA28" s="35"/>
      <c r="AB28" s="35"/>
      <c r="AC28" s="35"/>
      <c r="AD28" s="35"/>
      <c r="AE28" s="35"/>
    </row>
    <row r="29" spans="1:31" s="4" customFormat="1" ht="13.5" customHeight="1">
      <c r="A29" s="35"/>
      <c r="B29" s="3">
        <v>22</v>
      </c>
      <c r="C29" s="27" t="str">
        <f>IF(นักเรียน!B27="","",นักเรียน!B27)</f>
        <v/>
      </c>
      <c r="D29" s="28" t="str">
        <f>IF(นักเรียน!C27="","",นักเรียน!C27)</f>
        <v/>
      </c>
      <c r="E29" s="45"/>
      <c r="F29" s="46"/>
      <c r="G29" s="46"/>
      <c r="H29" s="46"/>
      <c r="I29" s="47"/>
      <c r="J29" s="45"/>
      <c r="K29" s="46"/>
      <c r="L29" s="46"/>
      <c r="M29" s="46"/>
      <c r="N29" s="47"/>
      <c r="O29" s="61"/>
      <c r="P29" s="62"/>
      <c r="Q29" s="62"/>
      <c r="R29" s="62"/>
      <c r="S29" s="63"/>
      <c r="T29" s="44" t="str">
        <f t="shared" si="0"/>
        <v/>
      </c>
      <c r="U29" s="44" t="str">
        <f t="shared" si="1"/>
        <v/>
      </c>
      <c r="V29" s="35"/>
      <c r="W29" s="40">
        <f t="shared" si="2"/>
        <v>0</v>
      </c>
      <c r="X29" s="66">
        <f t="shared" si="3"/>
        <v>0</v>
      </c>
      <c r="Y29" s="35"/>
      <c r="Z29" s="35"/>
      <c r="AA29" s="35"/>
      <c r="AB29" s="35"/>
      <c r="AC29" s="35"/>
      <c r="AD29" s="35"/>
      <c r="AE29" s="35"/>
    </row>
    <row r="30" spans="1:31" s="4" customFormat="1" ht="13.5" customHeight="1">
      <c r="A30" s="35"/>
      <c r="B30" s="3">
        <v>23</v>
      </c>
      <c r="C30" s="27" t="str">
        <f>IF(นักเรียน!B28="","",นักเรียน!B28)</f>
        <v/>
      </c>
      <c r="D30" s="28" t="str">
        <f>IF(นักเรียน!C28="","",นักเรียน!C28)</f>
        <v/>
      </c>
      <c r="E30" s="45"/>
      <c r="F30" s="46"/>
      <c r="G30" s="46"/>
      <c r="H30" s="46"/>
      <c r="I30" s="47"/>
      <c r="J30" s="45"/>
      <c r="K30" s="46"/>
      <c r="L30" s="46"/>
      <c r="M30" s="46"/>
      <c r="N30" s="47"/>
      <c r="O30" s="61"/>
      <c r="P30" s="62"/>
      <c r="Q30" s="62"/>
      <c r="R30" s="62"/>
      <c r="S30" s="63"/>
      <c r="T30" s="44" t="str">
        <f t="shared" si="0"/>
        <v/>
      </c>
      <c r="U30" s="44" t="str">
        <f t="shared" si="1"/>
        <v/>
      </c>
      <c r="V30" s="35"/>
      <c r="W30" s="40">
        <f t="shared" si="2"/>
        <v>0</v>
      </c>
      <c r="X30" s="66">
        <f t="shared" si="3"/>
        <v>0</v>
      </c>
      <c r="Y30" s="35"/>
      <c r="Z30" s="35"/>
      <c r="AA30" s="35"/>
      <c r="AB30" s="35"/>
      <c r="AC30" s="35"/>
      <c r="AD30" s="35"/>
      <c r="AE30" s="35"/>
    </row>
    <row r="31" spans="1:31" s="4" customFormat="1" ht="13.5" customHeight="1">
      <c r="A31" s="35"/>
      <c r="B31" s="3">
        <v>24</v>
      </c>
      <c r="C31" s="27" t="str">
        <f>IF(นักเรียน!B29="","",นักเรียน!B29)</f>
        <v/>
      </c>
      <c r="D31" s="28" t="str">
        <f>IF(นักเรียน!C29="","",นักเรียน!C29)</f>
        <v/>
      </c>
      <c r="E31" s="45"/>
      <c r="F31" s="46"/>
      <c r="G31" s="46"/>
      <c r="H31" s="46"/>
      <c r="I31" s="47"/>
      <c r="J31" s="45"/>
      <c r="K31" s="46"/>
      <c r="L31" s="46"/>
      <c r="M31" s="46"/>
      <c r="N31" s="47"/>
      <c r="O31" s="61"/>
      <c r="P31" s="62"/>
      <c r="Q31" s="62"/>
      <c r="R31" s="62"/>
      <c r="S31" s="63"/>
      <c r="T31" s="44" t="str">
        <f t="shared" si="0"/>
        <v/>
      </c>
      <c r="U31" s="44" t="str">
        <f t="shared" si="1"/>
        <v/>
      </c>
      <c r="V31" s="35"/>
      <c r="W31" s="40">
        <f t="shared" si="2"/>
        <v>0</v>
      </c>
      <c r="X31" s="66">
        <f t="shared" si="3"/>
        <v>0</v>
      </c>
      <c r="Y31" s="35"/>
      <c r="Z31" s="35"/>
      <c r="AA31" s="35"/>
      <c r="AB31" s="35"/>
      <c r="AC31" s="35"/>
      <c r="AD31" s="35"/>
      <c r="AE31" s="35"/>
    </row>
    <row r="32" spans="1:31" s="4" customFormat="1" ht="13.5" customHeight="1">
      <c r="A32" s="35"/>
      <c r="B32" s="3">
        <v>25</v>
      </c>
      <c r="C32" s="27" t="str">
        <f>IF(นักเรียน!B30="","",นักเรียน!B30)</f>
        <v/>
      </c>
      <c r="D32" s="28" t="str">
        <f>IF(นักเรียน!C30="","",นักเรียน!C30)</f>
        <v/>
      </c>
      <c r="E32" s="45"/>
      <c r="F32" s="46"/>
      <c r="G32" s="46"/>
      <c r="H32" s="46"/>
      <c r="I32" s="47"/>
      <c r="J32" s="45"/>
      <c r="K32" s="46"/>
      <c r="L32" s="46"/>
      <c r="M32" s="46"/>
      <c r="N32" s="47"/>
      <c r="O32" s="61"/>
      <c r="P32" s="62"/>
      <c r="Q32" s="62"/>
      <c r="R32" s="62"/>
      <c r="S32" s="63"/>
      <c r="T32" s="44" t="str">
        <f t="shared" si="0"/>
        <v/>
      </c>
      <c r="U32" s="44" t="str">
        <f t="shared" si="1"/>
        <v/>
      </c>
      <c r="V32" s="35"/>
      <c r="W32" s="40">
        <f t="shared" si="2"/>
        <v>0</v>
      </c>
      <c r="X32" s="66">
        <f t="shared" si="3"/>
        <v>0</v>
      </c>
      <c r="Y32" s="35"/>
      <c r="Z32" s="35"/>
      <c r="AA32" s="35"/>
      <c r="AB32" s="35"/>
      <c r="AC32" s="35"/>
      <c r="AD32" s="35"/>
      <c r="AE32" s="35"/>
    </row>
    <row r="33" spans="1:31" s="4" customFormat="1" ht="13.5" customHeight="1">
      <c r="A33" s="35"/>
      <c r="B33" s="3">
        <v>26</v>
      </c>
      <c r="C33" s="27" t="str">
        <f>IF(นักเรียน!B31="","",นักเรียน!B31)</f>
        <v/>
      </c>
      <c r="D33" s="28" t="str">
        <f>IF(นักเรียน!C31="","",นักเรียน!C31)</f>
        <v/>
      </c>
      <c r="E33" s="45"/>
      <c r="F33" s="46"/>
      <c r="G33" s="46"/>
      <c r="H33" s="46"/>
      <c r="I33" s="47"/>
      <c r="J33" s="45"/>
      <c r="K33" s="46"/>
      <c r="L33" s="46"/>
      <c r="M33" s="46"/>
      <c r="N33" s="47"/>
      <c r="O33" s="61"/>
      <c r="P33" s="62"/>
      <c r="Q33" s="62"/>
      <c r="R33" s="62"/>
      <c r="S33" s="63"/>
      <c r="T33" s="44" t="str">
        <f t="shared" si="0"/>
        <v/>
      </c>
      <c r="U33" s="44" t="str">
        <f t="shared" si="1"/>
        <v/>
      </c>
      <c r="V33" s="35"/>
      <c r="W33" s="40">
        <f t="shared" si="2"/>
        <v>0</v>
      </c>
      <c r="X33" s="66">
        <f t="shared" si="3"/>
        <v>0</v>
      </c>
      <c r="Y33" s="35"/>
      <c r="Z33" s="35"/>
      <c r="AA33" s="35"/>
      <c r="AB33" s="35"/>
      <c r="AC33" s="35"/>
      <c r="AD33" s="35"/>
      <c r="AE33" s="35"/>
    </row>
    <row r="34" spans="1:31" s="4" customFormat="1" ht="13.5" customHeight="1">
      <c r="A34" s="35"/>
      <c r="B34" s="3">
        <v>27</v>
      </c>
      <c r="C34" s="27" t="str">
        <f>IF(นักเรียน!B32="","",นักเรียน!B32)</f>
        <v/>
      </c>
      <c r="D34" s="28" t="str">
        <f>IF(นักเรียน!C32="","",นักเรียน!C32)</f>
        <v/>
      </c>
      <c r="E34" s="45"/>
      <c r="F34" s="46"/>
      <c r="G34" s="46"/>
      <c r="H34" s="46"/>
      <c r="I34" s="47"/>
      <c r="J34" s="45"/>
      <c r="K34" s="46"/>
      <c r="L34" s="46"/>
      <c r="M34" s="46"/>
      <c r="N34" s="47"/>
      <c r="O34" s="61"/>
      <c r="P34" s="62"/>
      <c r="Q34" s="62"/>
      <c r="R34" s="62"/>
      <c r="S34" s="63"/>
      <c r="T34" s="44" t="str">
        <f t="shared" si="0"/>
        <v/>
      </c>
      <c r="U34" s="44" t="str">
        <f t="shared" si="1"/>
        <v/>
      </c>
      <c r="V34" s="35"/>
      <c r="W34" s="40">
        <f t="shared" si="2"/>
        <v>0</v>
      </c>
      <c r="X34" s="66">
        <f t="shared" si="3"/>
        <v>0</v>
      </c>
      <c r="Y34" s="35"/>
      <c r="Z34" s="35"/>
      <c r="AA34" s="35"/>
      <c r="AB34" s="35"/>
      <c r="AC34" s="35"/>
      <c r="AD34" s="35"/>
      <c r="AE34" s="35"/>
    </row>
    <row r="35" spans="1:31" s="4" customFormat="1" ht="13.5" customHeight="1">
      <c r="A35" s="35"/>
      <c r="B35" s="3">
        <v>28</v>
      </c>
      <c r="C35" s="27" t="str">
        <f>IF(นักเรียน!B33="","",นักเรียน!B33)</f>
        <v/>
      </c>
      <c r="D35" s="28" t="str">
        <f>IF(นักเรียน!C33="","",นักเรียน!C33)</f>
        <v/>
      </c>
      <c r="E35" s="45"/>
      <c r="F35" s="46"/>
      <c r="G35" s="46"/>
      <c r="H35" s="46"/>
      <c r="I35" s="47"/>
      <c r="J35" s="45"/>
      <c r="K35" s="46"/>
      <c r="L35" s="46"/>
      <c r="M35" s="46"/>
      <c r="N35" s="47"/>
      <c r="O35" s="61"/>
      <c r="P35" s="62"/>
      <c r="Q35" s="62"/>
      <c r="R35" s="62"/>
      <c r="S35" s="63"/>
      <c r="T35" s="44" t="str">
        <f t="shared" si="0"/>
        <v/>
      </c>
      <c r="U35" s="44" t="str">
        <f t="shared" si="1"/>
        <v/>
      </c>
      <c r="V35" s="35"/>
      <c r="W35" s="40">
        <f t="shared" si="2"/>
        <v>0</v>
      </c>
      <c r="X35" s="66">
        <f t="shared" si="3"/>
        <v>0</v>
      </c>
      <c r="Y35" s="35"/>
      <c r="Z35" s="35"/>
      <c r="AA35" s="35"/>
      <c r="AB35" s="35"/>
      <c r="AC35" s="35"/>
      <c r="AD35" s="35"/>
      <c r="AE35" s="35"/>
    </row>
    <row r="36" spans="1:31" s="4" customFormat="1" ht="13.5" customHeight="1">
      <c r="A36" s="35"/>
      <c r="B36" s="3">
        <v>29</v>
      </c>
      <c r="C36" s="27" t="str">
        <f>IF(นักเรียน!B34="","",นักเรียน!B34)</f>
        <v/>
      </c>
      <c r="D36" s="28" t="str">
        <f>IF(นักเรียน!C34="","",นักเรียน!C34)</f>
        <v/>
      </c>
      <c r="E36" s="45"/>
      <c r="F36" s="46"/>
      <c r="G36" s="46"/>
      <c r="H36" s="46"/>
      <c r="I36" s="47"/>
      <c r="J36" s="45"/>
      <c r="K36" s="46"/>
      <c r="L36" s="46"/>
      <c r="M36" s="46"/>
      <c r="N36" s="47"/>
      <c r="O36" s="61"/>
      <c r="P36" s="62"/>
      <c r="Q36" s="62"/>
      <c r="R36" s="62"/>
      <c r="S36" s="63"/>
      <c r="T36" s="44" t="str">
        <f t="shared" si="0"/>
        <v/>
      </c>
      <c r="U36" s="44" t="str">
        <f t="shared" si="1"/>
        <v/>
      </c>
      <c r="V36" s="35"/>
      <c r="W36" s="40">
        <f t="shared" si="2"/>
        <v>0</v>
      </c>
      <c r="X36" s="66">
        <f t="shared" si="3"/>
        <v>0</v>
      </c>
      <c r="Y36" s="35"/>
      <c r="Z36" s="35"/>
      <c r="AA36" s="35"/>
      <c r="AB36" s="35"/>
      <c r="AC36" s="35"/>
      <c r="AD36" s="35"/>
      <c r="AE36" s="35"/>
    </row>
    <row r="37" spans="1:31" s="4" customFormat="1" ht="13.5" customHeight="1">
      <c r="A37" s="35"/>
      <c r="B37" s="3">
        <v>30</v>
      </c>
      <c r="C37" s="27" t="str">
        <f>IF(นักเรียน!B35="","",นักเรียน!B35)</f>
        <v/>
      </c>
      <c r="D37" s="28" t="str">
        <f>IF(นักเรียน!C35="","",นักเรียน!C35)</f>
        <v/>
      </c>
      <c r="E37" s="45"/>
      <c r="F37" s="46"/>
      <c r="G37" s="46"/>
      <c r="H37" s="46"/>
      <c r="I37" s="47"/>
      <c r="J37" s="45"/>
      <c r="K37" s="46"/>
      <c r="L37" s="46"/>
      <c r="M37" s="46"/>
      <c r="N37" s="47"/>
      <c r="O37" s="61"/>
      <c r="P37" s="62"/>
      <c r="Q37" s="62"/>
      <c r="R37" s="62"/>
      <c r="S37" s="63"/>
      <c r="T37" s="44" t="str">
        <f t="shared" si="0"/>
        <v/>
      </c>
      <c r="U37" s="44" t="str">
        <f t="shared" si="1"/>
        <v/>
      </c>
      <c r="V37" s="35"/>
      <c r="W37" s="40">
        <f t="shared" si="2"/>
        <v>0</v>
      </c>
      <c r="X37" s="66">
        <f t="shared" si="3"/>
        <v>0</v>
      </c>
      <c r="Y37" s="35"/>
      <c r="Z37" s="35"/>
      <c r="AA37" s="35"/>
      <c r="AB37" s="35"/>
      <c r="AC37" s="35"/>
      <c r="AD37" s="35"/>
      <c r="AE37" s="35"/>
    </row>
    <row r="38" spans="1:31" s="4" customFormat="1" ht="13.5" customHeight="1">
      <c r="A38" s="35"/>
      <c r="B38" s="3">
        <v>31</v>
      </c>
      <c r="C38" s="27" t="str">
        <f>IF(นักเรียน!B36="","",นักเรียน!B36)</f>
        <v/>
      </c>
      <c r="D38" s="28" t="str">
        <f>IF(นักเรียน!C36="","",นักเรียน!C36)</f>
        <v/>
      </c>
      <c r="E38" s="45"/>
      <c r="F38" s="46"/>
      <c r="G38" s="46"/>
      <c r="H38" s="46"/>
      <c r="I38" s="47"/>
      <c r="J38" s="45"/>
      <c r="K38" s="46"/>
      <c r="L38" s="46"/>
      <c r="M38" s="46"/>
      <c r="N38" s="47"/>
      <c r="O38" s="61"/>
      <c r="P38" s="62"/>
      <c r="Q38" s="62"/>
      <c r="R38" s="62"/>
      <c r="S38" s="63"/>
      <c r="T38" s="44" t="str">
        <f t="shared" si="0"/>
        <v/>
      </c>
      <c r="U38" s="44" t="str">
        <f t="shared" si="1"/>
        <v/>
      </c>
      <c r="V38" s="35"/>
      <c r="W38" s="40">
        <f t="shared" si="2"/>
        <v>0</v>
      </c>
      <c r="X38" s="66">
        <f t="shared" si="3"/>
        <v>0</v>
      </c>
      <c r="Y38" s="35"/>
      <c r="Z38" s="35"/>
      <c r="AA38" s="35"/>
      <c r="AB38" s="35"/>
      <c r="AC38" s="35"/>
      <c r="AD38" s="35"/>
      <c r="AE38" s="35"/>
    </row>
    <row r="39" spans="1:31" s="4" customFormat="1" ht="13.5" customHeight="1">
      <c r="A39" s="35"/>
      <c r="B39" s="3">
        <v>32</v>
      </c>
      <c r="C39" s="27" t="str">
        <f>IF(นักเรียน!B37="","",นักเรียน!B37)</f>
        <v/>
      </c>
      <c r="D39" s="28" t="str">
        <f>IF(นักเรียน!C37="","",นักเรียน!C37)</f>
        <v/>
      </c>
      <c r="E39" s="45"/>
      <c r="F39" s="46"/>
      <c r="G39" s="46"/>
      <c r="H39" s="46"/>
      <c r="I39" s="47"/>
      <c r="J39" s="45"/>
      <c r="K39" s="46"/>
      <c r="L39" s="46"/>
      <c r="M39" s="46"/>
      <c r="N39" s="47"/>
      <c r="O39" s="61"/>
      <c r="P39" s="62"/>
      <c r="Q39" s="62"/>
      <c r="R39" s="62"/>
      <c r="S39" s="63"/>
      <c r="T39" s="44" t="str">
        <f t="shared" si="0"/>
        <v/>
      </c>
      <c r="U39" s="44" t="str">
        <f t="shared" si="1"/>
        <v/>
      </c>
      <c r="V39" s="35"/>
      <c r="W39" s="40">
        <f t="shared" si="2"/>
        <v>0</v>
      </c>
      <c r="X39" s="66">
        <f t="shared" si="3"/>
        <v>0</v>
      </c>
      <c r="Y39" s="35"/>
      <c r="Z39" s="35"/>
      <c r="AA39" s="35"/>
      <c r="AB39" s="35"/>
      <c r="AC39" s="35"/>
      <c r="AD39" s="35"/>
      <c r="AE39" s="35"/>
    </row>
    <row r="40" spans="1:31" s="4" customFormat="1" ht="13.5" customHeight="1">
      <c r="A40" s="35"/>
      <c r="B40" s="3">
        <v>33</v>
      </c>
      <c r="C40" s="27" t="str">
        <f>IF(นักเรียน!B38="","",นักเรียน!B38)</f>
        <v/>
      </c>
      <c r="D40" s="28" t="str">
        <f>IF(นักเรียน!C38="","",นักเรียน!C38)</f>
        <v/>
      </c>
      <c r="E40" s="45"/>
      <c r="F40" s="46"/>
      <c r="G40" s="46"/>
      <c r="H40" s="46"/>
      <c r="I40" s="47"/>
      <c r="J40" s="45"/>
      <c r="K40" s="46"/>
      <c r="L40" s="46"/>
      <c r="M40" s="46"/>
      <c r="N40" s="47"/>
      <c r="O40" s="61"/>
      <c r="P40" s="62"/>
      <c r="Q40" s="62"/>
      <c r="R40" s="62"/>
      <c r="S40" s="63"/>
      <c r="T40" s="44" t="str">
        <f t="shared" si="0"/>
        <v/>
      </c>
      <c r="U40" s="44" t="str">
        <f t="shared" si="1"/>
        <v/>
      </c>
      <c r="V40" s="35"/>
      <c r="W40" s="40">
        <f t="shared" si="2"/>
        <v>0</v>
      </c>
      <c r="X40" s="66">
        <f t="shared" si="3"/>
        <v>0</v>
      </c>
      <c r="Y40" s="35"/>
      <c r="Z40" s="35"/>
      <c r="AA40" s="35"/>
      <c r="AB40" s="35"/>
      <c r="AC40" s="35"/>
      <c r="AD40" s="35"/>
      <c r="AE40" s="35"/>
    </row>
    <row r="41" spans="1:31" s="4" customFormat="1" ht="13.5" customHeight="1">
      <c r="A41" s="35"/>
      <c r="B41" s="3">
        <v>34</v>
      </c>
      <c r="C41" s="27" t="str">
        <f>IF(นักเรียน!B39="","",นักเรียน!B39)</f>
        <v/>
      </c>
      <c r="D41" s="28" t="str">
        <f>IF(นักเรียน!C39="","",นักเรียน!C39)</f>
        <v/>
      </c>
      <c r="E41" s="45"/>
      <c r="F41" s="46"/>
      <c r="G41" s="46"/>
      <c r="H41" s="46"/>
      <c r="I41" s="47"/>
      <c r="J41" s="45"/>
      <c r="K41" s="46"/>
      <c r="L41" s="46"/>
      <c r="M41" s="46"/>
      <c r="N41" s="47"/>
      <c r="O41" s="61"/>
      <c r="P41" s="62"/>
      <c r="Q41" s="62"/>
      <c r="R41" s="62"/>
      <c r="S41" s="63"/>
      <c r="T41" s="44" t="str">
        <f t="shared" si="0"/>
        <v/>
      </c>
      <c r="U41" s="44" t="str">
        <f t="shared" si="1"/>
        <v/>
      </c>
      <c r="V41" s="35"/>
      <c r="W41" s="40">
        <f t="shared" si="2"/>
        <v>0</v>
      </c>
      <c r="X41" s="66">
        <f t="shared" si="3"/>
        <v>0</v>
      </c>
      <c r="Y41" s="35"/>
      <c r="Z41" s="35"/>
      <c r="AA41" s="35"/>
      <c r="AB41" s="35"/>
      <c r="AC41" s="35"/>
      <c r="AD41" s="35"/>
      <c r="AE41" s="35"/>
    </row>
    <row r="42" spans="1:31" s="4" customFormat="1" ht="13.5" customHeight="1">
      <c r="A42" s="35"/>
      <c r="B42" s="3">
        <v>35</v>
      </c>
      <c r="C42" s="27" t="str">
        <f>IF(นักเรียน!B40="","",นักเรียน!B40)</f>
        <v/>
      </c>
      <c r="D42" s="28" t="str">
        <f>IF(นักเรียน!C40="","",นักเรียน!C40)</f>
        <v/>
      </c>
      <c r="E42" s="45"/>
      <c r="F42" s="46"/>
      <c r="G42" s="46"/>
      <c r="H42" s="46"/>
      <c r="I42" s="47"/>
      <c r="J42" s="45"/>
      <c r="K42" s="46"/>
      <c r="L42" s="46"/>
      <c r="M42" s="46"/>
      <c r="N42" s="47"/>
      <c r="O42" s="61"/>
      <c r="P42" s="62"/>
      <c r="Q42" s="62"/>
      <c r="R42" s="62"/>
      <c r="S42" s="63"/>
      <c r="T42" s="44" t="str">
        <f t="shared" si="0"/>
        <v/>
      </c>
      <c r="U42" s="44" t="str">
        <f t="shared" si="1"/>
        <v/>
      </c>
      <c r="V42" s="35"/>
      <c r="W42" s="40">
        <f t="shared" si="2"/>
        <v>0</v>
      </c>
      <c r="X42" s="66">
        <f t="shared" si="3"/>
        <v>0</v>
      </c>
      <c r="Y42" s="35"/>
      <c r="Z42" s="35"/>
      <c r="AA42" s="35"/>
      <c r="AB42" s="35"/>
      <c r="AC42" s="35"/>
      <c r="AD42" s="35"/>
      <c r="AE42" s="35"/>
    </row>
    <row r="43" spans="1:31" s="4" customFormat="1" ht="13.5" customHeight="1">
      <c r="A43" s="35"/>
      <c r="B43" s="3">
        <v>36</v>
      </c>
      <c r="C43" s="27" t="str">
        <f>IF(นักเรียน!B41="","",นักเรียน!B41)</f>
        <v/>
      </c>
      <c r="D43" s="28" t="str">
        <f>IF(นักเรียน!C41="","",นักเรียน!C41)</f>
        <v/>
      </c>
      <c r="E43" s="45"/>
      <c r="F43" s="46"/>
      <c r="G43" s="46"/>
      <c r="H43" s="46"/>
      <c r="I43" s="47"/>
      <c r="J43" s="45"/>
      <c r="K43" s="46"/>
      <c r="L43" s="46"/>
      <c r="M43" s="46"/>
      <c r="N43" s="47"/>
      <c r="O43" s="61"/>
      <c r="P43" s="62"/>
      <c r="Q43" s="62"/>
      <c r="R43" s="62"/>
      <c r="S43" s="63"/>
      <c r="T43" s="44" t="str">
        <f t="shared" si="0"/>
        <v/>
      </c>
      <c r="U43" s="44" t="str">
        <f t="shared" si="1"/>
        <v/>
      </c>
      <c r="V43" s="35"/>
      <c r="W43" s="40">
        <f t="shared" si="2"/>
        <v>0</v>
      </c>
      <c r="X43" s="66">
        <f t="shared" si="3"/>
        <v>0</v>
      </c>
      <c r="Y43" s="35"/>
      <c r="Z43" s="35"/>
      <c r="AA43" s="35"/>
      <c r="AB43" s="35"/>
      <c r="AC43" s="35"/>
      <c r="AD43" s="35"/>
      <c r="AE43" s="35"/>
    </row>
    <row r="44" spans="1:31" s="4" customFormat="1" ht="13.5" customHeight="1">
      <c r="A44" s="35"/>
      <c r="B44" s="3">
        <v>37</v>
      </c>
      <c r="C44" s="27" t="str">
        <f>IF(นักเรียน!B42="","",นักเรียน!B42)</f>
        <v/>
      </c>
      <c r="D44" s="28" t="str">
        <f>IF(นักเรียน!C42="","",นักเรียน!C42)</f>
        <v/>
      </c>
      <c r="E44" s="45"/>
      <c r="F44" s="46"/>
      <c r="G44" s="46"/>
      <c r="H44" s="46"/>
      <c r="I44" s="47"/>
      <c r="J44" s="45"/>
      <c r="K44" s="46"/>
      <c r="L44" s="46"/>
      <c r="M44" s="46"/>
      <c r="N44" s="47"/>
      <c r="O44" s="61"/>
      <c r="P44" s="62"/>
      <c r="Q44" s="62"/>
      <c r="R44" s="62"/>
      <c r="S44" s="63"/>
      <c r="T44" s="44" t="str">
        <f t="shared" si="0"/>
        <v/>
      </c>
      <c r="U44" s="44" t="str">
        <f t="shared" si="1"/>
        <v/>
      </c>
      <c r="V44" s="35"/>
      <c r="W44" s="40">
        <f t="shared" si="2"/>
        <v>0</v>
      </c>
      <c r="X44" s="66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3.5" customHeight="1">
      <c r="A45" s="36"/>
      <c r="B45" s="3">
        <v>38</v>
      </c>
      <c r="C45" s="27" t="str">
        <f>IF(นักเรียน!B43="","",นักเรียน!B43)</f>
        <v/>
      </c>
      <c r="D45" s="28" t="str">
        <f>IF(นักเรียน!C43="","",นักเรียน!C43)</f>
        <v/>
      </c>
      <c r="E45" s="45"/>
      <c r="F45" s="46"/>
      <c r="G45" s="46"/>
      <c r="H45" s="46"/>
      <c r="I45" s="47"/>
      <c r="J45" s="45"/>
      <c r="K45" s="46"/>
      <c r="L45" s="46"/>
      <c r="M45" s="46"/>
      <c r="N45" s="47"/>
      <c r="O45" s="61"/>
      <c r="P45" s="62"/>
      <c r="Q45" s="62"/>
      <c r="R45" s="62"/>
      <c r="S45" s="63"/>
      <c r="T45" s="44" t="str">
        <f t="shared" si="0"/>
        <v/>
      </c>
      <c r="U45" s="44" t="str">
        <f t="shared" si="1"/>
        <v/>
      </c>
      <c r="V45" s="36"/>
      <c r="W45" s="40">
        <f t="shared" si="2"/>
        <v>0</v>
      </c>
      <c r="X45" s="66">
        <f t="shared" si="3"/>
        <v>0</v>
      </c>
      <c r="Y45" s="36"/>
      <c r="Z45" s="36"/>
      <c r="AA45" s="36"/>
      <c r="AB45" s="36"/>
      <c r="AC45" s="36"/>
      <c r="AD45" s="36"/>
      <c r="AE45" s="36"/>
    </row>
    <row r="46" spans="1:31" s="5" customFormat="1" ht="13.5" customHeight="1">
      <c r="A46" s="36"/>
      <c r="B46" s="3">
        <v>39</v>
      </c>
      <c r="C46" s="27" t="str">
        <f>IF(นักเรียน!B44="","",นักเรียน!B44)</f>
        <v/>
      </c>
      <c r="D46" s="28" t="str">
        <f>IF(นักเรียน!C44="","",นักเรียน!C44)</f>
        <v/>
      </c>
      <c r="E46" s="45"/>
      <c r="F46" s="46"/>
      <c r="G46" s="46"/>
      <c r="H46" s="46"/>
      <c r="I46" s="47"/>
      <c r="J46" s="45"/>
      <c r="K46" s="46"/>
      <c r="L46" s="46"/>
      <c r="M46" s="46"/>
      <c r="N46" s="47"/>
      <c r="O46" s="61"/>
      <c r="P46" s="62"/>
      <c r="Q46" s="62"/>
      <c r="R46" s="62"/>
      <c r="S46" s="63"/>
      <c r="T46" s="44" t="str">
        <f t="shared" si="0"/>
        <v/>
      </c>
      <c r="U46" s="44" t="str">
        <f t="shared" si="1"/>
        <v/>
      </c>
      <c r="V46" s="36"/>
      <c r="W46" s="40">
        <f t="shared" si="2"/>
        <v>0</v>
      </c>
      <c r="X46" s="66">
        <f t="shared" si="3"/>
        <v>0</v>
      </c>
      <c r="Y46" s="36"/>
      <c r="Z46" s="36"/>
      <c r="AA46" s="36"/>
      <c r="AB46" s="36"/>
      <c r="AC46" s="36"/>
      <c r="AD46" s="36"/>
      <c r="AE46" s="36"/>
    </row>
    <row r="47" spans="1:31" s="5" customFormat="1" ht="13.5" customHeight="1">
      <c r="A47" s="36"/>
      <c r="B47" s="3">
        <v>40</v>
      </c>
      <c r="C47" s="27" t="str">
        <f>IF(นักเรียน!B45="","",นักเรียน!B45)</f>
        <v/>
      </c>
      <c r="D47" s="28" t="str">
        <f>IF(นักเรียน!C45="","",นักเรียน!C45)</f>
        <v/>
      </c>
      <c r="E47" s="45"/>
      <c r="F47" s="46"/>
      <c r="G47" s="46"/>
      <c r="H47" s="46"/>
      <c r="I47" s="47"/>
      <c r="J47" s="45"/>
      <c r="K47" s="46"/>
      <c r="L47" s="46"/>
      <c r="M47" s="46"/>
      <c r="N47" s="47"/>
      <c r="O47" s="61"/>
      <c r="P47" s="62"/>
      <c r="Q47" s="62"/>
      <c r="R47" s="62"/>
      <c r="S47" s="63"/>
      <c r="T47" s="44" t="str">
        <f t="shared" si="0"/>
        <v/>
      </c>
      <c r="U47" s="44" t="str">
        <f t="shared" si="1"/>
        <v/>
      </c>
      <c r="V47" s="36"/>
      <c r="W47" s="40">
        <f t="shared" si="2"/>
        <v>0</v>
      </c>
      <c r="X47" s="66">
        <f t="shared" si="3"/>
        <v>0</v>
      </c>
      <c r="Y47" s="36"/>
      <c r="Z47" s="36"/>
      <c r="AA47" s="36"/>
      <c r="AB47" s="36"/>
      <c r="AC47" s="36"/>
      <c r="AD47" s="36"/>
      <c r="AE47" s="36"/>
    </row>
    <row r="48" spans="1:31" s="5" customFormat="1" ht="13.5" customHeight="1">
      <c r="A48" s="36"/>
      <c r="B48" s="3">
        <v>41</v>
      </c>
      <c r="C48" s="27" t="str">
        <f>IF(นักเรียน!B46="","",นักเรียน!B46)</f>
        <v/>
      </c>
      <c r="D48" s="28" t="str">
        <f>IF(นักเรียน!C46="","",นักเรียน!C46)</f>
        <v/>
      </c>
      <c r="E48" s="45"/>
      <c r="F48" s="46"/>
      <c r="G48" s="46"/>
      <c r="H48" s="46"/>
      <c r="I48" s="47"/>
      <c r="J48" s="45"/>
      <c r="K48" s="46"/>
      <c r="L48" s="46"/>
      <c r="M48" s="46"/>
      <c r="N48" s="47"/>
      <c r="O48" s="61"/>
      <c r="P48" s="62"/>
      <c r="Q48" s="62"/>
      <c r="R48" s="62"/>
      <c r="S48" s="63"/>
      <c r="T48" s="44" t="str">
        <f t="shared" si="0"/>
        <v/>
      </c>
      <c r="U48" s="44" t="str">
        <f t="shared" si="1"/>
        <v/>
      </c>
      <c r="V48" s="36"/>
      <c r="W48" s="40">
        <f t="shared" si="2"/>
        <v>0</v>
      </c>
      <c r="X48" s="66">
        <f t="shared" si="3"/>
        <v>0</v>
      </c>
      <c r="Y48" s="36"/>
      <c r="Z48" s="36"/>
      <c r="AA48" s="36"/>
      <c r="AB48" s="36"/>
      <c r="AC48" s="36"/>
      <c r="AD48" s="36"/>
      <c r="AE48" s="36"/>
    </row>
    <row r="49" spans="1:31" s="5" customFormat="1" ht="13.5" customHeight="1">
      <c r="A49" s="36"/>
      <c r="B49" s="3">
        <v>42</v>
      </c>
      <c r="C49" s="27" t="str">
        <f>IF(นักเรียน!B47="","",นักเรียน!B47)</f>
        <v/>
      </c>
      <c r="D49" s="28" t="str">
        <f>IF(นักเรียน!C47="","",นักเรียน!C47)</f>
        <v/>
      </c>
      <c r="E49" s="45"/>
      <c r="F49" s="46"/>
      <c r="G49" s="46"/>
      <c r="H49" s="46"/>
      <c r="I49" s="47"/>
      <c r="J49" s="45"/>
      <c r="K49" s="46"/>
      <c r="L49" s="46"/>
      <c r="M49" s="46"/>
      <c r="N49" s="47"/>
      <c r="O49" s="61"/>
      <c r="P49" s="62"/>
      <c r="Q49" s="62"/>
      <c r="R49" s="62"/>
      <c r="S49" s="63"/>
      <c r="T49" s="44" t="str">
        <f t="shared" si="0"/>
        <v/>
      </c>
      <c r="U49" s="44" t="str">
        <f t="shared" si="1"/>
        <v/>
      </c>
      <c r="V49" s="36"/>
      <c r="W49" s="40">
        <f t="shared" si="2"/>
        <v>0</v>
      </c>
      <c r="X49" s="66">
        <f t="shared" si="3"/>
        <v>0</v>
      </c>
      <c r="Y49" s="36"/>
      <c r="Z49" s="36"/>
      <c r="AA49" s="36"/>
      <c r="AB49" s="36"/>
      <c r="AC49" s="36"/>
      <c r="AD49" s="36"/>
      <c r="AE49" s="36"/>
    </row>
    <row r="50" spans="1:31" s="5" customFormat="1" ht="13.5" customHeight="1">
      <c r="A50" s="36"/>
      <c r="B50" s="3">
        <v>43</v>
      </c>
      <c r="C50" s="27" t="str">
        <f>IF(นักเรียน!B48="","",นักเรียน!B48)</f>
        <v/>
      </c>
      <c r="D50" s="28" t="str">
        <f>IF(นักเรียน!C48="","",นักเรียน!C48)</f>
        <v/>
      </c>
      <c r="E50" s="45"/>
      <c r="F50" s="46"/>
      <c r="G50" s="46"/>
      <c r="H50" s="46"/>
      <c r="I50" s="47"/>
      <c r="J50" s="45"/>
      <c r="K50" s="46"/>
      <c r="L50" s="46"/>
      <c r="M50" s="46"/>
      <c r="N50" s="47"/>
      <c r="O50" s="61"/>
      <c r="P50" s="62"/>
      <c r="Q50" s="62"/>
      <c r="R50" s="62"/>
      <c r="S50" s="63"/>
      <c r="T50" s="44" t="str">
        <f t="shared" si="0"/>
        <v/>
      </c>
      <c r="U50" s="44" t="str">
        <f t="shared" si="1"/>
        <v/>
      </c>
      <c r="V50" s="36"/>
      <c r="W50" s="40">
        <f t="shared" si="2"/>
        <v>0</v>
      </c>
      <c r="X50" s="66">
        <f t="shared" si="3"/>
        <v>0</v>
      </c>
      <c r="Y50" s="36"/>
      <c r="Z50" s="36"/>
      <c r="AA50" s="36"/>
      <c r="AB50" s="36"/>
      <c r="AC50" s="36"/>
      <c r="AD50" s="36"/>
      <c r="AE50" s="36"/>
    </row>
    <row r="51" spans="1:31" s="5" customFormat="1" ht="13.5" customHeight="1">
      <c r="A51" s="36"/>
      <c r="B51" s="3">
        <v>44</v>
      </c>
      <c r="C51" s="27" t="str">
        <f>IF(นักเรียน!B49="","",นักเรียน!B49)</f>
        <v/>
      </c>
      <c r="D51" s="28" t="str">
        <f>IF(นักเรียน!C49="","",นักเรียน!C49)</f>
        <v/>
      </c>
      <c r="E51" s="45"/>
      <c r="F51" s="46"/>
      <c r="G51" s="46"/>
      <c r="H51" s="46"/>
      <c r="I51" s="47"/>
      <c r="J51" s="45"/>
      <c r="K51" s="46"/>
      <c r="L51" s="46"/>
      <c r="M51" s="46"/>
      <c r="N51" s="47"/>
      <c r="O51" s="61"/>
      <c r="P51" s="62"/>
      <c r="Q51" s="62"/>
      <c r="R51" s="62"/>
      <c r="S51" s="63"/>
      <c r="T51" s="44" t="str">
        <f t="shared" si="0"/>
        <v/>
      </c>
      <c r="U51" s="44" t="str">
        <f t="shared" si="1"/>
        <v/>
      </c>
      <c r="V51" s="36"/>
      <c r="W51" s="40">
        <f t="shared" si="2"/>
        <v>0</v>
      </c>
      <c r="X51" s="66">
        <f t="shared" si="3"/>
        <v>0</v>
      </c>
      <c r="Y51" s="36"/>
      <c r="Z51" s="36"/>
      <c r="AA51" s="36"/>
      <c r="AB51" s="36"/>
      <c r="AC51" s="36"/>
      <c r="AD51" s="36"/>
      <c r="AE51" s="36"/>
    </row>
    <row r="52" spans="1:31" s="5" customFormat="1" ht="13.5" customHeight="1">
      <c r="A52" s="36"/>
      <c r="B52" s="3">
        <v>45</v>
      </c>
      <c r="C52" s="27" t="str">
        <f>IF(นักเรียน!B50="","",นักเรียน!B50)</f>
        <v/>
      </c>
      <c r="D52" s="28" t="str">
        <f>IF(นักเรียน!C50="","",นักเรียน!C50)</f>
        <v/>
      </c>
      <c r="E52" s="45"/>
      <c r="F52" s="46"/>
      <c r="G52" s="46"/>
      <c r="H52" s="46"/>
      <c r="I52" s="47"/>
      <c r="J52" s="45"/>
      <c r="K52" s="46"/>
      <c r="L52" s="46"/>
      <c r="M52" s="46"/>
      <c r="N52" s="47"/>
      <c r="O52" s="61"/>
      <c r="P52" s="62"/>
      <c r="Q52" s="62"/>
      <c r="R52" s="62"/>
      <c r="S52" s="63"/>
      <c r="T52" s="44" t="str">
        <f t="shared" si="0"/>
        <v/>
      </c>
      <c r="U52" s="44" t="str">
        <f t="shared" si="1"/>
        <v/>
      </c>
      <c r="V52" s="36"/>
      <c r="W52" s="40">
        <f t="shared" si="2"/>
        <v>0</v>
      </c>
      <c r="X52" s="66">
        <f t="shared" si="3"/>
        <v>0</v>
      </c>
      <c r="Y52" s="36"/>
      <c r="Z52" s="36"/>
      <c r="AA52" s="36"/>
      <c r="AB52" s="36"/>
      <c r="AC52" s="36"/>
      <c r="AD52" s="36"/>
      <c r="AE52" s="36"/>
    </row>
    <row r="53" spans="1:31" s="5" customFormat="1" ht="18.75" customHeight="1">
      <c r="A53" s="36"/>
      <c r="B53" s="230" t="s">
        <v>56</v>
      </c>
      <c r="C53" s="230"/>
      <c r="D53" s="230"/>
      <c r="E53" s="230"/>
      <c r="F53" s="230"/>
      <c r="G53" s="230"/>
      <c r="H53" s="230"/>
      <c r="I53" s="230"/>
      <c r="J53" s="229" t="str">
        <f>IF(Y3=0,"",Y3)</f>
        <v/>
      </c>
      <c r="K53" s="229"/>
      <c r="L53" s="229"/>
      <c r="M53" s="229"/>
      <c r="N53" s="229"/>
      <c r="O53" s="230" t="s">
        <v>61</v>
      </c>
      <c r="P53" s="230"/>
      <c r="Q53" s="230"/>
      <c r="R53" s="230"/>
      <c r="S53" s="230"/>
      <c r="T53" s="236" t="str">
        <f>IF(Y5="-","-",Y5)</f>
        <v>-</v>
      </c>
      <c r="U53" s="229"/>
      <c r="V53" s="36"/>
      <c r="W53" s="67"/>
      <c r="X53" s="68"/>
      <c r="Y53" s="36"/>
      <c r="Z53" s="36"/>
      <c r="AA53" s="36"/>
      <c r="AB53" s="36"/>
      <c r="AC53" s="36"/>
      <c r="AD53" s="36"/>
      <c r="AE53" s="36"/>
    </row>
    <row r="54" spans="1:31" s="5" customFormat="1" ht="18.75" customHeight="1">
      <c r="A54" s="36"/>
      <c r="B54" s="237" t="s">
        <v>60</v>
      </c>
      <c r="C54" s="237"/>
      <c r="D54" s="237"/>
      <c r="E54" s="237"/>
      <c r="F54" s="237"/>
      <c r="G54" s="237"/>
      <c r="H54" s="237"/>
      <c r="I54" s="237"/>
      <c r="J54" s="238" t="str">
        <f>IF(Y4="-","",Y4)</f>
        <v/>
      </c>
      <c r="K54" s="239"/>
      <c r="L54" s="239"/>
      <c r="M54" s="239"/>
      <c r="N54" s="239"/>
      <c r="O54" s="237" t="s">
        <v>2</v>
      </c>
      <c r="P54" s="237"/>
      <c r="Q54" s="237"/>
      <c r="R54" s="237"/>
      <c r="S54" s="237"/>
      <c r="T54" s="229" t="str">
        <f>IF(T53="-","-",IF(T53&gt;=0.225,5,IF(T53&gt;=0.1875,4,IF(T53&gt;=0.15,3,IF(T53&gt;=0.125,2,1)))))</f>
        <v>-</v>
      </c>
      <c r="U54" s="229"/>
      <c r="V54" s="36"/>
      <c r="W54" s="67"/>
      <c r="X54" s="68"/>
      <c r="Y54" s="36"/>
      <c r="Z54" s="36"/>
      <c r="AA54" s="36"/>
      <c r="AB54" s="36"/>
      <c r="AC54" s="36"/>
      <c r="AD54" s="36"/>
      <c r="AE54" s="36"/>
    </row>
    <row r="55" spans="1:31" s="5" customFormat="1" ht="18.75" customHeight="1">
      <c r="A55" s="36"/>
      <c r="B55" s="230" t="s">
        <v>62</v>
      </c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29" t="str">
        <f>IF(T54="-","-",IF(T54=5,"ดีเยี่ยม",IF(T54=4,"ดีมาก",IF(T54=3,"ดี",IF(T54=2,"พอใช้","ปรับปรุง")))))</f>
        <v>-</v>
      </c>
      <c r="U55" s="229"/>
      <c r="V55" s="36"/>
      <c r="W55" s="67"/>
      <c r="X55" s="68"/>
      <c r="Y55" s="36"/>
      <c r="Z55" s="36"/>
      <c r="AA55" s="36"/>
      <c r="AB55" s="36"/>
      <c r="AC55" s="36"/>
      <c r="AD55" s="36"/>
      <c r="AE55" s="36"/>
    </row>
    <row r="56" spans="1:31" s="5" customFormat="1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9"/>
      <c r="X56" s="36"/>
      <c r="Y56" s="36"/>
      <c r="Z56" s="36"/>
      <c r="AA56" s="36"/>
      <c r="AB56" s="36"/>
      <c r="AC56" s="36"/>
      <c r="AD56" s="36"/>
      <c r="AE56" s="36"/>
    </row>
    <row r="57" spans="1:31">
      <c r="B57" s="34"/>
      <c r="C57" s="34"/>
      <c r="D57" s="69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50" t="s">
        <v>175</v>
      </c>
      <c r="U57" s="58">
        <f>COUNTIF(T8:T52,5)</f>
        <v>0</v>
      </c>
      <c r="V57" s="34" t="s">
        <v>29</v>
      </c>
    </row>
    <row r="58" spans="1:31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50" t="s">
        <v>176</v>
      </c>
      <c r="U58" s="58">
        <f>COUNTIF(T8:T52,4)</f>
        <v>0</v>
      </c>
      <c r="V58" s="34" t="s">
        <v>29</v>
      </c>
    </row>
    <row r="59" spans="1:31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50" t="s">
        <v>177</v>
      </c>
      <c r="U59" s="58">
        <f>COUNTIF(T8:T52,3)</f>
        <v>0</v>
      </c>
      <c r="V59" s="34" t="s">
        <v>29</v>
      </c>
    </row>
    <row r="60" spans="1:31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50" t="s">
        <v>178</v>
      </c>
      <c r="U60" s="58">
        <f>COUNTIF(T8:T52,2)</f>
        <v>0</v>
      </c>
      <c r="V60" s="34" t="s">
        <v>29</v>
      </c>
    </row>
    <row r="61" spans="1:31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50" t="s">
        <v>179</v>
      </c>
      <c r="U61" s="58">
        <f>COUNTIF(T8:T52,1)</f>
        <v>0</v>
      </c>
      <c r="V61" s="34" t="s">
        <v>29</v>
      </c>
    </row>
    <row r="62" spans="1:31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50" t="s">
        <v>33</v>
      </c>
      <c r="U62" s="59">
        <f>SUM(U57:U61)</f>
        <v>0</v>
      </c>
      <c r="V62" s="34" t="s">
        <v>29</v>
      </c>
    </row>
    <row r="63" spans="1:31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1:31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2:21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2:21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2:21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2:21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2:21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2:21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2:21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2:21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spans="2:21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2:21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2:21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2:21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2:21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spans="2:21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spans="2:21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spans="2:21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spans="2:21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spans="2:21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spans="2:21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spans="2:21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2:21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2:21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</sheetData>
  <sheetProtection password="CF63" sheet="1" objects="1" scenarios="1" selectLockedCells="1"/>
  <mergeCells count="19">
    <mergeCell ref="C3:T3"/>
    <mergeCell ref="B6:B7"/>
    <mergeCell ref="C6:C7"/>
    <mergeCell ref="D6:D7"/>
    <mergeCell ref="E6:I6"/>
    <mergeCell ref="J6:N6"/>
    <mergeCell ref="O6:S6"/>
    <mergeCell ref="T6:T7"/>
    <mergeCell ref="B55:S55"/>
    <mergeCell ref="T55:U55"/>
    <mergeCell ref="U6:U7"/>
    <mergeCell ref="B53:I53"/>
    <mergeCell ref="J53:N53"/>
    <mergeCell ref="O53:S53"/>
    <mergeCell ref="T53:U53"/>
    <mergeCell ref="B54:I54"/>
    <mergeCell ref="J54:N54"/>
    <mergeCell ref="O54:S54"/>
    <mergeCell ref="T54:U54"/>
  </mergeCells>
  <dataValidations count="5"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8:S52 I8:I52 N8:N52">
      <formula1>scor1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8:R52 H8:H52 M8:M52">
      <formula1>scor2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8:Q52 G8:G52 L8:L52">
      <formula1>scor3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8:O52 E8:E52 J8:J52">
      <formula1>scor5</formula1>
    </dataValidation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8:P52 F8:F52 K8:K52">
      <formula1>scor4</formula1>
    </dataValidation>
  </dataValidations>
  <printOptions horizontalCentered="1"/>
  <pageMargins left="0.31496062992125984" right="0.11811023622047245" top="0.35433070866141736" bottom="0.15748031496062992" header="0.11811023622047245" footer="0.11811023622047245"/>
  <pageSetup paperSize="9" orientation="portrait" blackAndWhite="1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6"/>
  <sheetViews>
    <sheetView showGridLines="0" showRowColHeaders="0" workbookViewId="0">
      <selection activeCell="Q10" sqref="Q10"/>
    </sheetView>
  </sheetViews>
  <sheetFormatPr defaultColWidth="23.25" defaultRowHeight="22.5"/>
  <cols>
    <col min="1" max="1" width="15" style="34" customWidth="1"/>
    <col min="2" max="2" width="4.125" style="1" customWidth="1"/>
    <col min="3" max="3" width="8.75" style="1" customWidth="1"/>
    <col min="4" max="4" width="21.875" style="1" customWidth="1"/>
    <col min="5" max="19" width="2.75" style="1" customWidth="1"/>
    <col min="20" max="20" width="5.75" style="1" customWidth="1"/>
    <col min="21" max="21" width="9.625" style="1" customWidth="1"/>
    <col min="22" max="22" width="10.625" style="34" customWidth="1"/>
    <col min="23" max="23" width="14.625" style="37" customWidth="1"/>
    <col min="24" max="24" width="13" style="34" customWidth="1"/>
    <col min="25" max="25" width="10.25" style="34" customWidth="1"/>
    <col min="26" max="26" width="13.625" style="34" customWidth="1"/>
    <col min="27" max="31" width="23.25" style="34"/>
    <col min="32" max="16384" width="23.25" style="1"/>
  </cols>
  <sheetData>
    <row r="1" spans="1:3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W1" s="91" t="s">
        <v>57</v>
      </c>
    </row>
    <row r="2" spans="1:3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X2" s="53" t="s">
        <v>59</v>
      </c>
      <c r="Y2" s="54">
        <v>0.25</v>
      </c>
      <c r="Z2" s="57" t="s">
        <v>32</v>
      </c>
    </row>
    <row r="3" spans="1:31" s="7" customFormat="1" ht="19.5" customHeight="1">
      <c r="A3" s="33"/>
      <c r="B3" s="25"/>
      <c r="C3" s="227" t="str">
        <f>"แบบประเมินคุณะลักษณะอันพึงประสงค์ของผู้เรียน  "&amp;บันทึกข้อความ!S8&amp;" ปีการศึกษา "&amp;บันทึกข้อความ!S9</f>
        <v>แบบประเมินคุณะลักษณะอันพึงประสงค์ของผู้เรียน  ชั้นมัธยมศึกษาปีที่ 3 ปีการศึกษา 2556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5"/>
      <c r="V3" s="33"/>
      <c r="W3" s="38"/>
      <c r="X3" s="53" t="s">
        <v>58</v>
      </c>
      <c r="Y3" s="55">
        <f>SUM(U57:U59)</f>
        <v>0</v>
      </c>
      <c r="Z3" s="57" t="s">
        <v>29</v>
      </c>
      <c r="AA3" s="33"/>
      <c r="AB3" s="33"/>
      <c r="AC3" s="33"/>
      <c r="AD3" s="33"/>
      <c r="AE3" s="33"/>
    </row>
    <row r="4" spans="1:31" s="7" customFormat="1" ht="19.5" customHeight="1">
      <c r="A4" s="33"/>
      <c r="B4" s="25"/>
      <c r="C4" s="25" t="s">
        <v>51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33"/>
      <c r="W4" s="52"/>
      <c r="X4" s="53" t="s">
        <v>30</v>
      </c>
      <c r="Y4" s="56" t="str">
        <f>IF(Y3=0,"-",Y3*100/U62)</f>
        <v>-</v>
      </c>
      <c r="Z4" s="57"/>
      <c r="AA4" s="33"/>
      <c r="AB4" s="33"/>
      <c r="AC4" s="33"/>
      <c r="AD4" s="33"/>
      <c r="AE4" s="33"/>
    </row>
    <row r="5" spans="1:31" s="21" customFormat="1" ht="21" customHeight="1">
      <c r="A5" s="33"/>
      <c r="D5" s="21" t="s">
        <v>66</v>
      </c>
      <c r="V5" s="33"/>
      <c r="W5" s="38"/>
      <c r="X5" s="53" t="s">
        <v>31</v>
      </c>
      <c r="Y5" s="56" t="str">
        <f>IF(Y4="-","-",Y4*Y2/100)</f>
        <v>-</v>
      </c>
      <c r="Z5" s="57" t="s">
        <v>32</v>
      </c>
      <c r="AA5" s="33"/>
      <c r="AB5" s="33"/>
      <c r="AC5" s="33"/>
      <c r="AD5" s="33"/>
      <c r="AE5" s="33"/>
    </row>
    <row r="6" spans="1:31" s="7" customFormat="1" ht="84.75" customHeight="1">
      <c r="A6" s="33"/>
      <c r="B6" s="234" t="s">
        <v>0</v>
      </c>
      <c r="C6" s="235" t="str">
        <f>นักเรียน!B5</f>
        <v>เลขประจำตัว</v>
      </c>
      <c r="D6" s="234" t="s">
        <v>1</v>
      </c>
      <c r="E6" s="231" t="s">
        <v>67</v>
      </c>
      <c r="F6" s="232"/>
      <c r="G6" s="232"/>
      <c r="H6" s="232"/>
      <c r="I6" s="233"/>
      <c r="J6" s="231" t="s">
        <v>68</v>
      </c>
      <c r="K6" s="232"/>
      <c r="L6" s="232"/>
      <c r="M6" s="232"/>
      <c r="N6" s="233"/>
      <c r="O6" s="231" t="s">
        <v>69</v>
      </c>
      <c r="P6" s="232"/>
      <c r="Q6" s="232"/>
      <c r="R6" s="232"/>
      <c r="S6" s="232"/>
      <c r="T6" s="240" t="s">
        <v>28</v>
      </c>
      <c r="U6" s="240" t="s">
        <v>27</v>
      </c>
      <c r="V6" s="33"/>
      <c r="W6" s="48" t="s">
        <v>8</v>
      </c>
      <c r="X6" s="49" t="s">
        <v>9</v>
      </c>
      <c r="Y6" s="33"/>
      <c r="Z6" s="33"/>
      <c r="AA6" s="33"/>
      <c r="AB6" s="33"/>
      <c r="AC6" s="33"/>
      <c r="AD6" s="33"/>
      <c r="AE6" s="33"/>
    </row>
    <row r="7" spans="1:31" ht="18" customHeight="1">
      <c r="B7" s="234"/>
      <c r="C7" s="235"/>
      <c r="D7" s="234"/>
      <c r="E7" s="41">
        <v>5</v>
      </c>
      <c r="F7" s="42">
        <v>4</v>
      </c>
      <c r="G7" s="42">
        <v>3</v>
      </c>
      <c r="H7" s="42">
        <v>2</v>
      </c>
      <c r="I7" s="43">
        <v>1</v>
      </c>
      <c r="J7" s="41">
        <v>5</v>
      </c>
      <c r="K7" s="42">
        <v>4</v>
      </c>
      <c r="L7" s="42">
        <v>3</v>
      </c>
      <c r="M7" s="42">
        <v>2</v>
      </c>
      <c r="N7" s="43">
        <v>1</v>
      </c>
      <c r="O7" s="41">
        <v>5</v>
      </c>
      <c r="P7" s="42">
        <v>4</v>
      </c>
      <c r="Q7" s="42">
        <v>3</v>
      </c>
      <c r="R7" s="42">
        <v>2</v>
      </c>
      <c r="S7" s="51">
        <v>1</v>
      </c>
      <c r="T7" s="240"/>
      <c r="U7" s="240"/>
      <c r="W7" s="64">
        <v>15</v>
      </c>
      <c r="X7" s="65">
        <v>100</v>
      </c>
    </row>
    <row r="8" spans="1:31" s="4" customFormat="1" ht="13.5" customHeight="1">
      <c r="A8" s="35"/>
      <c r="B8" s="3">
        <v>1</v>
      </c>
      <c r="C8" s="27" t="str">
        <f>IF(นักเรียน!B6="","",นักเรียน!B6)</f>
        <v/>
      </c>
      <c r="D8" s="28" t="str">
        <f>IF(นักเรียน!C6="","",นักเรียน!C6)</f>
        <v>สามเณร</v>
      </c>
      <c r="E8" s="45"/>
      <c r="F8" s="46"/>
      <c r="G8" s="46"/>
      <c r="H8" s="46"/>
      <c r="I8" s="47"/>
      <c r="J8" s="45"/>
      <c r="K8" s="46"/>
      <c r="L8" s="46"/>
      <c r="M8" s="46"/>
      <c r="N8" s="47"/>
      <c r="O8" s="45"/>
      <c r="P8" s="46"/>
      <c r="Q8" s="46"/>
      <c r="R8" s="46"/>
      <c r="S8" s="47"/>
      <c r="T8" s="44" t="str">
        <f t="shared" ref="T8:T52" si="0">IF(X8=0,"",VLOOKUP(X8,gradeatt,4,TRUE))</f>
        <v/>
      </c>
      <c r="U8" s="44" t="str">
        <f t="shared" ref="U8:U52" si="1">IF(X8=0,"",VLOOKUP(X8,gradeatt,5,TRUE))</f>
        <v/>
      </c>
      <c r="V8" s="35"/>
      <c r="W8" s="40">
        <f>SUM(E8:S8)</f>
        <v>0</v>
      </c>
      <c r="X8" s="66">
        <f>W8*100/$W$7</f>
        <v>0</v>
      </c>
      <c r="Y8" s="35"/>
      <c r="Z8" s="35"/>
      <c r="AA8" s="35"/>
      <c r="AB8" s="35"/>
      <c r="AC8" s="35"/>
      <c r="AD8" s="35"/>
      <c r="AE8" s="35"/>
    </row>
    <row r="9" spans="1:31" s="4" customFormat="1" ht="13.5" customHeight="1">
      <c r="A9" s="35"/>
      <c r="B9" s="3">
        <v>2</v>
      </c>
      <c r="C9" s="27" t="str">
        <f>IF(นักเรียน!B7="","",นักเรียน!B7)</f>
        <v/>
      </c>
      <c r="D9" s="28" t="str">
        <f>IF(นักเรียน!C7="","",นักเรียน!C7)</f>
        <v>สามเณร</v>
      </c>
      <c r="E9" s="45"/>
      <c r="F9" s="46"/>
      <c r="G9" s="46"/>
      <c r="H9" s="46"/>
      <c r="I9" s="47"/>
      <c r="J9" s="45"/>
      <c r="K9" s="46"/>
      <c r="L9" s="46"/>
      <c r="M9" s="46"/>
      <c r="N9" s="47"/>
      <c r="O9" s="45"/>
      <c r="P9" s="46"/>
      <c r="Q9" s="46"/>
      <c r="R9" s="46"/>
      <c r="S9" s="47"/>
      <c r="T9" s="44" t="str">
        <f t="shared" si="0"/>
        <v/>
      </c>
      <c r="U9" s="44" t="str">
        <f t="shared" si="1"/>
        <v/>
      </c>
      <c r="V9" s="35"/>
      <c r="W9" s="40">
        <f t="shared" ref="W9:W52" si="2">SUM(E9:S9)</f>
        <v>0</v>
      </c>
      <c r="X9" s="66">
        <f t="shared" ref="X9:X52" si="3">W9*100/$W$7</f>
        <v>0</v>
      </c>
      <c r="Y9" s="35"/>
      <c r="Z9" s="35"/>
      <c r="AA9" s="35"/>
      <c r="AB9" s="35"/>
      <c r="AC9" s="35"/>
      <c r="AD9" s="35"/>
      <c r="AE9" s="35"/>
    </row>
    <row r="10" spans="1:31" s="4" customFormat="1" ht="13.5" customHeight="1">
      <c r="A10" s="35"/>
      <c r="B10" s="3">
        <v>3</v>
      </c>
      <c r="C10" s="27" t="str">
        <f>IF(นักเรียน!B8="","",นักเรียน!B8)</f>
        <v/>
      </c>
      <c r="D10" s="28" t="str">
        <f>IF(นักเรียน!C8="","",นักเรียน!C8)</f>
        <v>สามเณร</v>
      </c>
      <c r="E10" s="45"/>
      <c r="F10" s="46"/>
      <c r="G10" s="46"/>
      <c r="H10" s="46"/>
      <c r="I10" s="47"/>
      <c r="J10" s="45"/>
      <c r="K10" s="46"/>
      <c r="L10" s="46"/>
      <c r="M10" s="46"/>
      <c r="N10" s="47"/>
      <c r="O10" s="45"/>
      <c r="P10" s="46"/>
      <c r="Q10" s="46"/>
      <c r="R10" s="46"/>
      <c r="S10" s="47"/>
      <c r="T10" s="44" t="str">
        <f t="shared" si="0"/>
        <v/>
      </c>
      <c r="U10" s="44" t="str">
        <f t="shared" si="1"/>
        <v/>
      </c>
      <c r="V10" s="35"/>
      <c r="W10" s="40">
        <f t="shared" si="2"/>
        <v>0</v>
      </c>
      <c r="X10" s="66">
        <f t="shared" si="3"/>
        <v>0</v>
      </c>
      <c r="Y10" s="35"/>
      <c r="Z10" s="35"/>
      <c r="AA10" s="35"/>
      <c r="AB10" s="35"/>
      <c r="AC10" s="35"/>
      <c r="AD10" s="35"/>
      <c r="AE10" s="35"/>
    </row>
    <row r="11" spans="1:31" s="4" customFormat="1" ht="13.5" customHeight="1">
      <c r="A11" s="35"/>
      <c r="B11" s="3">
        <v>4</v>
      </c>
      <c r="C11" s="27" t="str">
        <f>IF(นักเรียน!B9="","",นักเรียน!B9)</f>
        <v/>
      </c>
      <c r="D11" s="28" t="str">
        <f>IF(นักเรียน!C9="","",นักเรียน!C9)</f>
        <v>สามเณร</v>
      </c>
      <c r="E11" s="45"/>
      <c r="F11" s="46"/>
      <c r="G11" s="46"/>
      <c r="H11" s="46"/>
      <c r="I11" s="47"/>
      <c r="J11" s="45"/>
      <c r="K11" s="46"/>
      <c r="L11" s="46"/>
      <c r="M11" s="46"/>
      <c r="N11" s="47"/>
      <c r="O11" s="45"/>
      <c r="P11" s="46"/>
      <c r="Q11" s="46"/>
      <c r="R11" s="46"/>
      <c r="S11" s="47"/>
      <c r="T11" s="44" t="str">
        <f t="shared" si="0"/>
        <v/>
      </c>
      <c r="U11" s="44" t="str">
        <f t="shared" si="1"/>
        <v/>
      </c>
      <c r="V11" s="35"/>
      <c r="W11" s="40">
        <f t="shared" si="2"/>
        <v>0</v>
      </c>
      <c r="X11" s="66">
        <f t="shared" si="3"/>
        <v>0</v>
      </c>
      <c r="Y11" s="35"/>
      <c r="Z11" s="35"/>
      <c r="AA11" s="35"/>
      <c r="AB11" s="35"/>
      <c r="AC11" s="35"/>
      <c r="AD11" s="35"/>
      <c r="AE11" s="35"/>
    </row>
    <row r="12" spans="1:31" s="4" customFormat="1" ht="13.5" customHeight="1">
      <c r="A12" s="35"/>
      <c r="B12" s="3">
        <v>5</v>
      </c>
      <c r="C12" s="27" t="str">
        <f>IF(นักเรียน!B10="","",นักเรียน!B10)</f>
        <v/>
      </c>
      <c r="D12" s="28" t="str">
        <f>IF(นักเรียน!C10="","",นักเรียน!C10)</f>
        <v>สามเณร</v>
      </c>
      <c r="E12" s="45"/>
      <c r="F12" s="46"/>
      <c r="G12" s="46"/>
      <c r="H12" s="46"/>
      <c r="I12" s="47"/>
      <c r="J12" s="45"/>
      <c r="K12" s="46"/>
      <c r="L12" s="46"/>
      <c r="M12" s="46"/>
      <c r="N12" s="47"/>
      <c r="O12" s="45"/>
      <c r="P12" s="46"/>
      <c r="Q12" s="46"/>
      <c r="R12" s="46"/>
      <c r="S12" s="47"/>
      <c r="T12" s="44" t="str">
        <f t="shared" si="0"/>
        <v/>
      </c>
      <c r="U12" s="44" t="str">
        <f t="shared" si="1"/>
        <v/>
      </c>
      <c r="V12" s="35"/>
      <c r="W12" s="40">
        <f t="shared" si="2"/>
        <v>0</v>
      </c>
      <c r="X12" s="66">
        <f t="shared" si="3"/>
        <v>0</v>
      </c>
      <c r="Y12" s="35"/>
      <c r="Z12" s="35"/>
      <c r="AA12" s="35"/>
      <c r="AB12" s="35"/>
      <c r="AC12" s="35"/>
      <c r="AD12" s="35"/>
      <c r="AE12" s="35"/>
    </row>
    <row r="13" spans="1:31" s="4" customFormat="1" ht="13.5" customHeight="1">
      <c r="A13" s="35"/>
      <c r="B13" s="3">
        <v>6</v>
      </c>
      <c r="C13" s="27" t="str">
        <f>IF(นักเรียน!B11="","",นักเรียน!B11)</f>
        <v/>
      </c>
      <c r="D13" s="28" t="str">
        <f>IF(นักเรียน!C11="","",นักเรียน!C11)</f>
        <v>สามเณร</v>
      </c>
      <c r="E13" s="45"/>
      <c r="F13" s="46"/>
      <c r="G13" s="46"/>
      <c r="H13" s="46"/>
      <c r="I13" s="47"/>
      <c r="J13" s="45"/>
      <c r="K13" s="46"/>
      <c r="L13" s="46"/>
      <c r="M13" s="46"/>
      <c r="N13" s="47"/>
      <c r="O13" s="45"/>
      <c r="P13" s="46"/>
      <c r="Q13" s="46"/>
      <c r="R13" s="46"/>
      <c r="S13" s="47"/>
      <c r="T13" s="44" t="str">
        <f t="shared" si="0"/>
        <v/>
      </c>
      <c r="U13" s="44" t="str">
        <f t="shared" si="1"/>
        <v/>
      </c>
      <c r="V13" s="35"/>
      <c r="W13" s="40">
        <f t="shared" si="2"/>
        <v>0</v>
      </c>
      <c r="X13" s="66">
        <f t="shared" si="3"/>
        <v>0</v>
      </c>
      <c r="Y13" s="35"/>
      <c r="Z13" s="35"/>
      <c r="AA13" s="35"/>
      <c r="AB13" s="35"/>
      <c r="AC13" s="35"/>
      <c r="AD13" s="35"/>
      <c r="AE13" s="35"/>
    </row>
    <row r="14" spans="1:31" s="4" customFormat="1" ht="13.5" customHeight="1">
      <c r="A14" s="35"/>
      <c r="B14" s="3">
        <v>7</v>
      </c>
      <c r="C14" s="27" t="str">
        <f>IF(นักเรียน!B12="","",นักเรียน!B12)</f>
        <v/>
      </c>
      <c r="D14" s="28" t="str">
        <f>IF(นักเรียน!C12="","",นักเรียน!C12)</f>
        <v>สามเณร</v>
      </c>
      <c r="E14" s="45"/>
      <c r="F14" s="46"/>
      <c r="G14" s="46"/>
      <c r="H14" s="46"/>
      <c r="I14" s="47"/>
      <c r="J14" s="45"/>
      <c r="K14" s="46"/>
      <c r="L14" s="46"/>
      <c r="M14" s="46"/>
      <c r="N14" s="47"/>
      <c r="O14" s="45"/>
      <c r="P14" s="46"/>
      <c r="Q14" s="46"/>
      <c r="R14" s="46"/>
      <c r="S14" s="47"/>
      <c r="T14" s="44" t="str">
        <f t="shared" si="0"/>
        <v/>
      </c>
      <c r="U14" s="44" t="str">
        <f t="shared" si="1"/>
        <v/>
      </c>
      <c r="V14" s="35"/>
      <c r="W14" s="40">
        <f t="shared" si="2"/>
        <v>0</v>
      </c>
      <c r="X14" s="66">
        <f t="shared" si="3"/>
        <v>0</v>
      </c>
      <c r="Y14" s="35"/>
      <c r="Z14" s="35"/>
      <c r="AA14" s="35"/>
      <c r="AB14" s="35"/>
      <c r="AC14" s="35"/>
      <c r="AD14" s="35"/>
      <c r="AE14" s="35"/>
    </row>
    <row r="15" spans="1:31" s="4" customFormat="1" ht="13.5" customHeight="1">
      <c r="A15" s="35"/>
      <c r="B15" s="3">
        <v>8</v>
      </c>
      <c r="C15" s="27" t="str">
        <f>IF(นักเรียน!B13="","",นักเรียน!B13)</f>
        <v/>
      </c>
      <c r="D15" s="28" t="str">
        <f>IF(นักเรียน!C13="","",นักเรียน!C13)</f>
        <v>สามเณร</v>
      </c>
      <c r="E15" s="45"/>
      <c r="F15" s="46"/>
      <c r="G15" s="46"/>
      <c r="H15" s="46"/>
      <c r="I15" s="47"/>
      <c r="J15" s="45"/>
      <c r="K15" s="46"/>
      <c r="L15" s="46"/>
      <c r="M15" s="46"/>
      <c r="N15" s="47"/>
      <c r="O15" s="45"/>
      <c r="P15" s="46"/>
      <c r="Q15" s="46"/>
      <c r="R15" s="46"/>
      <c r="S15" s="47"/>
      <c r="T15" s="44" t="str">
        <f t="shared" si="0"/>
        <v/>
      </c>
      <c r="U15" s="44" t="str">
        <f t="shared" si="1"/>
        <v/>
      </c>
      <c r="V15" s="35"/>
      <c r="W15" s="40">
        <f t="shared" si="2"/>
        <v>0</v>
      </c>
      <c r="X15" s="66">
        <f t="shared" si="3"/>
        <v>0</v>
      </c>
      <c r="Y15" s="35"/>
      <c r="Z15" s="35"/>
      <c r="AA15" s="35"/>
      <c r="AB15" s="35"/>
      <c r="AC15" s="35"/>
      <c r="AD15" s="35"/>
      <c r="AE15" s="35"/>
    </row>
    <row r="16" spans="1:31" s="4" customFormat="1" ht="13.5" customHeight="1">
      <c r="A16" s="35"/>
      <c r="B16" s="3">
        <v>9</v>
      </c>
      <c r="C16" s="27" t="str">
        <f>IF(นักเรียน!B14="","",นักเรียน!B14)</f>
        <v/>
      </c>
      <c r="D16" s="28" t="str">
        <f>IF(นักเรียน!C14="","",นักเรียน!C14)</f>
        <v>สามเณร</v>
      </c>
      <c r="E16" s="45"/>
      <c r="F16" s="46"/>
      <c r="G16" s="46"/>
      <c r="H16" s="46"/>
      <c r="I16" s="47"/>
      <c r="J16" s="45"/>
      <c r="K16" s="46"/>
      <c r="L16" s="46"/>
      <c r="M16" s="46"/>
      <c r="N16" s="47"/>
      <c r="O16" s="45"/>
      <c r="P16" s="46"/>
      <c r="Q16" s="46"/>
      <c r="R16" s="46"/>
      <c r="S16" s="47"/>
      <c r="T16" s="44" t="str">
        <f t="shared" si="0"/>
        <v/>
      </c>
      <c r="U16" s="44" t="str">
        <f t="shared" si="1"/>
        <v/>
      </c>
      <c r="V16" s="35"/>
      <c r="W16" s="40">
        <f t="shared" si="2"/>
        <v>0</v>
      </c>
      <c r="X16" s="66">
        <f t="shared" si="3"/>
        <v>0</v>
      </c>
      <c r="Y16" s="35"/>
      <c r="Z16" s="35"/>
      <c r="AA16" s="35"/>
      <c r="AB16" s="35"/>
      <c r="AC16" s="35"/>
      <c r="AD16" s="35"/>
      <c r="AE16" s="35"/>
    </row>
    <row r="17" spans="1:31" s="4" customFormat="1" ht="13.5" customHeight="1">
      <c r="A17" s="35"/>
      <c r="B17" s="3">
        <v>10</v>
      </c>
      <c r="C17" s="27" t="str">
        <f>IF(นักเรียน!B15="","",นักเรียน!B15)</f>
        <v/>
      </c>
      <c r="D17" s="28" t="str">
        <f>IF(นักเรียน!C15="","",นักเรียน!C15)</f>
        <v>สามเณร</v>
      </c>
      <c r="E17" s="45"/>
      <c r="F17" s="46"/>
      <c r="G17" s="46"/>
      <c r="H17" s="46"/>
      <c r="I17" s="47"/>
      <c r="J17" s="45"/>
      <c r="K17" s="46"/>
      <c r="L17" s="46"/>
      <c r="M17" s="46"/>
      <c r="N17" s="47"/>
      <c r="O17" s="45"/>
      <c r="P17" s="46"/>
      <c r="Q17" s="46"/>
      <c r="R17" s="46"/>
      <c r="S17" s="47"/>
      <c r="T17" s="44" t="str">
        <f t="shared" si="0"/>
        <v/>
      </c>
      <c r="U17" s="44" t="str">
        <f t="shared" si="1"/>
        <v/>
      </c>
      <c r="V17" s="35"/>
      <c r="W17" s="40">
        <f t="shared" si="2"/>
        <v>0</v>
      </c>
      <c r="X17" s="66">
        <f t="shared" si="3"/>
        <v>0</v>
      </c>
      <c r="Y17" s="35"/>
      <c r="Z17" s="35"/>
      <c r="AA17" s="35"/>
      <c r="AB17" s="35"/>
      <c r="AC17" s="35"/>
      <c r="AD17" s="35"/>
      <c r="AE17" s="35"/>
    </row>
    <row r="18" spans="1:31" s="4" customFormat="1" ht="13.5" customHeight="1">
      <c r="A18" s="35"/>
      <c r="B18" s="3">
        <v>11</v>
      </c>
      <c r="C18" s="27" t="str">
        <f>IF(นักเรียน!B16="","",นักเรียน!B16)</f>
        <v/>
      </c>
      <c r="D18" s="28" t="str">
        <f>IF(นักเรียน!C16="","",นักเรียน!C16)</f>
        <v/>
      </c>
      <c r="E18" s="45"/>
      <c r="F18" s="46"/>
      <c r="G18" s="46"/>
      <c r="H18" s="46"/>
      <c r="I18" s="47"/>
      <c r="J18" s="45"/>
      <c r="K18" s="46"/>
      <c r="L18" s="46"/>
      <c r="M18" s="46"/>
      <c r="N18" s="47"/>
      <c r="O18" s="45"/>
      <c r="P18" s="46"/>
      <c r="Q18" s="46"/>
      <c r="R18" s="46"/>
      <c r="S18" s="47"/>
      <c r="T18" s="44" t="str">
        <f t="shared" si="0"/>
        <v/>
      </c>
      <c r="U18" s="44" t="str">
        <f t="shared" si="1"/>
        <v/>
      </c>
      <c r="V18" s="35"/>
      <c r="W18" s="40">
        <f t="shared" si="2"/>
        <v>0</v>
      </c>
      <c r="X18" s="66">
        <f t="shared" si="3"/>
        <v>0</v>
      </c>
      <c r="Y18" s="35"/>
      <c r="Z18" s="35"/>
      <c r="AA18" s="35"/>
      <c r="AB18" s="35"/>
      <c r="AC18" s="35"/>
      <c r="AD18" s="35"/>
      <c r="AE18" s="35"/>
    </row>
    <row r="19" spans="1:31" s="4" customFormat="1" ht="13.5" customHeight="1">
      <c r="A19" s="35"/>
      <c r="B19" s="3">
        <v>12</v>
      </c>
      <c r="C19" s="27" t="str">
        <f>IF(นักเรียน!B17="","",นักเรียน!B17)</f>
        <v/>
      </c>
      <c r="D19" s="28" t="str">
        <f>IF(นักเรียน!C17="","",นักเรียน!C17)</f>
        <v/>
      </c>
      <c r="E19" s="45"/>
      <c r="F19" s="46"/>
      <c r="G19" s="46"/>
      <c r="H19" s="46"/>
      <c r="I19" s="47"/>
      <c r="J19" s="45"/>
      <c r="K19" s="46"/>
      <c r="L19" s="46"/>
      <c r="M19" s="46"/>
      <c r="N19" s="47"/>
      <c r="O19" s="45"/>
      <c r="P19" s="46"/>
      <c r="Q19" s="46"/>
      <c r="R19" s="46"/>
      <c r="S19" s="47"/>
      <c r="T19" s="44" t="str">
        <f t="shared" si="0"/>
        <v/>
      </c>
      <c r="U19" s="44" t="str">
        <f t="shared" si="1"/>
        <v/>
      </c>
      <c r="V19" s="35"/>
      <c r="W19" s="40">
        <f t="shared" si="2"/>
        <v>0</v>
      </c>
      <c r="X19" s="66">
        <f t="shared" si="3"/>
        <v>0</v>
      </c>
      <c r="Y19" s="35"/>
      <c r="Z19" s="35"/>
      <c r="AA19" s="35"/>
      <c r="AB19" s="35"/>
      <c r="AC19" s="35"/>
      <c r="AD19" s="35"/>
      <c r="AE19" s="35"/>
    </row>
    <row r="20" spans="1:31" s="4" customFormat="1" ht="13.5" customHeight="1">
      <c r="A20" s="35"/>
      <c r="B20" s="3">
        <v>13</v>
      </c>
      <c r="C20" s="27" t="str">
        <f>IF(นักเรียน!B18="","",นักเรียน!B18)</f>
        <v/>
      </c>
      <c r="D20" s="28" t="str">
        <f>IF(นักเรียน!C18="","",นักเรียน!C18)</f>
        <v/>
      </c>
      <c r="E20" s="45"/>
      <c r="F20" s="46"/>
      <c r="G20" s="46"/>
      <c r="H20" s="46"/>
      <c r="I20" s="47"/>
      <c r="J20" s="45"/>
      <c r="K20" s="46"/>
      <c r="L20" s="46"/>
      <c r="M20" s="46"/>
      <c r="N20" s="47"/>
      <c r="O20" s="45"/>
      <c r="P20" s="46"/>
      <c r="Q20" s="46"/>
      <c r="R20" s="46"/>
      <c r="S20" s="47"/>
      <c r="T20" s="44" t="str">
        <f t="shared" si="0"/>
        <v/>
      </c>
      <c r="U20" s="44" t="str">
        <f t="shared" si="1"/>
        <v/>
      </c>
      <c r="V20" s="35"/>
      <c r="W20" s="40">
        <f t="shared" si="2"/>
        <v>0</v>
      </c>
      <c r="X20" s="66">
        <f t="shared" si="3"/>
        <v>0</v>
      </c>
      <c r="Y20" s="35"/>
      <c r="Z20" s="35"/>
      <c r="AA20" s="35"/>
      <c r="AB20" s="35"/>
      <c r="AC20" s="35"/>
      <c r="AD20" s="35"/>
      <c r="AE20" s="35"/>
    </row>
    <row r="21" spans="1:31" s="4" customFormat="1" ht="13.5" customHeight="1">
      <c r="A21" s="35"/>
      <c r="B21" s="3">
        <v>14</v>
      </c>
      <c r="C21" s="27" t="str">
        <f>IF(นักเรียน!B19="","",นักเรียน!B19)</f>
        <v/>
      </c>
      <c r="D21" s="28" t="str">
        <f>IF(นักเรียน!C19="","",นักเรียน!C19)</f>
        <v/>
      </c>
      <c r="E21" s="45"/>
      <c r="F21" s="46"/>
      <c r="G21" s="46"/>
      <c r="H21" s="46"/>
      <c r="I21" s="47"/>
      <c r="J21" s="45"/>
      <c r="K21" s="46"/>
      <c r="L21" s="46"/>
      <c r="M21" s="46"/>
      <c r="N21" s="47"/>
      <c r="O21" s="45"/>
      <c r="P21" s="46"/>
      <c r="Q21" s="46"/>
      <c r="R21" s="46"/>
      <c r="S21" s="47"/>
      <c r="T21" s="44" t="str">
        <f t="shared" si="0"/>
        <v/>
      </c>
      <c r="U21" s="44" t="str">
        <f t="shared" si="1"/>
        <v/>
      </c>
      <c r="V21" s="35"/>
      <c r="W21" s="40">
        <f t="shared" si="2"/>
        <v>0</v>
      </c>
      <c r="X21" s="66">
        <f t="shared" si="3"/>
        <v>0</v>
      </c>
      <c r="Y21" s="35"/>
      <c r="Z21" s="35"/>
      <c r="AA21" s="35"/>
      <c r="AB21" s="35"/>
      <c r="AC21" s="35"/>
      <c r="AD21" s="35"/>
      <c r="AE21" s="35"/>
    </row>
    <row r="22" spans="1:31" s="4" customFormat="1" ht="13.5" customHeight="1">
      <c r="A22" s="35"/>
      <c r="B22" s="3">
        <v>15</v>
      </c>
      <c r="C22" s="27" t="str">
        <f>IF(นักเรียน!B20="","",นักเรียน!B20)</f>
        <v/>
      </c>
      <c r="D22" s="28" t="str">
        <f>IF(นักเรียน!C20="","",นักเรียน!C20)</f>
        <v/>
      </c>
      <c r="E22" s="45"/>
      <c r="F22" s="46"/>
      <c r="G22" s="46"/>
      <c r="H22" s="46"/>
      <c r="I22" s="47"/>
      <c r="J22" s="45"/>
      <c r="K22" s="46"/>
      <c r="L22" s="46"/>
      <c r="M22" s="46"/>
      <c r="N22" s="47"/>
      <c r="O22" s="45"/>
      <c r="P22" s="46"/>
      <c r="Q22" s="46"/>
      <c r="R22" s="46"/>
      <c r="S22" s="47"/>
      <c r="T22" s="44" t="str">
        <f t="shared" si="0"/>
        <v/>
      </c>
      <c r="U22" s="44" t="str">
        <f t="shared" si="1"/>
        <v/>
      </c>
      <c r="V22" s="35"/>
      <c r="W22" s="40">
        <f t="shared" si="2"/>
        <v>0</v>
      </c>
      <c r="X22" s="66">
        <f t="shared" si="3"/>
        <v>0</v>
      </c>
      <c r="Y22" s="35"/>
      <c r="Z22" s="35"/>
      <c r="AA22" s="35"/>
      <c r="AB22" s="35"/>
      <c r="AC22" s="35"/>
      <c r="AD22" s="35"/>
      <c r="AE22" s="35"/>
    </row>
    <row r="23" spans="1:31" s="4" customFormat="1" ht="13.5" customHeight="1">
      <c r="A23" s="35"/>
      <c r="B23" s="3">
        <v>16</v>
      </c>
      <c r="C23" s="27" t="str">
        <f>IF(นักเรียน!B21="","",นักเรียน!B21)</f>
        <v/>
      </c>
      <c r="D23" s="28" t="str">
        <f>IF(นักเรียน!C21="","",นักเรียน!C21)</f>
        <v/>
      </c>
      <c r="E23" s="45"/>
      <c r="F23" s="46"/>
      <c r="G23" s="46"/>
      <c r="H23" s="46"/>
      <c r="I23" s="47"/>
      <c r="J23" s="45"/>
      <c r="K23" s="46"/>
      <c r="L23" s="46"/>
      <c r="M23" s="46"/>
      <c r="N23" s="47"/>
      <c r="O23" s="45"/>
      <c r="P23" s="46"/>
      <c r="Q23" s="46"/>
      <c r="R23" s="46"/>
      <c r="S23" s="47"/>
      <c r="T23" s="44" t="str">
        <f t="shared" si="0"/>
        <v/>
      </c>
      <c r="U23" s="44" t="str">
        <f t="shared" si="1"/>
        <v/>
      </c>
      <c r="V23" s="35"/>
      <c r="W23" s="40">
        <f t="shared" si="2"/>
        <v>0</v>
      </c>
      <c r="X23" s="66">
        <f t="shared" si="3"/>
        <v>0</v>
      </c>
      <c r="Y23" s="35"/>
      <c r="Z23" s="35"/>
      <c r="AA23" s="35"/>
      <c r="AB23" s="35"/>
      <c r="AC23" s="35"/>
      <c r="AD23" s="35"/>
      <c r="AE23" s="35"/>
    </row>
    <row r="24" spans="1:31" s="4" customFormat="1" ht="13.5" customHeight="1">
      <c r="A24" s="35"/>
      <c r="B24" s="3">
        <v>17</v>
      </c>
      <c r="C24" s="27" t="str">
        <f>IF(นักเรียน!B22="","",นักเรียน!B22)</f>
        <v/>
      </c>
      <c r="D24" s="28" t="str">
        <f>IF(นักเรียน!C22="","",นักเรียน!C22)</f>
        <v/>
      </c>
      <c r="E24" s="45"/>
      <c r="F24" s="46"/>
      <c r="G24" s="46"/>
      <c r="H24" s="46"/>
      <c r="I24" s="47"/>
      <c r="J24" s="45"/>
      <c r="K24" s="46"/>
      <c r="L24" s="46"/>
      <c r="M24" s="46"/>
      <c r="N24" s="47"/>
      <c r="O24" s="45"/>
      <c r="P24" s="46"/>
      <c r="Q24" s="46"/>
      <c r="R24" s="46"/>
      <c r="S24" s="47"/>
      <c r="T24" s="44" t="str">
        <f t="shared" si="0"/>
        <v/>
      </c>
      <c r="U24" s="44" t="str">
        <f t="shared" si="1"/>
        <v/>
      </c>
      <c r="V24" s="35"/>
      <c r="W24" s="40">
        <f t="shared" si="2"/>
        <v>0</v>
      </c>
      <c r="X24" s="66">
        <f t="shared" si="3"/>
        <v>0</v>
      </c>
      <c r="Y24" s="35"/>
      <c r="Z24" s="35"/>
      <c r="AA24" s="35"/>
      <c r="AB24" s="35"/>
      <c r="AC24" s="35"/>
      <c r="AD24" s="35"/>
      <c r="AE24" s="35"/>
    </row>
    <row r="25" spans="1:31" s="4" customFormat="1" ht="13.5" customHeight="1">
      <c r="A25" s="35"/>
      <c r="B25" s="3">
        <v>18</v>
      </c>
      <c r="C25" s="27" t="str">
        <f>IF(นักเรียน!B23="","",นักเรียน!B23)</f>
        <v/>
      </c>
      <c r="D25" s="28" t="str">
        <f>IF(นักเรียน!C23="","",นักเรียน!C23)</f>
        <v/>
      </c>
      <c r="E25" s="45"/>
      <c r="F25" s="46"/>
      <c r="G25" s="46"/>
      <c r="H25" s="46"/>
      <c r="I25" s="47"/>
      <c r="J25" s="45"/>
      <c r="K25" s="46"/>
      <c r="L25" s="46"/>
      <c r="M25" s="46"/>
      <c r="N25" s="47"/>
      <c r="O25" s="45"/>
      <c r="P25" s="46"/>
      <c r="Q25" s="46"/>
      <c r="R25" s="46"/>
      <c r="S25" s="47"/>
      <c r="T25" s="44" t="str">
        <f t="shared" si="0"/>
        <v/>
      </c>
      <c r="U25" s="44" t="str">
        <f t="shared" si="1"/>
        <v/>
      </c>
      <c r="V25" s="35"/>
      <c r="W25" s="40">
        <f t="shared" si="2"/>
        <v>0</v>
      </c>
      <c r="X25" s="66">
        <f t="shared" si="3"/>
        <v>0</v>
      </c>
      <c r="Y25" s="35"/>
      <c r="Z25" s="35"/>
      <c r="AA25" s="35"/>
      <c r="AB25" s="35"/>
      <c r="AC25" s="35"/>
      <c r="AD25" s="35"/>
      <c r="AE25" s="35"/>
    </row>
    <row r="26" spans="1:31" s="4" customFormat="1" ht="13.5" customHeight="1">
      <c r="A26" s="35"/>
      <c r="B26" s="3">
        <v>19</v>
      </c>
      <c r="C26" s="27" t="str">
        <f>IF(นักเรียน!B24="","",นักเรียน!B24)</f>
        <v/>
      </c>
      <c r="D26" s="28" t="str">
        <f>IF(นักเรียน!C24="","",นักเรียน!C24)</f>
        <v/>
      </c>
      <c r="E26" s="45"/>
      <c r="F26" s="46"/>
      <c r="G26" s="46"/>
      <c r="H26" s="46"/>
      <c r="I26" s="47"/>
      <c r="J26" s="45"/>
      <c r="K26" s="46"/>
      <c r="L26" s="46"/>
      <c r="M26" s="46"/>
      <c r="N26" s="47"/>
      <c r="O26" s="45"/>
      <c r="P26" s="46"/>
      <c r="Q26" s="46"/>
      <c r="R26" s="46"/>
      <c r="S26" s="47"/>
      <c r="T26" s="44" t="str">
        <f t="shared" si="0"/>
        <v/>
      </c>
      <c r="U26" s="44" t="str">
        <f t="shared" si="1"/>
        <v/>
      </c>
      <c r="V26" s="35"/>
      <c r="W26" s="40">
        <f t="shared" si="2"/>
        <v>0</v>
      </c>
      <c r="X26" s="66">
        <f t="shared" si="3"/>
        <v>0</v>
      </c>
      <c r="Y26" s="35"/>
      <c r="Z26" s="35"/>
      <c r="AA26" s="35"/>
      <c r="AB26" s="35"/>
      <c r="AC26" s="35"/>
      <c r="AD26" s="35"/>
      <c r="AE26" s="35"/>
    </row>
    <row r="27" spans="1:31" s="4" customFormat="1" ht="13.5" customHeight="1">
      <c r="A27" s="35"/>
      <c r="B27" s="3">
        <v>20</v>
      </c>
      <c r="C27" s="27" t="str">
        <f>IF(นักเรียน!B25="","",นักเรียน!B25)</f>
        <v/>
      </c>
      <c r="D27" s="28" t="str">
        <f>IF(นักเรียน!C25="","",นักเรียน!C25)</f>
        <v/>
      </c>
      <c r="E27" s="45"/>
      <c r="F27" s="46"/>
      <c r="G27" s="46"/>
      <c r="H27" s="46"/>
      <c r="I27" s="47"/>
      <c r="J27" s="45"/>
      <c r="K27" s="46"/>
      <c r="L27" s="46"/>
      <c r="M27" s="46"/>
      <c r="N27" s="47"/>
      <c r="O27" s="45"/>
      <c r="P27" s="46"/>
      <c r="Q27" s="46"/>
      <c r="R27" s="46"/>
      <c r="S27" s="47"/>
      <c r="T27" s="44" t="str">
        <f t="shared" si="0"/>
        <v/>
      </c>
      <c r="U27" s="44" t="str">
        <f t="shared" si="1"/>
        <v/>
      </c>
      <c r="V27" s="35"/>
      <c r="W27" s="40">
        <f t="shared" si="2"/>
        <v>0</v>
      </c>
      <c r="X27" s="66">
        <f t="shared" si="3"/>
        <v>0</v>
      </c>
      <c r="Y27" s="35"/>
      <c r="Z27" s="35"/>
      <c r="AA27" s="35"/>
      <c r="AB27" s="35"/>
      <c r="AC27" s="35"/>
      <c r="AD27" s="35"/>
      <c r="AE27" s="35"/>
    </row>
    <row r="28" spans="1:31" s="4" customFormat="1" ht="13.5" customHeight="1">
      <c r="A28" s="35"/>
      <c r="B28" s="3">
        <v>21</v>
      </c>
      <c r="C28" s="27" t="str">
        <f>IF(นักเรียน!B26="","",นักเรียน!B26)</f>
        <v/>
      </c>
      <c r="D28" s="28" t="str">
        <f>IF(นักเรียน!C26="","",นักเรียน!C26)</f>
        <v/>
      </c>
      <c r="E28" s="45"/>
      <c r="F28" s="46"/>
      <c r="G28" s="46"/>
      <c r="H28" s="46"/>
      <c r="I28" s="47"/>
      <c r="J28" s="45"/>
      <c r="K28" s="46"/>
      <c r="L28" s="46"/>
      <c r="M28" s="46"/>
      <c r="N28" s="47"/>
      <c r="O28" s="45"/>
      <c r="P28" s="46"/>
      <c r="Q28" s="46"/>
      <c r="R28" s="46"/>
      <c r="S28" s="47"/>
      <c r="T28" s="44" t="str">
        <f t="shared" si="0"/>
        <v/>
      </c>
      <c r="U28" s="44" t="str">
        <f t="shared" si="1"/>
        <v/>
      </c>
      <c r="V28" s="35"/>
      <c r="W28" s="40">
        <f t="shared" si="2"/>
        <v>0</v>
      </c>
      <c r="X28" s="66">
        <f t="shared" si="3"/>
        <v>0</v>
      </c>
      <c r="Y28" s="35"/>
      <c r="Z28" s="35"/>
      <c r="AA28" s="35"/>
      <c r="AB28" s="35"/>
      <c r="AC28" s="35"/>
      <c r="AD28" s="35"/>
      <c r="AE28" s="35"/>
    </row>
    <row r="29" spans="1:31" s="4" customFormat="1" ht="13.5" customHeight="1">
      <c r="A29" s="35"/>
      <c r="B29" s="3">
        <v>22</v>
      </c>
      <c r="C29" s="27" t="str">
        <f>IF(นักเรียน!B27="","",นักเรียน!B27)</f>
        <v/>
      </c>
      <c r="D29" s="28" t="str">
        <f>IF(นักเรียน!C27="","",นักเรียน!C27)</f>
        <v/>
      </c>
      <c r="E29" s="45"/>
      <c r="F29" s="46"/>
      <c r="G29" s="46"/>
      <c r="H29" s="46"/>
      <c r="I29" s="47"/>
      <c r="J29" s="45"/>
      <c r="K29" s="46"/>
      <c r="L29" s="46"/>
      <c r="M29" s="46"/>
      <c r="N29" s="47"/>
      <c r="O29" s="45"/>
      <c r="P29" s="46"/>
      <c r="Q29" s="46"/>
      <c r="R29" s="46"/>
      <c r="S29" s="47"/>
      <c r="T29" s="44" t="str">
        <f t="shared" si="0"/>
        <v/>
      </c>
      <c r="U29" s="44" t="str">
        <f t="shared" si="1"/>
        <v/>
      </c>
      <c r="V29" s="35"/>
      <c r="W29" s="40">
        <f t="shared" si="2"/>
        <v>0</v>
      </c>
      <c r="X29" s="66">
        <f t="shared" si="3"/>
        <v>0</v>
      </c>
      <c r="Y29" s="35"/>
      <c r="Z29" s="35"/>
      <c r="AA29" s="35"/>
      <c r="AB29" s="35"/>
      <c r="AC29" s="35"/>
      <c r="AD29" s="35"/>
      <c r="AE29" s="35"/>
    </row>
    <row r="30" spans="1:31" s="4" customFormat="1" ht="13.5" customHeight="1">
      <c r="A30" s="35"/>
      <c r="B30" s="3">
        <v>23</v>
      </c>
      <c r="C30" s="27" t="str">
        <f>IF(นักเรียน!B28="","",นักเรียน!B28)</f>
        <v/>
      </c>
      <c r="D30" s="28" t="str">
        <f>IF(นักเรียน!C28="","",นักเรียน!C28)</f>
        <v/>
      </c>
      <c r="E30" s="45"/>
      <c r="F30" s="46"/>
      <c r="G30" s="46"/>
      <c r="H30" s="46"/>
      <c r="I30" s="47"/>
      <c r="J30" s="45"/>
      <c r="K30" s="46"/>
      <c r="L30" s="46"/>
      <c r="M30" s="46"/>
      <c r="N30" s="47"/>
      <c r="O30" s="45"/>
      <c r="P30" s="46"/>
      <c r="Q30" s="46"/>
      <c r="R30" s="46"/>
      <c r="S30" s="47"/>
      <c r="T30" s="44" t="str">
        <f t="shared" si="0"/>
        <v/>
      </c>
      <c r="U30" s="44" t="str">
        <f t="shared" si="1"/>
        <v/>
      </c>
      <c r="V30" s="35"/>
      <c r="W30" s="40">
        <f t="shared" si="2"/>
        <v>0</v>
      </c>
      <c r="X30" s="66">
        <f t="shared" si="3"/>
        <v>0</v>
      </c>
      <c r="Y30" s="35"/>
      <c r="Z30" s="35"/>
      <c r="AA30" s="35"/>
      <c r="AB30" s="35"/>
      <c r="AC30" s="35"/>
      <c r="AD30" s="35"/>
      <c r="AE30" s="35"/>
    </row>
    <row r="31" spans="1:31" s="4" customFormat="1" ht="13.5" customHeight="1">
      <c r="A31" s="35"/>
      <c r="B31" s="3">
        <v>24</v>
      </c>
      <c r="C31" s="27" t="str">
        <f>IF(นักเรียน!B29="","",นักเรียน!B29)</f>
        <v/>
      </c>
      <c r="D31" s="28" t="str">
        <f>IF(นักเรียน!C29="","",นักเรียน!C29)</f>
        <v/>
      </c>
      <c r="E31" s="45"/>
      <c r="F31" s="46"/>
      <c r="G31" s="46"/>
      <c r="H31" s="46"/>
      <c r="I31" s="47"/>
      <c r="J31" s="45"/>
      <c r="K31" s="46"/>
      <c r="L31" s="46"/>
      <c r="M31" s="46"/>
      <c r="N31" s="47"/>
      <c r="O31" s="45"/>
      <c r="P31" s="46"/>
      <c r="Q31" s="46"/>
      <c r="R31" s="46"/>
      <c r="S31" s="47"/>
      <c r="T31" s="44" t="str">
        <f t="shared" si="0"/>
        <v/>
      </c>
      <c r="U31" s="44" t="str">
        <f t="shared" si="1"/>
        <v/>
      </c>
      <c r="V31" s="35"/>
      <c r="W31" s="40">
        <f t="shared" si="2"/>
        <v>0</v>
      </c>
      <c r="X31" s="66">
        <f t="shared" si="3"/>
        <v>0</v>
      </c>
      <c r="Y31" s="35"/>
      <c r="Z31" s="35"/>
      <c r="AA31" s="35"/>
      <c r="AB31" s="35"/>
      <c r="AC31" s="35"/>
      <c r="AD31" s="35"/>
      <c r="AE31" s="35"/>
    </row>
    <row r="32" spans="1:31" s="4" customFormat="1" ht="13.5" customHeight="1">
      <c r="A32" s="35"/>
      <c r="B32" s="3">
        <v>25</v>
      </c>
      <c r="C32" s="27" t="str">
        <f>IF(นักเรียน!B30="","",นักเรียน!B30)</f>
        <v/>
      </c>
      <c r="D32" s="28" t="str">
        <f>IF(นักเรียน!C30="","",นักเรียน!C30)</f>
        <v/>
      </c>
      <c r="E32" s="45"/>
      <c r="F32" s="46"/>
      <c r="G32" s="46"/>
      <c r="H32" s="46"/>
      <c r="I32" s="47"/>
      <c r="J32" s="45"/>
      <c r="K32" s="46"/>
      <c r="L32" s="46"/>
      <c r="M32" s="46"/>
      <c r="N32" s="47"/>
      <c r="O32" s="45"/>
      <c r="P32" s="46"/>
      <c r="Q32" s="46"/>
      <c r="R32" s="46"/>
      <c r="S32" s="47"/>
      <c r="T32" s="44" t="str">
        <f t="shared" si="0"/>
        <v/>
      </c>
      <c r="U32" s="44" t="str">
        <f t="shared" si="1"/>
        <v/>
      </c>
      <c r="V32" s="35"/>
      <c r="W32" s="40">
        <f t="shared" si="2"/>
        <v>0</v>
      </c>
      <c r="X32" s="66">
        <f t="shared" si="3"/>
        <v>0</v>
      </c>
      <c r="Y32" s="35"/>
      <c r="Z32" s="35"/>
      <c r="AA32" s="35"/>
      <c r="AB32" s="35"/>
      <c r="AC32" s="35"/>
      <c r="AD32" s="35"/>
      <c r="AE32" s="35"/>
    </row>
    <row r="33" spans="1:31" s="4" customFormat="1" ht="13.5" customHeight="1">
      <c r="A33" s="35"/>
      <c r="B33" s="3">
        <v>26</v>
      </c>
      <c r="C33" s="27" t="str">
        <f>IF(นักเรียน!B31="","",นักเรียน!B31)</f>
        <v/>
      </c>
      <c r="D33" s="28" t="str">
        <f>IF(นักเรียน!C31="","",นักเรียน!C31)</f>
        <v/>
      </c>
      <c r="E33" s="45"/>
      <c r="F33" s="46"/>
      <c r="G33" s="46"/>
      <c r="H33" s="46"/>
      <c r="I33" s="47"/>
      <c r="J33" s="45"/>
      <c r="K33" s="46"/>
      <c r="L33" s="46"/>
      <c r="M33" s="46"/>
      <c r="N33" s="47"/>
      <c r="O33" s="45"/>
      <c r="P33" s="46"/>
      <c r="Q33" s="46"/>
      <c r="R33" s="46"/>
      <c r="S33" s="47"/>
      <c r="T33" s="44" t="str">
        <f t="shared" si="0"/>
        <v/>
      </c>
      <c r="U33" s="44" t="str">
        <f t="shared" si="1"/>
        <v/>
      </c>
      <c r="V33" s="35"/>
      <c r="W33" s="40">
        <f t="shared" si="2"/>
        <v>0</v>
      </c>
      <c r="X33" s="66">
        <f t="shared" si="3"/>
        <v>0</v>
      </c>
      <c r="Y33" s="35"/>
      <c r="Z33" s="35"/>
      <c r="AA33" s="35"/>
      <c r="AB33" s="35"/>
      <c r="AC33" s="35"/>
      <c r="AD33" s="35"/>
      <c r="AE33" s="35"/>
    </row>
    <row r="34" spans="1:31" s="4" customFormat="1" ht="13.5" customHeight="1">
      <c r="A34" s="35"/>
      <c r="B34" s="3">
        <v>27</v>
      </c>
      <c r="C34" s="27" t="str">
        <f>IF(นักเรียน!B32="","",นักเรียน!B32)</f>
        <v/>
      </c>
      <c r="D34" s="28" t="str">
        <f>IF(นักเรียน!C32="","",นักเรียน!C32)</f>
        <v/>
      </c>
      <c r="E34" s="45"/>
      <c r="F34" s="46"/>
      <c r="G34" s="46"/>
      <c r="H34" s="46"/>
      <c r="I34" s="47"/>
      <c r="J34" s="45"/>
      <c r="K34" s="46"/>
      <c r="L34" s="46"/>
      <c r="M34" s="46"/>
      <c r="N34" s="47"/>
      <c r="O34" s="45"/>
      <c r="P34" s="46"/>
      <c r="Q34" s="46"/>
      <c r="R34" s="46"/>
      <c r="S34" s="47"/>
      <c r="T34" s="44" t="str">
        <f t="shared" si="0"/>
        <v/>
      </c>
      <c r="U34" s="44" t="str">
        <f t="shared" si="1"/>
        <v/>
      </c>
      <c r="V34" s="35"/>
      <c r="W34" s="40">
        <f t="shared" si="2"/>
        <v>0</v>
      </c>
      <c r="X34" s="66">
        <f t="shared" si="3"/>
        <v>0</v>
      </c>
      <c r="Y34" s="35"/>
      <c r="Z34" s="35"/>
      <c r="AA34" s="35"/>
      <c r="AB34" s="35"/>
      <c r="AC34" s="35"/>
      <c r="AD34" s="35"/>
      <c r="AE34" s="35"/>
    </row>
    <row r="35" spans="1:31" s="4" customFormat="1" ht="13.5" customHeight="1">
      <c r="A35" s="35"/>
      <c r="B35" s="3">
        <v>28</v>
      </c>
      <c r="C35" s="27" t="str">
        <f>IF(นักเรียน!B33="","",นักเรียน!B33)</f>
        <v/>
      </c>
      <c r="D35" s="28" t="str">
        <f>IF(นักเรียน!C33="","",นักเรียน!C33)</f>
        <v/>
      </c>
      <c r="E35" s="45"/>
      <c r="F35" s="46"/>
      <c r="G35" s="46"/>
      <c r="H35" s="46"/>
      <c r="I35" s="47"/>
      <c r="J35" s="45"/>
      <c r="K35" s="46"/>
      <c r="L35" s="46"/>
      <c r="M35" s="46"/>
      <c r="N35" s="47"/>
      <c r="O35" s="45"/>
      <c r="P35" s="46"/>
      <c r="Q35" s="46"/>
      <c r="R35" s="46"/>
      <c r="S35" s="47"/>
      <c r="T35" s="44" t="str">
        <f t="shared" si="0"/>
        <v/>
      </c>
      <c r="U35" s="44" t="str">
        <f t="shared" si="1"/>
        <v/>
      </c>
      <c r="V35" s="35"/>
      <c r="W35" s="40">
        <f t="shared" si="2"/>
        <v>0</v>
      </c>
      <c r="X35" s="66">
        <f t="shared" si="3"/>
        <v>0</v>
      </c>
      <c r="Y35" s="35"/>
      <c r="Z35" s="35"/>
      <c r="AA35" s="35"/>
      <c r="AB35" s="35"/>
      <c r="AC35" s="35"/>
      <c r="AD35" s="35"/>
      <c r="AE35" s="35"/>
    </row>
    <row r="36" spans="1:31" s="4" customFormat="1" ht="13.5" customHeight="1">
      <c r="A36" s="35"/>
      <c r="B36" s="3">
        <v>29</v>
      </c>
      <c r="C36" s="27" t="str">
        <f>IF(นักเรียน!B34="","",นักเรียน!B34)</f>
        <v/>
      </c>
      <c r="D36" s="28" t="str">
        <f>IF(นักเรียน!C34="","",นักเรียน!C34)</f>
        <v/>
      </c>
      <c r="E36" s="45"/>
      <c r="F36" s="46"/>
      <c r="G36" s="46"/>
      <c r="H36" s="46"/>
      <c r="I36" s="47"/>
      <c r="J36" s="45"/>
      <c r="K36" s="46"/>
      <c r="L36" s="46"/>
      <c r="M36" s="46"/>
      <c r="N36" s="47"/>
      <c r="O36" s="45"/>
      <c r="P36" s="46"/>
      <c r="Q36" s="46"/>
      <c r="R36" s="46"/>
      <c r="S36" s="47"/>
      <c r="T36" s="44" t="str">
        <f t="shared" si="0"/>
        <v/>
      </c>
      <c r="U36" s="44" t="str">
        <f t="shared" si="1"/>
        <v/>
      </c>
      <c r="V36" s="35"/>
      <c r="W36" s="40">
        <f t="shared" si="2"/>
        <v>0</v>
      </c>
      <c r="X36" s="66">
        <f t="shared" si="3"/>
        <v>0</v>
      </c>
      <c r="Y36" s="35"/>
      <c r="Z36" s="35"/>
      <c r="AA36" s="35"/>
      <c r="AB36" s="35"/>
      <c r="AC36" s="35"/>
      <c r="AD36" s="35"/>
      <c r="AE36" s="35"/>
    </row>
    <row r="37" spans="1:31" s="4" customFormat="1" ht="13.5" customHeight="1">
      <c r="A37" s="35"/>
      <c r="B37" s="3">
        <v>30</v>
      </c>
      <c r="C37" s="27" t="str">
        <f>IF(นักเรียน!B35="","",นักเรียน!B35)</f>
        <v/>
      </c>
      <c r="D37" s="28" t="str">
        <f>IF(นักเรียน!C35="","",นักเรียน!C35)</f>
        <v/>
      </c>
      <c r="E37" s="45"/>
      <c r="F37" s="46"/>
      <c r="G37" s="46"/>
      <c r="H37" s="46"/>
      <c r="I37" s="47"/>
      <c r="J37" s="45"/>
      <c r="K37" s="46"/>
      <c r="L37" s="46"/>
      <c r="M37" s="46"/>
      <c r="N37" s="47"/>
      <c r="O37" s="45"/>
      <c r="P37" s="46"/>
      <c r="Q37" s="46"/>
      <c r="R37" s="46"/>
      <c r="S37" s="47"/>
      <c r="T37" s="44" t="str">
        <f t="shared" si="0"/>
        <v/>
      </c>
      <c r="U37" s="44" t="str">
        <f t="shared" si="1"/>
        <v/>
      </c>
      <c r="V37" s="35"/>
      <c r="W37" s="40">
        <f t="shared" si="2"/>
        <v>0</v>
      </c>
      <c r="X37" s="66">
        <f t="shared" si="3"/>
        <v>0</v>
      </c>
      <c r="Y37" s="35"/>
      <c r="Z37" s="35"/>
      <c r="AA37" s="35"/>
      <c r="AB37" s="35"/>
      <c r="AC37" s="35"/>
      <c r="AD37" s="35"/>
      <c r="AE37" s="35"/>
    </row>
    <row r="38" spans="1:31" s="4" customFormat="1" ht="13.5" customHeight="1">
      <c r="A38" s="35"/>
      <c r="B38" s="3">
        <v>31</v>
      </c>
      <c r="C38" s="27" t="str">
        <f>IF(นักเรียน!B36="","",นักเรียน!B36)</f>
        <v/>
      </c>
      <c r="D38" s="28" t="str">
        <f>IF(นักเรียน!C36="","",นักเรียน!C36)</f>
        <v/>
      </c>
      <c r="E38" s="45"/>
      <c r="F38" s="46"/>
      <c r="G38" s="46"/>
      <c r="H38" s="46"/>
      <c r="I38" s="47"/>
      <c r="J38" s="45"/>
      <c r="K38" s="46"/>
      <c r="L38" s="46"/>
      <c r="M38" s="46"/>
      <c r="N38" s="47"/>
      <c r="O38" s="45"/>
      <c r="P38" s="46"/>
      <c r="Q38" s="46"/>
      <c r="R38" s="46"/>
      <c r="S38" s="47"/>
      <c r="T38" s="44" t="str">
        <f t="shared" si="0"/>
        <v/>
      </c>
      <c r="U38" s="44" t="str">
        <f t="shared" si="1"/>
        <v/>
      </c>
      <c r="V38" s="35"/>
      <c r="W38" s="40">
        <f t="shared" si="2"/>
        <v>0</v>
      </c>
      <c r="X38" s="66">
        <f t="shared" si="3"/>
        <v>0</v>
      </c>
      <c r="Y38" s="35"/>
      <c r="Z38" s="35"/>
      <c r="AA38" s="35"/>
      <c r="AB38" s="35"/>
      <c r="AC38" s="35"/>
      <c r="AD38" s="35"/>
      <c r="AE38" s="35"/>
    </row>
    <row r="39" spans="1:31" s="4" customFormat="1" ht="13.5" customHeight="1">
      <c r="A39" s="35"/>
      <c r="B39" s="3">
        <v>32</v>
      </c>
      <c r="C39" s="27" t="str">
        <f>IF(นักเรียน!B37="","",นักเรียน!B37)</f>
        <v/>
      </c>
      <c r="D39" s="28" t="str">
        <f>IF(นักเรียน!C37="","",นักเรียน!C37)</f>
        <v/>
      </c>
      <c r="E39" s="45"/>
      <c r="F39" s="46"/>
      <c r="G39" s="46"/>
      <c r="H39" s="46"/>
      <c r="I39" s="47"/>
      <c r="J39" s="45"/>
      <c r="K39" s="46"/>
      <c r="L39" s="46"/>
      <c r="M39" s="46"/>
      <c r="N39" s="47"/>
      <c r="O39" s="45"/>
      <c r="P39" s="46"/>
      <c r="Q39" s="46"/>
      <c r="R39" s="46"/>
      <c r="S39" s="47"/>
      <c r="T39" s="44" t="str">
        <f t="shared" si="0"/>
        <v/>
      </c>
      <c r="U39" s="44" t="str">
        <f t="shared" si="1"/>
        <v/>
      </c>
      <c r="V39" s="35"/>
      <c r="W39" s="40">
        <f t="shared" si="2"/>
        <v>0</v>
      </c>
      <c r="X39" s="66">
        <f t="shared" si="3"/>
        <v>0</v>
      </c>
      <c r="Y39" s="35"/>
      <c r="Z39" s="35"/>
      <c r="AA39" s="35"/>
      <c r="AB39" s="35"/>
      <c r="AC39" s="35"/>
      <c r="AD39" s="35"/>
      <c r="AE39" s="35"/>
    </row>
    <row r="40" spans="1:31" s="4" customFormat="1" ht="13.5" customHeight="1">
      <c r="A40" s="35"/>
      <c r="B40" s="3">
        <v>33</v>
      </c>
      <c r="C40" s="27" t="str">
        <f>IF(นักเรียน!B38="","",นักเรียน!B38)</f>
        <v/>
      </c>
      <c r="D40" s="28" t="str">
        <f>IF(นักเรียน!C38="","",นักเรียน!C38)</f>
        <v/>
      </c>
      <c r="E40" s="45"/>
      <c r="F40" s="46"/>
      <c r="G40" s="46"/>
      <c r="H40" s="46"/>
      <c r="I40" s="47"/>
      <c r="J40" s="45"/>
      <c r="K40" s="46"/>
      <c r="L40" s="46"/>
      <c r="M40" s="46"/>
      <c r="N40" s="47"/>
      <c r="O40" s="45"/>
      <c r="P40" s="46"/>
      <c r="Q40" s="46"/>
      <c r="R40" s="46"/>
      <c r="S40" s="47"/>
      <c r="T40" s="44" t="str">
        <f t="shared" si="0"/>
        <v/>
      </c>
      <c r="U40" s="44" t="str">
        <f t="shared" si="1"/>
        <v/>
      </c>
      <c r="V40" s="35"/>
      <c r="W40" s="40">
        <f t="shared" si="2"/>
        <v>0</v>
      </c>
      <c r="X40" s="66">
        <f t="shared" si="3"/>
        <v>0</v>
      </c>
      <c r="Y40" s="35"/>
      <c r="Z40" s="35"/>
      <c r="AA40" s="35"/>
      <c r="AB40" s="35"/>
      <c r="AC40" s="35"/>
      <c r="AD40" s="35"/>
      <c r="AE40" s="35"/>
    </row>
    <row r="41" spans="1:31" s="4" customFormat="1" ht="13.5" customHeight="1">
      <c r="A41" s="35"/>
      <c r="B41" s="3">
        <v>34</v>
      </c>
      <c r="C41" s="27" t="str">
        <f>IF(นักเรียน!B39="","",นักเรียน!B39)</f>
        <v/>
      </c>
      <c r="D41" s="28" t="str">
        <f>IF(นักเรียน!C39="","",นักเรียน!C39)</f>
        <v/>
      </c>
      <c r="E41" s="45"/>
      <c r="F41" s="46"/>
      <c r="G41" s="46"/>
      <c r="H41" s="46"/>
      <c r="I41" s="47"/>
      <c r="J41" s="45"/>
      <c r="K41" s="46"/>
      <c r="L41" s="46"/>
      <c r="M41" s="46"/>
      <c r="N41" s="47"/>
      <c r="O41" s="45"/>
      <c r="P41" s="46"/>
      <c r="Q41" s="46"/>
      <c r="R41" s="46"/>
      <c r="S41" s="47"/>
      <c r="T41" s="44" t="str">
        <f t="shared" si="0"/>
        <v/>
      </c>
      <c r="U41" s="44" t="str">
        <f t="shared" si="1"/>
        <v/>
      </c>
      <c r="V41" s="35"/>
      <c r="W41" s="40">
        <f t="shared" si="2"/>
        <v>0</v>
      </c>
      <c r="X41" s="66">
        <f t="shared" si="3"/>
        <v>0</v>
      </c>
      <c r="Y41" s="35"/>
      <c r="Z41" s="35"/>
      <c r="AA41" s="35"/>
      <c r="AB41" s="35"/>
      <c r="AC41" s="35"/>
      <c r="AD41" s="35"/>
      <c r="AE41" s="35"/>
    </row>
    <row r="42" spans="1:31" s="4" customFormat="1" ht="13.5" customHeight="1">
      <c r="A42" s="35"/>
      <c r="B42" s="3">
        <v>35</v>
      </c>
      <c r="C42" s="27" t="str">
        <f>IF(นักเรียน!B40="","",นักเรียน!B40)</f>
        <v/>
      </c>
      <c r="D42" s="28" t="str">
        <f>IF(นักเรียน!C40="","",นักเรียน!C40)</f>
        <v/>
      </c>
      <c r="E42" s="45"/>
      <c r="F42" s="46"/>
      <c r="G42" s="46"/>
      <c r="H42" s="46"/>
      <c r="I42" s="47"/>
      <c r="J42" s="45"/>
      <c r="K42" s="46"/>
      <c r="L42" s="46"/>
      <c r="M42" s="46"/>
      <c r="N42" s="47"/>
      <c r="O42" s="45"/>
      <c r="P42" s="46"/>
      <c r="Q42" s="46"/>
      <c r="R42" s="46"/>
      <c r="S42" s="47"/>
      <c r="T42" s="44" t="str">
        <f t="shared" si="0"/>
        <v/>
      </c>
      <c r="U42" s="44" t="str">
        <f t="shared" si="1"/>
        <v/>
      </c>
      <c r="V42" s="35"/>
      <c r="W42" s="40">
        <f t="shared" si="2"/>
        <v>0</v>
      </c>
      <c r="X42" s="66">
        <f t="shared" si="3"/>
        <v>0</v>
      </c>
      <c r="Y42" s="35"/>
      <c r="Z42" s="35"/>
      <c r="AA42" s="35"/>
      <c r="AB42" s="35"/>
      <c r="AC42" s="35"/>
      <c r="AD42" s="35"/>
      <c r="AE42" s="35"/>
    </row>
    <row r="43" spans="1:31" s="4" customFormat="1" ht="13.5" customHeight="1">
      <c r="A43" s="35"/>
      <c r="B43" s="3">
        <v>36</v>
      </c>
      <c r="C43" s="27" t="str">
        <f>IF(นักเรียน!B41="","",นักเรียน!B41)</f>
        <v/>
      </c>
      <c r="D43" s="28" t="str">
        <f>IF(นักเรียน!C41="","",นักเรียน!C41)</f>
        <v/>
      </c>
      <c r="E43" s="45"/>
      <c r="F43" s="46"/>
      <c r="G43" s="46"/>
      <c r="H43" s="46"/>
      <c r="I43" s="47"/>
      <c r="J43" s="45"/>
      <c r="K43" s="46"/>
      <c r="L43" s="46"/>
      <c r="M43" s="46"/>
      <c r="N43" s="47"/>
      <c r="O43" s="45"/>
      <c r="P43" s="46"/>
      <c r="Q43" s="46"/>
      <c r="R43" s="46"/>
      <c r="S43" s="47"/>
      <c r="T43" s="44" t="str">
        <f t="shared" si="0"/>
        <v/>
      </c>
      <c r="U43" s="44" t="str">
        <f t="shared" si="1"/>
        <v/>
      </c>
      <c r="V43" s="35"/>
      <c r="W43" s="40">
        <f t="shared" si="2"/>
        <v>0</v>
      </c>
      <c r="X43" s="66">
        <f t="shared" si="3"/>
        <v>0</v>
      </c>
      <c r="Y43" s="35"/>
      <c r="Z43" s="35"/>
      <c r="AA43" s="35"/>
      <c r="AB43" s="35"/>
      <c r="AC43" s="35"/>
      <c r="AD43" s="35"/>
      <c r="AE43" s="35"/>
    </row>
    <row r="44" spans="1:31" s="4" customFormat="1" ht="13.5" customHeight="1">
      <c r="A44" s="35"/>
      <c r="B44" s="3">
        <v>37</v>
      </c>
      <c r="C44" s="27" t="str">
        <f>IF(นักเรียน!B42="","",นักเรียน!B42)</f>
        <v/>
      </c>
      <c r="D44" s="28" t="str">
        <f>IF(นักเรียน!C42="","",นักเรียน!C42)</f>
        <v/>
      </c>
      <c r="E44" s="45"/>
      <c r="F44" s="46"/>
      <c r="G44" s="46"/>
      <c r="H44" s="46"/>
      <c r="I44" s="47"/>
      <c r="J44" s="45"/>
      <c r="K44" s="46"/>
      <c r="L44" s="46"/>
      <c r="M44" s="46"/>
      <c r="N44" s="47"/>
      <c r="O44" s="45"/>
      <c r="P44" s="46"/>
      <c r="Q44" s="46"/>
      <c r="R44" s="46"/>
      <c r="S44" s="47"/>
      <c r="T44" s="44" t="str">
        <f t="shared" si="0"/>
        <v/>
      </c>
      <c r="U44" s="44" t="str">
        <f t="shared" si="1"/>
        <v/>
      </c>
      <c r="V44" s="35"/>
      <c r="W44" s="40">
        <f t="shared" si="2"/>
        <v>0</v>
      </c>
      <c r="X44" s="66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3.5" customHeight="1">
      <c r="A45" s="36"/>
      <c r="B45" s="3">
        <v>38</v>
      </c>
      <c r="C45" s="27" t="str">
        <f>IF(นักเรียน!B43="","",นักเรียน!B43)</f>
        <v/>
      </c>
      <c r="D45" s="28" t="str">
        <f>IF(นักเรียน!C43="","",นักเรียน!C43)</f>
        <v/>
      </c>
      <c r="E45" s="45"/>
      <c r="F45" s="46"/>
      <c r="G45" s="46"/>
      <c r="H45" s="46"/>
      <c r="I45" s="47"/>
      <c r="J45" s="45"/>
      <c r="K45" s="46"/>
      <c r="L45" s="46"/>
      <c r="M45" s="46"/>
      <c r="N45" s="47"/>
      <c r="O45" s="45"/>
      <c r="P45" s="46"/>
      <c r="Q45" s="46"/>
      <c r="R45" s="46"/>
      <c r="S45" s="47"/>
      <c r="T45" s="44" t="str">
        <f t="shared" si="0"/>
        <v/>
      </c>
      <c r="U45" s="44" t="str">
        <f t="shared" si="1"/>
        <v/>
      </c>
      <c r="V45" s="36"/>
      <c r="W45" s="40">
        <f t="shared" si="2"/>
        <v>0</v>
      </c>
      <c r="X45" s="66">
        <f t="shared" si="3"/>
        <v>0</v>
      </c>
      <c r="Y45" s="36"/>
      <c r="Z45" s="36"/>
      <c r="AA45" s="36"/>
      <c r="AB45" s="36"/>
      <c r="AC45" s="36"/>
      <c r="AD45" s="36"/>
      <c r="AE45" s="36"/>
    </row>
    <row r="46" spans="1:31" s="5" customFormat="1" ht="13.5" customHeight="1">
      <c r="A46" s="36"/>
      <c r="B46" s="3">
        <v>39</v>
      </c>
      <c r="C46" s="27" t="str">
        <f>IF(นักเรียน!B44="","",นักเรียน!B44)</f>
        <v/>
      </c>
      <c r="D46" s="28" t="str">
        <f>IF(นักเรียน!C44="","",นักเรียน!C44)</f>
        <v/>
      </c>
      <c r="E46" s="45"/>
      <c r="F46" s="46"/>
      <c r="G46" s="46"/>
      <c r="H46" s="46"/>
      <c r="I46" s="47"/>
      <c r="J46" s="45"/>
      <c r="K46" s="46"/>
      <c r="L46" s="46"/>
      <c r="M46" s="46"/>
      <c r="N46" s="47"/>
      <c r="O46" s="45"/>
      <c r="P46" s="46"/>
      <c r="Q46" s="46"/>
      <c r="R46" s="46"/>
      <c r="S46" s="47"/>
      <c r="T46" s="44" t="str">
        <f t="shared" si="0"/>
        <v/>
      </c>
      <c r="U46" s="44" t="str">
        <f t="shared" si="1"/>
        <v/>
      </c>
      <c r="V46" s="36"/>
      <c r="W46" s="40">
        <f t="shared" si="2"/>
        <v>0</v>
      </c>
      <c r="X46" s="66">
        <f t="shared" si="3"/>
        <v>0</v>
      </c>
      <c r="Y46" s="36"/>
      <c r="Z46" s="36"/>
      <c r="AA46" s="36"/>
      <c r="AB46" s="36"/>
      <c r="AC46" s="36"/>
      <c r="AD46" s="36"/>
      <c r="AE46" s="36"/>
    </row>
    <row r="47" spans="1:31" s="5" customFormat="1" ht="13.5" customHeight="1">
      <c r="A47" s="36"/>
      <c r="B47" s="3">
        <v>40</v>
      </c>
      <c r="C47" s="27" t="str">
        <f>IF(นักเรียน!B45="","",นักเรียน!B45)</f>
        <v/>
      </c>
      <c r="D47" s="28" t="str">
        <f>IF(นักเรียน!C45="","",นักเรียน!C45)</f>
        <v/>
      </c>
      <c r="E47" s="45"/>
      <c r="F47" s="46"/>
      <c r="G47" s="46"/>
      <c r="H47" s="46"/>
      <c r="I47" s="47"/>
      <c r="J47" s="45"/>
      <c r="K47" s="46"/>
      <c r="L47" s="46"/>
      <c r="M47" s="46"/>
      <c r="N47" s="47"/>
      <c r="O47" s="45"/>
      <c r="P47" s="46"/>
      <c r="Q47" s="46"/>
      <c r="R47" s="46"/>
      <c r="S47" s="47"/>
      <c r="T47" s="44" t="str">
        <f t="shared" si="0"/>
        <v/>
      </c>
      <c r="U47" s="44" t="str">
        <f t="shared" si="1"/>
        <v/>
      </c>
      <c r="V47" s="36"/>
      <c r="W47" s="40">
        <f t="shared" si="2"/>
        <v>0</v>
      </c>
      <c r="X47" s="66">
        <f t="shared" si="3"/>
        <v>0</v>
      </c>
      <c r="Y47" s="36"/>
      <c r="Z47" s="36"/>
      <c r="AA47" s="36"/>
      <c r="AB47" s="36"/>
      <c r="AC47" s="36"/>
      <c r="AD47" s="36"/>
      <c r="AE47" s="36"/>
    </row>
    <row r="48" spans="1:31" s="5" customFormat="1" ht="13.5" customHeight="1">
      <c r="A48" s="36"/>
      <c r="B48" s="3">
        <v>41</v>
      </c>
      <c r="C48" s="27" t="str">
        <f>IF(นักเรียน!B46="","",นักเรียน!B46)</f>
        <v/>
      </c>
      <c r="D48" s="28" t="str">
        <f>IF(นักเรียน!C46="","",นักเรียน!C46)</f>
        <v/>
      </c>
      <c r="E48" s="45"/>
      <c r="F48" s="46"/>
      <c r="G48" s="46"/>
      <c r="H48" s="46"/>
      <c r="I48" s="47"/>
      <c r="J48" s="45"/>
      <c r="K48" s="46"/>
      <c r="L48" s="46"/>
      <c r="M48" s="46"/>
      <c r="N48" s="47"/>
      <c r="O48" s="45"/>
      <c r="P48" s="46"/>
      <c r="Q48" s="46"/>
      <c r="R48" s="46"/>
      <c r="S48" s="47"/>
      <c r="T48" s="44" t="str">
        <f t="shared" si="0"/>
        <v/>
      </c>
      <c r="U48" s="44" t="str">
        <f t="shared" si="1"/>
        <v/>
      </c>
      <c r="V48" s="36"/>
      <c r="W48" s="40">
        <f t="shared" si="2"/>
        <v>0</v>
      </c>
      <c r="X48" s="66">
        <f t="shared" si="3"/>
        <v>0</v>
      </c>
      <c r="Y48" s="36"/>
      <c r="Z48" s="36"/>
      <c r="AA48" s="36"/>
      <c r="AB48" s="36"/>
      <c r="AC48" s="36"/>
      <c r="AD48" s="36"/>
      <c r="AE48" s="36"/>
    </row>
    <row r="49" spans="1:31" s="5" customFormat="1" ht="13.5" customHeight="1">
      <c r="A49" s="36"/>
      <c r="B49" s="3">
        <v>42</v>
      </c>
      <c r="C49" s="27" t="str">
        <f>IF(นักเรียน!B47="","",นักเรียน!B47)</f>
        <v/>
      </c>
      <c r="D49" s="28" t="str">
        <f>IF(นักเรียน!C47="","",นักเรียน!C47)</f>
        <v/>
      </c>
      <c r="E49" s="45"/>
      <c r="F49" s="46"/>
      <c r="G49" s="46"/>
      <c r="H49" s="46"/>
      <c r="I49" s="47"/>
      <c r="J49" s="45"/>
      <c r="K49" s="46"/>
      <c r="L49" s="46"/>
      <c r="M49" s="46"/>
      <c r="N49" s="47"/>
      <c r="O49" s="45"/>
      <c r="P49" s="46"/>
      <c r="Q49" s="46"/>
      <c r="R49" s="46"/>
      <c r="S49" s="47"/>
      <c r="T49" s="44" t="str">
        <f t="shared" si="0"/>
        <v/>
      </c>
      <c r="U49" s="44" t="str">
        <f t="shared" si="1"/>
        <v/>
      </c>
      <c r="V49" s="36"/>
      <c r="W49" s="40">
        <f t="shared" si="2"/>
        <v>0</v>
      </c>
      <c r="X49" s="66">
        <f t="shared" si="3"/>
        <v>0</v>
      </c>
      <c r="Y49" s="36"/>
      <c r="Z49" s="36"/>
      <c r="AA49" s="36"/>
      <c r="AB49" s="36"/>
      <c r="AC49" s="36"/>
      <c r="AD49" s="36"/>
      <c r="AE49" s="36"/>
    </row>
    <row r="50" spans="1:31" s="5" customFormat="1" ht="13.5" customHeight="1">
      <c r="A50" s="36"/>
      <c r="B50" s="3">
        <v>43</v>
      </c>
      <c r="C50" s="27" t="str">
        <f>IF(นักเรียน!B48="","",นักเรียน!B48)</f>
        <v/>
      </c>
      <c r="D50" s="28" t="str">
        <f>IF(นักเรียน!C48="","",นักเรียน!C48)</f>
        <v/>
      </c>
      <c r="E50" s="45"/>
      <c r="F50" s="46"/>
      <c r="G50" s="46"/>
      <c r="H50" s="46"/>
      <c r="I50" s="47"/>
      <c r="J50" s="45"/>
      <c r="K50" s="46"/>
      <c r="L50" s="46"/>
      <c r="M50" s="46"/>
      <c r="N50" s="47"/>
      <c r="O50" s="45"/>
      <c r="P50" s="46"/>
      <c r="Q50" s="46"/>
      <c r="R50" s="46"/>
      <c r="S50" s="47"/>
      <c r="T50" s="44" t="str">
        <f t="shared" si="0"/>
        <v/>
      </c>
      <c r="U50" s="44" t="str">
        <f t="shared" si="1"/>
        <v/>
      </c>
      <c r="V50" s="36"/>
      <c r="W50" s="40">
        <f t="shared" si="2"/>
        <v>0</v>
      </c>
      <c r="X50" s="66">
        <f t="shared" si="3"/>
        <v>0</v>
      </c>
      <c r="Y50" s="36"/>
      <c r="Z50" s="36"/>
      <c r="AA50" s="36"/>
      <c r="AB50" s="36"/>
      <c r="AC50" s="36"/>
      <c r="AD50" s="36"/>
      <c r="AE50" s="36"/>
    </row>
    <row r="51" spans="1:31" s="5" customFormat="1" ht="13.5" customHeight="1">
      <c r="A51" s="36"/>
      <c r="B51" s="3">
        <v>44</v>
      </c>
      <c r="C51" s="27" t="str">
        <f>IF(นักเรียน!B49="","",นักเรียน!B49)</f>
        <v/>
      </c>
      <c r="D51" s="28" t="str">
        <f>IF(นักเรียน!C49="","",นักเรียน!C49)</f>
        <v/>
      </c>
      <c r="E51" s="45"/>
      <c r="F51" s="46"/>
      <c r="G51" s="46"/>
      <c r="H51" s="46"/>
      <c r="I51" s="47"/>
      <c r="J51" s="45"/>
      <c r="K51" s="46"/>
      <c r="L51" s="46"/>
      <c r="M51" s="46"/>
      <c r="N51" s="47"/>
      <c r="O51" s="45"/>
      <c r="P51" s="46"/>
      <c r="Q51" s="46"/>
      <c r="R51" s="46"/>
      <c r="S51" s="47"/>
      <c r="T51" s="44" t="str">
        <f t="shared" si="0"/>
        <v/>
      </c>
      <c r="U51" s="44" t="str">
        <f t="shared" si="1"/>
        <v/>
      </c>
      <c r="V51" s="36"/>
      <c r="W51" s="40">
        <f t="shared" si="2"/>
        <v>0</v>
      </c>
      <c r="X51" s="66">
        <f t="shared" si="3"/>
        <v>0</v>
      </c>
      <c r="Y51" s="36"/>
      <c r="Z51" s="36"/>
      <c r="AA51" s="36"/>
      <c r="AB51" s="36"/>
      <c r="AC51" s="36"/>
      <c r="AD51" s="36"/>
      <c r="AE51" s="36"/>
    </row>
    <row r="52" spans="1:31" s="5" customFormat="1" ht="13.5" customHeight="1">
      <c r="A52" s="36"/>
      <c r="B52" s="3">
        <v>45</v>
      </c>
      <c r="C52" s="27" t="str">
        <f>IF(นักเรียน!B50="","",นักเรียน!B50)</f>
        <v/>
      </c>
      <c r="D52" s="28" t="str">
        <f>IF(นักเรียน!C50="","",นักเรียน!C50)</f>
        <v/>
      </c>
      <c r="E52" s="45"/>
      <c r="F52" s="46"/>
      <c r="G52" s="46"/>
      <c r="H52" s="46"/>
      <c r="I52" s="47"/>
      <c r="J52" s="45"/>
      <c r="K52" s="46"/>
      <c r="L52" s="46"/>
      <c r="M52" s="46"/>
      <c r="N52" s="47"/>
      <c r="O52" s="45"/>
      <c r="P52" s="46"/>
      <c r="Q52" s="46"/>
      <c r="R52" s="46"/>
      <c r="S52" s="47"/>
      <c r="T52" s="44" t="str">
        <f t="shared" si="0"/>
        <v/>
      </c>
      <c r="U52" s="44" t="str">
        <f t="shared" si="1"/>
        <v/>
      </c>
      <c r="V52" s="36"/>
      <c r="W52" s="40">
        <f t="shared" si="2"/>
        <v>0</v>
      </c>
      <c r="X52" s="66">
        <f t="shared" si="3"/>
        <v>0</v>
      </c>
      <c r="Y52" s="36"/>
      <c r="Z52" s="36"/>
      <c r="AA52" s="36"/>
      <c r="AB52" s="36"/>
      <c r="AC52" s="36"/>
      <c r="AD52" s="36"/>
      <c r="AE52" s="36"/>
    </row>
    <row r="53" spans="1:31" s="5" customFormat="1" ht="18.75" customHeight="1">
      <c r="A53" s="36"/>
      <c r="B53" s="230" t="s">
        <v>56</v>
      </c>
      <c r="C53" s="230"/>
      <c r="D53" s="230"/>
      <c r="E53" s="230"/>
      <c r="F53" s="230"/>
      <c r="G53" s="230"/>
      <c r="H53" s="230"/>
      <c r="I53" s="230"/>
      <c r="J53" s="229" t="str">
        <f>IF(Y3=0,"",Y3)</f>
        <v/>
      </c>
      <c r="K53" s="229"/>
      <c r="L53" s="229"/>
      <c r="M53" s="229"/>
      <c r="N53" s="229"/>
      <c r="O53" s="230" t="s">
        <v>61</v>
      </c>
      <c r="P53" s="230"/>
      <c r="Q53" s="230"/>
      <c r="R53" s="230"/>
      <c r="S53" s="230"/>
      <c r="T53" s="236" t="str">
        <f>IF(Y5="-","-",Y5)</f>
        <v>-</v>
      </c>
      <c r="U53" s="229"/>
      <c r="V53" s="36"/>
      <c r="W53" s="67"/>
      <c r="X53" s="68"/>
      <c r="Y53" s="36"/>
      <c r="Z53" s="36"/>
      <c r="AA53" s="36"/>
      <c r="AB53" s="36"/>
      <c r="AC53" s="36"/>
      <c r="AD53" s="36"/>
      <c r="AE53" s="36"/>
    </row>
    <row r="54" spans="1:31" s="5" customFormat="1" ht="18.75" customHeight="1">
      <c r="A54" s="36"/>
      <c r="B54" s="237" t="s">
        <v>60</v>
      </c>
      <c r="C54" s="237"/>
      <c r="D54" s="237"/>
      <c r="E54" s="237"/>
      <c r="F54" s="237"/>
      <c r="G54" s="237"/>
      <c r="H54" s="237"/>
      <c r="I54" s="237"/>
      <c r="J54" s="238" t="str">
        <f>IF(Y4="-","",Y4)</f>
        <v/>
      </c>
      <c r="K54" s="239"/>
      <c r="L54" s="239"/>
      <c r="M54" s="239"/>
      <c r="N54" s="239"/>
      <c r="O54" s="237" t="s">
        <v>2</v>
      </c>
      <c r="P54" s="237"/>
      <c r="Q54" s="237"/>
      <c r="R54" s="237"/>
      <c r="S54" s="237"/>
      <c r="T54" s="229" t="str">
        <f>IF(T53="-","-",IF(T53&gt;=0.225,5,IF(T53&gt;=0.1875,4,IF(T53&gt;=0.15,3,IF(T53&gt;=0.125,2,1)))))</f>
        <v>-</v>
      </c>
      <c r="U54" s="229"/>
      <c r="V54" s="36"/>
      <c r="W54" s="67"/>
      <c r="X54" s="68"/>
      <c r="Y54" s="36"/>
      <c r="Z54" s="36"/>
      <c r="AA54" s="36"/>
      <c r="AB54" s="36"/>
      <c r="AC54" s="36"/>
      <c r="AD54" s="36"/>
      <c r="AE54" s="36"/>
    </row>
    <row r="55" spans="1:31" s="5" customFormat="1" ht="18.75" customHeight="1">
      <c r="A55" s="36"/>
      <c r="B55" s="230" t="s">
        <v>62</v>
      </c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29" t="str">
        <f>IF(T54="-","-",IF(T54=5,"ดีเยี่ยม",IF(T54=4,"ดีมาก",IF(T54=3,"ดี",IF(T54=2,"พอใช้","ปรับปรุง")))))</f>
        <v>-</v>
      </c>
      <c r="U55" s="229"/>
      <c r="V55" s="36"/>
      <c r="W55" s="67"/>
      <c r="X55" s="68"/>
      <c r="Y55" s="36"/>
      <c r="Z55" s="36"/>
      <c r="AA55" s="36"/>
      <c r="AB55" s="36"/>
      <c r="AC55" s="36"/>
      <c r="AD55" s="36"/>
      <c r="AE55" s="36"/>
    </row>
    <row r="56" spans="1:31" s="5" customFormat="1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9"/>
      <c r="X56" s="36"/>
      <c r="Y56" s="36"/>
      <c r="Z56" s="36"/>
      <c r="AA56" s="36"/>
      <c r="AB56" s="36"/>
      <c r="AC56" s="36"/>
      <c r="AD56" s="36"/>
      <c r="AE56" s="36"/>
    </row>
    <row r="57" spans="1:31">
      <c r="B57" s="34"/>
      <c r="C57" s="34"/>
      <c r="D57" s="69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50" t="s">
        <v>175</v>
      </c>
      <c r="U57" s="58">
        <f>COUNTIF(T8:T52,5)</f>
        <v>0</v>
      </c>
      <c r="V57" s="34" t="s">
        <v>29</v>
      </c>
    </row>
    <row r="58" spans="1:31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50" t="s">
        <v>176</v>
      </c>
      <c r="U58" s="58">
        <f>COUNTIF(T8:T52,4)</f>
        <v>0</v>
      </c>
      <c r="V58" s="34" t="s">
        <v>29</v>
      </c>
    </row>
    <row r="59" spans="1:31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50" t="s">
        <v>177</v>
      </c>
      <c r="U59" s="58">
        <f>COUNTIF(T8:T52,3)</f>
        <v>0</v>
      </c>
      <c r="V59" s="34" t="s">
        <v>29</v>
      </c>
    </row>
    <row r="60" spans="1:31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50" t="s">
        <v>178</v>
      </c>
      <c r="U60" s="58">
        <f>COUNTIF(T8:T52,2)</f>
        <v>0</v>
      </c>
      <c r="V60" s="34" t="s">
        <v>29</v>
      </c>
    </row>
    <row r="61" spans="1:31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50" t="s">
        <v>179</v>
      </c>
      <c r="U61" s="58">
        <f>COUNTIF(T8:T52,1)</f>
        <v>0</v>
      </c>
      <c r="V61" s="34" t="s">
        <v>29</v>
      </c>
    </row>
    <row r="62" spans="1:31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50" t="s">
        <v>33</v>
      </c>
      <c r="U62" s="59">
        <f>SUM(U57:U61)</f>
        <v>0</v>
      </c>
      <c r="V62" s="34" t="s">
        <v>29</v>
      </c>
    </row>
    <row r="63" spans="1:31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1:31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2:21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2:21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2:21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2:21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2:21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2:21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2:21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2:21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spans="2:21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2:21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2:21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2:21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2:21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spans="2:21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spans="2:21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spans="2:21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spans="2:21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spans="2:21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spans="2:21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spans="2:21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2:21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2:21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</sheetData>
  <sheetProtection password="CF63" sheet="1" objects="1" scenarios="1" selectLockedCells="1"/>
  <mergeCells count="19">
    <mergeCell ref="C3:T3"/>
    <mergeCell ref="B6:B7"/>
    <mergeCell ref="C6:C7"/>
    <mergeCell ref="D6:D7"/>
    <mergeCell ref="E6:I6"/>
    <mergeCell ref="J6:N6"/>
    <mergeCell ref="O6:S6"/>
    <mergeCell ref="T6:T7"/>
    <mergeCell ref="B55:S55"/>
    <mergeCell ref="T55:U55"/>
    <mergeCell ref="U6:U7"/>
    <mergeCell ref="B53:I53"/>
    <mergeCell ref="J53:N53"/>
    <mergeCell ref="O53:S53"/>
    <mergeCell ref="T53:U53"/>
    <mergeCell ref="B54:I54"/>
    <mergeCell ref="J54:N54"/>
    <mergeCell ref="O54:S54"/>
    <mergeCell ref="T54:U54"/>
  </mergeCells>
  <dataValidations count="5"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8:S52 I8:I52 N8:N52">
      <formula1>scor1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8:R52 H8:H52 M8:M52">
      <formula1>scor2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8:Q52 G8:G52 L8:L52">
      <formula1>scor3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8:O52 E8:E52 J8:J52">
      <formula1>scor5</formula1>
    </dataValidation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8:P52 F8:F52 K8:K52">
      <formula1>scor4</formula1>
    </dataValidation>
  </dataValidations>
  <printOptions horizontalCentered="1"/>
  <pageMargins left="0.31496062992125984" right="0.11811023622047245" top="0.35433070866141736" bottom="0.15748031496062992" header="0.11811023622047245" footer="0.11811023622047245"/>
  <pageSetup paperSize="9" orientation="portrait" blackAndWhite="1" horizontalDpi="4294967293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6"/>
  <sheetViews>
    <sheetView showGridLines="0" showRowColHeaders="0" workbookViewId="0">
      <selection activeCell="R10" sqref="R10"/>
    </sheetView>
  </sheetViews>
  <sheetFormatPr defaultColWidth="23.25" defaultRowHeight="22.5"/>
  <cols>
    <col min="1" max="1" width="15" style="34" customWidth="1"/>
    <col min="2" max="2" width="4.125" style="1" customWidth="1"/>
    <col min="3" max="3" width="8.75" style="1" customWidth="1"/>
    <col min="4" max="4" width="21.875" style="1" customWidth="1"/>
    <col min="5" max="19" width="2.75" style="1" customWidth="1"/>
    <col min="20" max="20" width="5.75" style="1" customWidth="1"/>
    <col min="21" max="21" width="9.625" style="1" customWidth="1"/>
    <col min="22" max="22" width="10.625" style="34" customWidth="1"/>
    <col min="23" max="23" width="14.625" style="37" customWidth="1"/>
    <col min="24" max="24" width="13" style="34" customWidth="1"/>
    <col min="25" max="25" width="10.25" style="34" customWidth="1"/>
    <col min="26" max="26" width="13.625" style="34" customWidth="1"/>
    <col min="27" max="31" width="23.25" style="34"/>
    <col min="32" max="16384" width="23.25" style="1"/>
  </cols>
  <sheetData>
    <row r="1" spans="1:3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W1" s="91" t="s">
        <v>57</v>
      </c>
    </row>
    <row r="2" spans="1:3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X2" s="53" t="s">
        <v>59</v>
      </c>
      <c r="Y2" s="54">
        <v>0.25</v>
      </c>
      <c r="Z2" s="57" t="s">
        <v>32</v>
      </c>
    </row>
    <row r="3" spans="1:31" s="7" customFormat="1" ht="19.5" customHeight="1">
      <c r="A3" s="33"/>
      <c r="B3" s="25"/>
      <c r="C3" s="227" t="str">
        <f>"แบบประเมินคุณะลักษณะอันพึงประสงค์ของผู้เรียน  "&amp;บันทึกข้อความ!S8&amp;" ปีการศึกษา "&amp;บันทึกข้อความ!S9</f>
        <v>แบบประเมินคุณะลักษณะอันพึงประสงค์ของผู้เรียน  ชั้นมัธยมศึกษาปีที่ 3 ปีการศึกษา 2556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5"/>
      <c r="V3" s="33"/>
      <c r="W3" s="38"/>
      <c r="X3" s="53" t="s">
        <v>58</v>
      </c>
      <c r="Y3" s="55">
        <f>SUM(U57:U59)</f>
        <v>0</v>
      </c>
      <c r="Z3" s="57" t="s">
        <v>29</v>
      </c>
      <c r="AA3" s="33"/>
      <c r="AB3" s="33"/>
      <c r="AC3" s="33"/>
      <c r="AD3" s="33"/>
      <c r="AE3" s="33"/>
    </row>
    <row r="4" spans="1:31" s="7" customFormat="1" ht="19.5" customHeight="1">
      <c r="A4" s="33"/>
      <c r="B4" s="25"/>
      <c r="C4" s="25" t="s">
        <v>51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33"/>
      <c r="W4" s="52"/>
      <c r="X4" s="53" t="s">
        <v>30</v>
      </c>
      <c r="Y4" s="56" t="str">
        <f>IF(Y3=0,"-",Y3*100/U62)</f>
        <v>-</v>
      </c>
      <c r="Z4" s="57"/>
      <c r="AA4" s="33"/>
      <c r="AB4" s="33"/>
      <c r="AC4" s="33"/>
      <c r="AD4" s="33"/>
      <c r="AE4" s="33"/>
    </row>
    <row r="5" spans="1:31" s="21" customFormat="1" ht="21" customHeight="1">
      <c r="A5" s="33"/>
      <c r="D5" s="21" t="s">
        <v>70</v>
      </c>
      <c r="V5" s="33"/>
      <c r="W5" s="38"/>
      <c r="X5" s="53" t="s">
        <v>31</v>
      </c>
      <c r="Y5" s="56" t="str">
        <f>IF(Y4="-","-",Y4*Y2/100)</f>
        <v>-</v>
      </c>
      <c r="Z5" s="57" t="s">
        <v>32</v>
      </c>
      <c r="AA5" s="33"/>
      <c r="AB5" s="33"/>
      <c r="AC5" s="33"/>
      <c r="AD5" s="33"/>
      <c r="AE5" s="33"/>
    </row>
    <row r="6" spans="1:31" s="7" customFormat="1" ht="84.75" customHeight="1">
      <c r="A6" s="33"/>
      <c r="B6" s="234" t="s">
        <v>0</v>
      </c>
      <c r="C6" s="235" t="str">
        <f>นักเรียน!B5</f>
        <v>เลขประจำตัว</v>
      </c>
      <c r="D6" s="234" t="s">
        <v>1</v>
      </c>
      <c r="E6" s="231" t="s">
        <v>71</v>
      </c>
      <c r="F6" s="232"/>
      <c r="G6" s="232"/>
      <c r="H6" s="232"/>
      <c r="I6" s="233"/>
      <c r="J6" s="231" t="s">
        <v>72</v>
      </c>
      <c r="K6" s="232"/>
      <c r="L6" s="232"/>
      <c r="M6" s="232"/>
      <c r="N6" s="233"/>
      <c r="O6" s="231" t="s">
        <v>73</v>
      </c>
      <c r="P6" s="232"/>
      <c r="Q6" s="232"/>
      <c r="R6" s="232"/>
      <c r="S6" s="232"/>
      <c r="T6" s="240" t="s">
        <v>28</v>
      </c>
      <c r="U6" s="240" t="s">
        <v>27</v>
      </c>
      <c r="V6" s="33"/>
      <c r="W6" s="48" t="s">
        <v>8</v>
      </c>
      <c r="X6" s="49" t="s">
        <v>9</v>
      </c>
      <c r="Y6" s="33"/>
      <c r="Z6" s="33"/>
      <c r="AA6" s="33"/>
      <c r="AB6" s="33"/>
      <c r="AC6" s="33"/>
      <c r="AD6" s="33"/>
      <c r="AE6" s="33"/>
    </row>
    <row r="7" spans="1:31" ht="18" customHeight="1">
      <c r="B7" s="234"/>
      <c r="C7" s="235"/>
      <c r="D7" s="234"/>
      <c r="E7" s="41">
        <v>5</v>
      </c>
      <c r="F7" s="42">
        <v>4</v>
      </c>
      <c r="G7" s="42">
        <v>3</v>
      </c>
      <c r="H7" s="42">
        <v>2</v>
      </c>
      <c r="I7" s="43">
        <v>1</v>
      </c>
      <c r="J7" s="41">
        <v>5</v>
      </c>
      <c r="K7" s="42">
        <v>4</v>
      </c>
      <c r="L7" s="42">
        <v>3</v>
      </c>
      <c r="M7" s="42">
        <v>2</v>
      </c>
      <c r="N7" s="43">
        <v>1</v>
      </c>
      <c r="O7" s="41">
        <v>5</v>
      </c>
      <c r="P7" s="42">
        <v>4</v>
      </c>
      <c r="Q7" s="42">
        <v>3</v>
      </c>
      <c r="R7" s="42">
        <v>2</v>
      </c>
      <c r="S7" s="51">
        <v>1</v>
      </c>
      <c r="T7" s="240"/>
      <c r="U7" s="240"/>
      <c r="W7" s="64">
        <v>15</v>
      </c>
      <c r="X7" s="65">
        <v>100</v>
      </c>
    </row>
    <row r="8" spans="1:31" s="4" customFormat="1" ht="13.5" customHeight="1">
      <c r="A8" s="35"/>
      <c r="B8" s="3">
        <v>1</v>
      </c>
      <c r="C8" s="27" t="str">
        <f>IF(นักเรียน!B6="","",นักเรียน!B6)</f>
        <v/>
      </c>
      <c r="D8" s="28" t="str">
        <f>IF(นักเรียน!C6="","",นักเรียน!C6)</f>
        <v>สามเณร</v>
      </c>
      <c r="E8" s="45"/>
      <c r="F8" s="46"/>
      <c r="G8" s="46"/>
      <c r="H8" s="46"/>
      <c r="I8" s="47"/>
      <c r="J8" s="45"/>
      <c r="K8" s="46"/>
      <c r="L8" s="46"/>
      <c r="M8" s="46"/>
      <c r="N8" s="47"/>
      <c r="O8" s="45"/>
      <c r="P8" s="46"/>
      <c r="Q8" s="46"/>
      <c r="R8" s="46"/>
      <c r="S8" s="47"/>
      <c r="T8" s="44" t="str">
        <f t="shared" ref="T8:T52" si="0">IF(X8=0,"",VLOOKUP(X8,gradeatt,4,TRUE))</f>
        <v/>
      </c>
      <c r="U8" s="44" t="str">
        <f t="shared" ref="U8:U52" si="1">IF(X8=0,"",VLOOKUP(X8,gradeatt,5,TRUE))</f>
        <v/>
      </c>
      <c r="V8" s="35"/>
      <c r="W8" s="40">
        <f>SUM(E8:S8)</f>
        <v>0</v>
      </c>
      <c r="X8" s="66">
        <f>W8*100/$W$7</f>
        <v>0</v>
      </c>
      <c r="Y8" s="35"/>
      <c r="Z8" s="35"/>
      <c r="AA8" s="35"/>
      <c r="AB8" s="35"/>
      <c r="AC8" s="35"/>
      <c r="AD8" s="35"/>
      <c r="AE8" s="35"/>
    </row>
    <row r="9" spans="1:31" s="4" customFormat="1" ht="13.5" customHeight="1">
      <c r="A9" s="35"/>
      <c r="B9" s="3">
        <v>2</v>
      </c>
      <c r="C9" s="27" t="str">
        <f>IF(นักเรียน!B7="","",นักเรียน!B7)</f>
        <v/>
      </c>
      <c r="D9" s="28" t="str">
        <f>IF(นักเรียน!C7="","",นักเรียน!C7)</f>
        <v>สามเณร</v>
      </c>
      <c r="E9" s="45"/>
      <c r="F9" s="46"/>
      <c r="G9" s="46"/>
      <c r="H9" s="46"/>
      <c r="I9" s="47"/>
      <c r="J9" s="45"/>
      <c r="K9" s="46"/>
      <c r="L9" s="46"/>
      <c r="M9" s="46"/>
      <c r="N9" s="47"/>
      <c r="O9" s="45"/>
      <c r="P9" s="46"/>
      <c r="Q9" s="46"/>
      <c r="R9" s="46"/>
      <c r="S9" s="47"/>
      <c r="T9" s="44" t="str">
        <f t="shared" si="0"/>
        <v/>
      </c>
      <c r="U9" s="44" t="str">
        <f t="shared" si="1"/>
        <v/>
      </c>
      <c r="V9" s="35"/>
      <c r="W9" s="40">
        <f t="shared" ref="W9:W52" si="2">SUM(E9:S9)</f>
        <v>0</v>
      </c>
      <c r="X9" s="66">
        <f t="shared" ref="X9:X52" si="3">W9*100/$W$7</f>
        <v>0</v>
      </c>
      <c r="Y9" s="35"/>
      <c r="Z9" s="35"/>
      <c r="AA9" s="35"/>
      <c r="AB9" s="35"/>
      <c r="AC9" s="35"/>
      <c r="AD9" s="35"/>
      <c r="AE9" s="35"/>
    </row>
    <row r="10" spans="1:31" s="4" customFormat="1" ht="13.5" customHeight="1">
      <c r="A10" s="35"/>
      <c r="B10" s="3">
        <v>3</v>
      </c>
      <c r="C10" s="27" t="str">
        <f>IF(นักเรียน!B8="","",นักเรียน!B8)</f>
        <v/>
      </c>
      <c r="D10" s="28" t="str">
        <f>IF(นักเรียน!C8="","",นักเรียน!C8)</f>
        <v>สามเณร</v>
      </c>
      <c r="E10" s="45"/>
      <c r="F10" s="46"/>
      <c r="G10" s="46"/>
      <c r="H10" s="46"/>
      <c r="I10" s="47"/>
      <c r="J10" s="45"/>
      <c r="K10" s="46"/>
      <c r="L10" s="46"/>
      <c r="M10" s="46"/>
      <c r="N10" s="47"/>
      <c r="O10" s="45"/>
      <c r="P10" s="46"/>
      <c r="Q10" s="46"/>
      <c r="R10" s="46"/>
      <c r="S10" s="47"/>
      <c r="T10" s="44" t="str">
        <f t="shared" si="0"/>
        <v/>
      </c>
      <c r="U10" s="44" t="str">
        <f t="shared" si="1"/>
        <v/>
      </c>
      <c r="V10" s="35"/>
      <c r="W10" s="40">
        <f t="shared" si="2"/>
        <v>0</v>
      </c>
      <c r="X10" s="66">
        <f t="shared" si="3"/>
        <v>0</v>
      </c>
      <c r="Y10" s="35"/>
      <c r="Z10" s="35"/>
      <c r="AA10" s="35"/>
      <c r="AB10" s="35"/>
      <c r="AC10" s="35"/>
      <c r="AD10" s="35"/>
      <c r="AE10" s="35"/>
    </row>
    <row r="11" spans="1:31" s="4" customFormat="1" ht="13.5" customHeight="1">
      <c r="A11" s="35"/>
      <c r="B11" s="3">
        <v>4</v>
      </c>
      <c r="C11" s="27" t="str">
        <f>IF(นักเรียน!B9="","",นักเรียน!B9)</f>
        <v/>
      </c>
      <c r="D11" s="28" t="str">
        <f>IF(นักเรียน!C9="","",นักเรียน!C9)</f>
        <v>สามเณร</v>
      </c>
      <c r="E11" s="45"/>
      <c r="F11" s="46"/>
      <c r="G11" s="46"/>
      <c r="H11" s="46"/>
      <c r="I11" s="47"/>
      <c r="J11" s="45"/>
      <c r="K11" s="46"/>
      <c r="L11" s="46"/>
      <c r="M11" s="46"/>
      <c r="N11" s="47"/>
      <c r="O11" s="45"/>
      <c r="P11" s="46"/>
      <c r="Q11" s="46"/>
      <c r="R11" s="46"/>
      <c r="S11" s="47"/>
      <c r="T11" s="44" t="str">
        <f t="shared" si="0"/>
        <v/>
      </c>
      <c r="U11" s="44" t="str">
        <f t="shared" si="1"/>
        <v/>
      </c>
      <c r="V11" s="35"/>
      <c r="W11" s="40">
        <f t="shared" si="2"/>
        <v>0</v>
      </c>
      <c r="X11" s="66">
        <f t="shared" si="3"/>
        <v>0</v>
      </c>
      <c r="Y11" s="35"/>
      <c r="Z11" s="35"/>
      <c r="AA11" s="35"/>
      <c r="AB11" s="35"/>
      <c r="AC11" s="35"/>
      <c r="AD11" s="35"/>
      <c r="AE11" s="35"/>
    </row>
    <row r="12" spans="1:31" s="4" customFormat="1" ht="13.5" customHeight="1">
      <c r="A12" s="35"/>
      <c r="B12" s="3">
        <v>5</v>
      </c>
      <c r="C12" s="27" t="str">
        <f>IF(นักเรียน!B10="","",นักเรียน!B10)</f>
        <v/>
      </c>
      <c r="D12" s="28" t="str">
        <f>IF(นักเรียน!C10="","",นักเรียน!C10)</f>
        <v>สามเณร</v>
      </c>
      <c r="E12" s="45"/>
      <c r="F12" s="46"/>
      <c r="G12" s="46"/>
      <c r="H12" s="46"/>
      <c r="I12" s="47"/>
      <c r="J12" s="45"/>
      <c r="K12" s="46"/>
      <c r="L12" s="46"/>
      <c r="M12" s="46"/>
      <c r="N12" s="47"/>
      <c r="O12" s="45"/>
      <c r="P12" s="46"/>
      <c r="Q12" s="46"/>
      <c r="R12" s="46"/>
      <c r="S12" s="47"/>
      <c r="T12" s="44" t="str">
        <f t="shared" si="0"/>
        <v/>
      </c>
      <c r="U12" s="44" t="str">
        <f t="shared" si="1"/>
        <v/>
      </c>
      <c r="V12" s="35"/>
      <c r="W12" s="40">
        <f t="shared" si="2"/>
        <v>0</v>
      </c>
      <c r="X12" s="66">
        <f t="shared" si="3"/>
        <v>0</v>
      </c>
      <c r="Y12" s="35"/>
      <c r="Z12" s="35"/>
      <c r="AA12" s="35"/>
      <c r="AB12" s="35"/>
      <c r="AC12" s="35"/>
      <c r="AD12" s="35"/>
      <c r="AE12" s="35"/>
    </row>
    <row r="13" spans="1:31" s="4" customFormat="1" ht="13.5" customHeight="1">
      <c r="A13" s="35"/>
      <c r="B13" s="3">
        <v>6</v>
      </c>
      <c r="C13" s="27" t="str">
        <f>IF(นักเรียน!B11="","",นักเรียน!B11)</f>
        <v/>
      </c>
      <c r="D13" s="28" t="str">
        <f>IF(นักเรียน!C11="","",นักเรียน!C11)</f>
        <v>สามเณร</v>
      </c>
      <c r="E13" s="45"/>
      <c r="F13" s="46"/>
      <c r="G13" s="46"/>
      <c r="H13" s="46"/>
      <c r="I13" s="47"/>
      <c r="J13" s="45"/>
      <c r="K13" s="46"/>
      <c r="L13" s="46"/>
      <c r="M13" s="46"/>
      <c r="N13" s="47"/>
      <c r="O13" s="45"/>
      <c r="P13" s="46"/>
      <c r="Q13" s="46"/>
      <c r="R13" s="46"/>
      <c r="S13" s="47"/>
      <c r="T13" s="44" t="str">
        <f t="shared" si="0"/>
        <v/>
      </c>
      <c r="U13" s="44" t="str">
        <f t="shared" si="1"/>
        <v/>
      </c>
      <c r="V13" s="35"/>
      <c r="W13" s="40">
        <f t="shared" si="2"/>
        <v>0</v>
      </c>
      <c r="X13" s="66">
        <f t="shared" si="3"/>
        <v>0</v>
      </c>
      <c r="Y13" s="35"/>
      <c r="Z13" s="35"/>
      <c r="AA13" s="35"/>
      <c r="AB13" s="35"/>
      <c r="AC13" s="35"/>
      <c r="AD13" s="35"/>
      <c r="AE13" s="35"/>
    </row>
    <row r="14" spans="1:31" s="4" customFormat="1" ht="13.5" customHeight="1">
      <c r="A14" s="35"/>
      <c r="B14" s="3">
        <v>7</v>
      </c>
      <c r="C14" s="27" t="str">
        <f>IF(นักเรียน!B12="","",นักเรียน!B12)</f>
        <v/>
      </c>
      <c r="D14" s="28" t="str">
        <f>IF(นักเรียน!C12="","",นักเรียน!C12)</f>
        <v>สามเณร</v>
      </c>
      <c r="E14" s="45"/>
      <c r="F14" s="46"/>
      <c r="G14" s="46"/>
      <c r="H14" s="46"/>
      <c r="I14" s="47"/>
      <c r="J14" s="45"/>
      <c r="K14" s="46"/>
      <c r="L14" s="46"/>
      <c r="M14" s="46"/>
      <c r="N14" s="47"/>
      <c r="O14" s="45"/>
      <c r="P14" s="46"/>
      <c r="Q14" s="46"/>
      <c r="R14" s="46"/>
      <c r="S14" s="47"/>
      <c r="T14" s="44" t="str">
        <f t="shared" si="0"/>
        <v/>
      </c>
      <c r="U14" s="44" t="str">
        <f t="shared" si="1"/>
        <v/>
      </c>
      <c r="V14" s="35"/>
      <c r="W14" s="40">
        <f t="shared" si="2"/>
        <v>0</v>
      </c>
      <c r="X14" s="66">
        <f t="shared" si="3"/>
        <v>0</v>
      </c>
      <c r="Y14" s="35"/>
      <c r="Z14" s="35"/>
      <c r="AA14" s="35"/>
      <c r="AB14" s="35"/>
      <c r="AC14" s="35"/>
      <c r="AD14" s="35"/>
      <c r="AE14" s="35"/>
    </row>
    <row r="15" spans="1:31" s="4" customFormat="1" ht="13.5" customHeight="1">
      <c r="A15" s="35"/>
      <c r="B15" s="3">
        <v>8</v>
      </c>
      <c r="C15" s="27" t="str">
        <f>IF(นักเรียน!B13="","",นักเรียน!B13)</f>
        <v/>
      </c>
      <c r="D15" s="28" t="str">
        <f>IF(นักเรียน!C13="","",นักเรียน!C13)</f>
        <v>สามเณร</v>
      </c>
      <c r="E15" s="45"/>
      <c r="F15" s="46"/>
      <c r="G15" s="46"/>
      <c r="H15" s="46"/>
      <c r="I15" s="47"/>
      <c r="J15" s="45"/>
      <c r="K15" s="46"/>
      <c r="L15" s="46"/>
      <c r="M15" s="46"/>
      <c r="N15" s="47"/>
      <c r="O15" s="45"/>
      <c r="P15" s="46"/>
      <c r="Q15" s="46"/>
      <c r="R15" s="46"/>
      <c r="S15" s="47"/>
      <c r="T15" s="44" t="str">
        <f t="shared" si="0"/>
        <v/>
      </c>
      <c r="U15" s="44" t="str">
        <f t="shared" si="1"/>
        <v/>
      </c>
      <c r="V15" s="35"/>
      <c r="W15" s="40">
        <f t="shared" si="2"/>
        <v>0</v>
      </c>
      <c r="X15" s="66">
        <f t="shared" si="3"/>
        <v>0</v>
      </c>
      <c r="Y15" s="35"/>
      <c r="Z15" s="35"/>
      <c r="AA15" s="35"/>
      <c r="AB15" s="35"/>
      <c r="AC15" s="35"/>
      <c r="AD15" s="35"/>
      <c r="AE15" s="35"/>
    </row>
    <row r="16" spans="1:31" s="4" customFormat="1" ht="13.5" customHeight="1">
      <c r="A16" s="35"/>
      <c r="B16" s="3">
        <v>9</v>
      </c>
      <c r="C16" s="27" t="str">
        <f>IF(นักเรียน!B14="","",นักเรียน!B14)</f>
        <v/>
      </c>
      <c r="D16" s="28" t="str">
        <f>IF(นักเรียน!C14="","",นักเรียน!C14)</f>
        <v>สามเณร</v>
      </c>
      <c r="E16" s="45"/>
      <c r="F16" s="46"/>
      <c r="G16" s="46"/>
      <c r="H16" s="46"/>
      <c r="I16" s="47"/>
      <c r="J16" s="45"/>
      <c r="K16" s="46"/>
      <c r="L16" s="46"/>
      <c r="M16" s="46"/>
      <c r="N16" s="47"/>
      <c r="O16" s="45"/>
      <c r="P16" s="46"/>
      <c r="Q16" s="46"/>
      <c r="R16" s="46"/>
      <c r="S16" s="47"/>
      <c r="T16" s="44" t="str">
        <f t="shared" si="0"/>
        <v/>
      </c>
      <c r="U16" s="44" t="str">
        <f t="shared" si="1"/>
        <v/>
      </c>
      <c r="V16" s="35"/>
      <c r="W16" s="40">
        <f t="shared" si="2"/>
        <v>0</v>
      </c>
      <c r="X16" s="66">
        <f t="shared" si="3"/>
        <v>0</v>
      </c>
      <c r="Y16" s="35"/>
      <c r="Z16" s="35"/>
      <c r="AA16" s="35"/>
      <c r="AB16" s="35"/>
      <c r="AC16" s="35"/>
      <c r="AD16" s="35"/>
      <c r="AE16" s="35"/>
    </row>
    <row r="17" spans="1:31" s="4" customFormat="1" ht="13.5" customHeight="1">
      <c r="A17" s="35"/>
      <c r="B17" s="3">
        <v>10</v>
      </c>
      <c r="C17" s="27" t="str">
        <f>IF(นักเรียน!B15="","",นักเรียน!B15)</f>
        <v/>
      </c>
      <c r="D17" s="28" t="str">
        <f>IF(นักเรียน!C15="","",นักเรียน!C15)</f>
        <v>สามเณร</v>
      </c>
      <c r="E17" s="45"/>
      <c r="F17" s="46"/>
      <c r="G17" s="46"/>
      <c r="H17" s="46"/>
      <c r="I17" s="47"/>
      <c r="J17" s="45"/>
      <c r="K17" s="46"/>
      <c r="L17" s="46"/>
      <c r="M17" s="46"/>
      <c r="N17" s="47"/>
      <c r="O17" s="45"/>
      <c r="P17" s="46"/>
      <c r="Q17" s="46"/>
      <c r="R17" s="46"/>
      <c r="S17" s="47"/>
      <c r="T17" s="44" t="str">
        <f t="shared" si="0"/>
        <v/>
      </c>
      <c r="U17" s="44" t="str">
        <f t="shared" si="1"/>
        <v/>
      </c>
      <c r="V17" s="35"/>
      <c r="W17" s="40">
        <f t="shared" si="2"/>
        <v>0</v>
      </c>
      <c r="X17" s="66">
        <f t="shared" si="3"/>
        <v>0</v>
      </c>
      <c r="Y17" s="35"/>
      <c r="Z17" s="35"/>
      <c r="AA17" s="35"/>
      <c r="AB17" s="35"/>
      <c r="AC17" s="35"/>
      <c r="AD17" s="35"/>
      <c r="AE17" s="35"/>
    </row>
    <row r="18" spans="1:31" s="4" customFormat="1" ht="13.5" customHeight="1">
      <c r="A18" s="35"/>
      <c r="B18" s="3">
        <v>11</v>
      </c>
      <c r="C18" s="27" t="str">
        <f>IF(นักเรียน!B16="","",นักเรียน!B16)</f>
        <v/>
      </c>
      <c r="D18" s="28" t="str">
        <f>IF(นักเรียน!C16="","",นักเรียน!C16)</f>
        <v/>
      </c>
      <c r="E18" s="45"/>
      <c r="F18" s="46"/>
      <c r="G18" s="46"/>
      <c r="H18" s="46"/>
      <c r="I18" s="47"/>
      <c r="J18" s="45"/>
      <c r="K18" s="46"/>
      <c r="L18" s="46"/>
      <c r="M18" s="46"/>
      <c r="N18" s="47"/>
      <c r="O18" s="45"/>
      <c r="P18" s="46"/>
      <c r="Q18" s="46"/>
      <c r="R18" s="46"/>
      <c r="S18" s="47"/>
      <c r="T18" s="44" t="str">
        <f t="shared" si="0"/>
        <v/>
      </c>
      <c r="U18" s="44" t="str">
        <f t="shared" si="1"/>
        <v/>
      </c>
      <c r="V18" s="35"/>
      <c r="W18" s="40">
        <f t="shared" si="2"/>
        <v>0</v>
      </c>
      <c r="X18" s="66">
        <f t="shared" si="3"/>
        <v>0</v>
      </c>
      <c r="Y18" s="35"/>
      <c r="Z18" s="35"/>
      <c r="AA18" s="35"/>
      <c r="AB18" s="35"/>
      <c r="AC18" s="35"/>
      <c r="AD18" s="35"/>
      <c r="AE18" s="35"/>
    </row>
    <row r="19" spans="1:31" s="4" customFormat="1" ht="13.5" customHeight="1">
      <c r="A19" s="35"/>
      <c r="B19" s="3">
        <v>12</v>
      </c>
      <c r="C19" s="27" t="str">
        <f>IF(นักเรียน!B17="","",นักเรียน!B17)</f>
        <v/>
      </c>
      <c r="D19" s="28" t="str">
        <f>IF(นักเรียน!C17="","",นักเรียน!C17)</f>
        <v/>
      </c>
      <c r="E19" s="45"/>
      <c r="F19" s="46"/>
      <c r="G19" s="46"/>
      <c r="H19" s="46"/>
      <c r="I19" s="47"/>
      <c r="J19" s="45"/>
      <c r="K19" s="46"/>
      <c r="L19" s="46"/>
      <c r="M19" s="46"/>
      <c r="N19" s="47"/>
      <c r="O19" s="45"/>
      <c r="P19" s="46"/>
      <c r="Q19" s="46"/>
      <c r="R19" s="46"/>
      <c r="S19" s="47"/>
      <c r="T19" s="44" t="str">
        <f t="shared" si="0"/>
        <v/>
      </c>
      <c r="U19" s="44" t="str">
        <f t="shared" si="1"/>
        <v/>
      </c>
      <c r="V19" s="35"/>
      <c r="W19" s="40">
        <f t="shared" si="2"/>
        <v>0</v>
      </c>
      <c r="X19" s="66">
        <f t="shared" si="3"/>
        <v>0</v>
      </c>
      <c r="Y19" s="35"/>
      <c r="Z19" s="35"/>
      <c r="AA19" s="35"/>
      <c r="AB19" s="35"/>
      <c r="AC19" s="35"/>
      <c r="AD19" s="35"/>
      <c r="AE19" s="35"/>
    </row>
    <row r="20" spans="1:31" s="4" customFormat="1" ht="13.5" customHeight="1">
      <c r="A20" s="35"/>
      <c r="B20" s="3">
        <v>13</v>
      </c>
      <c r="C20" s="27" t="str">
        <f>IF(นักเรียน!B18="","",นักเรียน!B18)</f>
        <v/>
      </c>
      <c r="D20" s="28" t="str">
        <f>IF(นักเรียน!C18="","",นักเรียน!C18)</f>
        <v/>
      </c>
      <c r="E20" s="45"/>
      <c r="F20" s="46"/>
      <c r="G20" s="46"/>
      <c r="H20" s="46"/>
      <c r="I20" s="47"/>
      <c r="J20" s="45"/>
      <c r="K20" s="46"/>
      <c r="L20" s="46"/>
      <c r="M20" s="46"/>
      <c r="N20" s="47"/>
      <c r="O20" s="45"/>
      <c r="P20" s="46"/>
      <c r="Q20" s="46"/>
      <c r="R20" s="46"/>
      <c r="S20" s="47"/>
      <c r="T20" s="44" t="str">
        <f t="shared" si="0"/>
        <v/>
      </c>
      <c r="U20" s="44" t="str">
        <f t="shared" si="1"/>
        <v/>
      </c>
      <c r="V20" s="35"/>
      <c r="W20" s="40">
        <f t="shared" si="2"/>
        <v>0</v>
      </c>
      <c r="X20" s="66">
        <f t="shared" si="3"/>
        <v>0</v>
      </c>
      <c r="Y20" s="35"/>
      <c r="Z20" s="35"/>
      <c r="AA20" s="35"/>
      <c r="AB20" s="35"/>
      <c r="AC20" s="35"/>
      <c r="AD20" s="35"/>
      <c r="AE20" s="35"/>
    </row>
    <row r="21" spans="1:31" s="4" customFormat="1" ht="13.5" customHeight="1">
      <c r="A21" s="35"/>
      <c r="B21" s="3">
        <v>14</v>
      </c>
      <c r="C21" s="27" t="str">
        <f>IF(นักเรียน!B19="","",นักเรียน!B19)</f>
        <v/>
      </c>
      <c r="D21" s="28" t="str">
        <f>IF(นักเรียน!C19="","",นักเรียน!C19)</f>
        <v/>
      </c>
      <c r="E21" s="45"/>
      <c r="F21" s="46"/>
      <c r="G21" s="46"/>
      <c r="H21" s="46"/>
      <c r="I21" s="47"/>
      <c r="J21" s="45"/>
      <c r="K21" s="46"/>
      <c r="L21" s="46"/>
      <c r="M21" s="46"/>
      <c r="N21" s="47"/>
      <c r="O21" s="45"/>
      <c r="P21" s="46"/>
      <c r="Q21" s="46"/>
      <c r="R21" s="46"/>
      <c r="S21" s="47"/>
      <c r="T21" s="44" t="str">
        <f t="shared" si="0"/>
        <v/>
      </c>
      <c r="U21" s="44" t="str">
        <f t="shared" si="1"/>
        <v/>
      </c>
      <c r="V21" s="35"/>
      <c r="W21" s="40">
        <f t="shared" si="2"/>
        <v>0</v>
      </c>
      <c r="X21" s="66">
        <f t="shared" si="3"/>
        <v>0</v>
      </c>
      <c r="Y21" s="35"/>
      <c r="Z21" s="35"/>
      <c r="AA21" s="35"/>
      <c r="AB21" s="35"/>
      <c r="AC21" s="35"/>
      <c r="AD21" s="35"/>
      <c r="AE21" s="35"/>
    </row>
    <row r="22" spans="1:31" s="4" customFormat="1" ht="13.5" customHeight="1">
      <c r="A22" s="35"/>
      <c r="B22" s="3">
        <v>15</v>
      </c>
      <c r="C22" s="27" t="str">
        <f>IF(นักเรียน!B20="","",นักเรียน!B20)</f>
        <v/>
      </c>
      <c r="D22" s="28" t="str">
        <f>IF(นักเรียน!C20="","",นักเรียน!C20)</f>
        <v/>
      </c>
      <c r="E22" s="45"/>
      <c r="F22" s="46"/>
      <c r="G22" s="46"/>
      <c r="H22" s="46"/>
      <c r="I22" s="47"/>
      <c r="J22" s="45"/>
      <c r="K22" s="46"/>
      <c r="L22" s="46"/>
      <c r="M22" s="46"/>
      <c r="N22" s="47"/>
      <c r="O22" s="45"/>
      <c r="P22" s="46"/>
      <c r="Q22" s="46"/>
      <c r="R22" s="46"/>
      <c r="S22" s="47"/>
      <c r="T22" s="44" t="str">
        <f t="shared" si="0"/>
        <v/>
      </c>
      <c r="U22" s="44" t="str">
        <f t="shared" si="1"/>
        <v/>
      </c>
      <c r="V22" s="35"/>
      <c r="W22" s="40">
        <f t="shared" si="2"/>
        <v>0</v>
      </c>
      <c r="X22" s="66">
        <f t="shared" si="3"/>
        <v>0</v>
      </c>
      <c r="Y22" s="35"/>
      <c r="Z22" s="35"/>
      <c r="AA22" s="35"/>
      <c r="AB22" s="35"/>
      <c r="AC22" s="35"/>
      <c r="AD22" s="35"/>
      <c r="AE22" s="35"/>
    </row>
    <row r="23" spans="1:31" s="4" customFormat="1" ht="13.5" customHeight="1">
      <c r="A23" s="35"/>
      <c r="B23" s="3">
        <v>16</v>
      </c>
      <c r="C23" s="27" t="str">
        <f>IF(นักเรียน!B21="","",นักเรียน!B21)</f>
        <v/>
      </c>
      <c r="D23" s="28" t="str">
        <f>IF(นักเรียน!C21="","",นักเรียน!C21)</f>
        <v/>
      </c>
      <c r="E23" s="45"/>
      <c r="F23" s="46"/>
      <c r="G23" s="46"/>
      <c r="H23" s="46"/>
      <c r="I23" s="47"/>
      <c r="J23" s="45"/>
      <c r="K23" s="46"/>
      <c r="L23" s="46"/>
      <c r="M23" s="46"/>
      <c r="N23" s="47"/>
      <c r="O23" s="45"/>
      <c r="P23" s="46"/>
      <c r="Q23" s="46"/>
      <c r="R23" s="46"/>
      <c r="S23" s="47"/>
      <c r="T23" s="44" t="str">
        <f t="shared" si="0"/>
        <v/>
      </c>
      <c r="U23" s="44" t="str">
        <f t="shared" si="1"/>
        <v/>
      </c>
      <c r="V23" s="35"/>
      <c r="W23" s="40">
        <f t="shared" si="2"/>
        <v>0</v>
      </c>
      <c r="X23" s="66">
        <f t="shared" si="3"/>
        <v>0</v>
      </c>
      <c r="Y23" s="35"/>
      <c r="Z23" s="35"/>
      <c r="AA23" s="35"/>
      <c r="AB23" s="35"/>
      <c r="AC23" s="35"/>
      <c r="AD23" s="35"/>
      <c r="AE23" s="35"/>
    </row>
    <row r="24" spans="1:31" s="4" customFormat="1" ht="13.5" customHeight="1">
      <c r="A24" s="35"/>
      <c r="B24" s="3">
        <v>17</v>
      </c>
      <c r="C24" s="27" t="str">
        <f>IF(นักเรียน!B22="","",นักเรียน!B22)</f>
        <v/>
      </c>
      <c r="D24" s="28" t="str">
        <f>IF(นักเรียน!C22="","",นักเรียน!C22)</f>
        <v/>
      </c>
      <c r="E24" s="45"/>
      <c r="F24" s="46"/>
      <c r="G24" s="46"/>
      <c r="H24" s="46"/>
      <c r="I24" s="47"/>
      <c r="J24" s="45"/>
      <c r="K24" s="46"/>
      <c r="L24" s="46"/>
      <c r="M24" s="46"/>
      <c r="N24" s="47"/>
      <c r="O24" s="45"/>
      <c r="P24" s="46"/>
      <c r="Q24" s="46"/>
      <c r="R24" s="46"/>
      <c r="S24" s="47"/>
      <c r="T24" s="44" t="str">
        <f t="shared" si="0"/>
        <v/>
      </c>
      <c r="U24" s="44" t="str">
        <f t="shared" si="1"/>
        <v/>
      </c>
      <c r="V24" s="35"/>
      <c r="W24" s="40">
        <f t="shared" si="2"/>
        <v>0</v>
      </c>
      <c r="X24" s="66">
        <f t="shared" si="3"/>
        <v>0</v>
      </c>
      <c r="Y24" s="35"/>
      <c r="Z24" s="35"/>
      <c r="AA24" s="35"/>
      <c r="AB24" s="35"/>
      <c r="AC24" s="35"/>
      <c r="AD24" s="35"/>
      <c r="AE24" s="35"/>
    </row>
    <row r="25" spans="1:31" s="4" customFormat="1" ht="13.5" customHeight="1">
      <c r="A25" s="35"/>
      <c r="B25" s="3">
        <v>18</v>
      </c>
      <c r="C25" s="27" t="str">
        <f>IF(นักเรียน!B23="","",นักเรียน!B23)</f>
        <v/>
      </c>
      <c r="D25" s="28" t="str">
        <f>IF(นักเรียน!C23="","",นักเรียน!C23)</f>
        <v/>
      </c>
      <c r="E25" s="45"/>
      <c r="F25" s="46"/>
      <c r="G25" s="46"/>
      <c r="H25" s="46"/>
      <c r="I25" s="47"/>
      <c r="J25" s="45"/>
      <c r="K25" s="46"/>
      <c r="L25" s="46"/>
      <c r="M25" s="46"/>
      <c r="N25" s="47"/>
      <c r="O25" s="45"/>
      <c r="P25" s="46"/>
      <c r="Q25" s="46"/>
      <c r="R25" s="46"/>
      <c r="S25" s="47"/>
      <c r="T25" s="44" t="str">
        <f t="shared" si="0"/>
        <v/>
      </c>
      <c r="U25" s="44" t="str">
        <f t="shared" si="1"/>
        <v/>
      </c>
      <c r="V25" s="35"/>
      <c r="W25" s="40">
        <f t="shared" si="2"/>
        <v>0</v>
      </c>
      <c r="X25" s="66">
        <f t="shared" si="3"/>
        <v>0</v>
      </c>
      <c r="Y25" s="35"/>
      <c r="Z25" s="35"/>
      <c r="AA25" s="35"/>
      <c r="AB25" s="35"/>
      <c r="AC25" s="35"/>
      <c r="AD25" s="35"/>
      <c r="AE25" s="35"/>
    </row>
    <row r="26" spans="1:31" s="4" customFormat="1" ht="13.5" customHeight="1">
      <c r="A26" s="35"/>
      <c r="B26" s="3">
        <v>19</v>
      </c>
      <c r="C26" s="27" t="str">
        <f>IF(นักเรียน!B24="","",นักเรียน!B24)</f>
        <v/>
      </c>
      <c r="D26" s="28" t="str">
        <f>IF(นักเรียน!C24="","",นักเรียน!C24)</f>
        <v/>
      </c>
      <c r="E26" s="45"/>
      <c r="F26" s="46"/>
      <c r="G26" s="46"/>
      <c r="H26" s="46"/>
      <c r="I26" s="47"/>
      <c r="J26" s="45"/>
      <c r="K26" s="46"/>
      <c r="L26" s="46"/>
      <c r="M26" s="46"/>
      <c r="N26" s="47"/>
      <c r="O26" s="45"/>
      <c r="P26" s="46"/>
      <c r="Q26" s="46"/>
      <c r="R26" s="46"/>
      <c r="S26" s="47"/>
      <c r="T26" s="44" t="str">
        <f t="shared" si="0"/>
        <v/>
      </c>
      <c r="U26" s="44" t="str">
        <f t="shared" si="1"/>
        <v/>
      </c>
      <c r="V26" s="35"/>
      <c r="W26" s="40">
        <f t="shared" si="2"/>
        <v>0</v>
      </c>
      <c r="X26" s="66">
        <f t="shared" si="3"/>
        <v>0</v>
      </c>
      <c r="Y26" s="35"/>
      <c r="Z26" s="35"/>
      <c r="AA26" s="35"/>
      <c r="AB26" s="35"/>
      <c r="AC26" s="35"/>
      <c r="AD26" s="35"/>
      <c r="AE26" s="35"/>
    </row>
    <row r="27" spans="1:31" s="4" customFormat="1" ht="13.5" customHeight="1">
      <c r="A27" s="35"/>
      <c r="B27" s="3">
        <v>20</v>
      </c>
      <c r="C27" s="27" t="str">
        <f>IF(นักเรียน!B25="","",นักเรียน!B25)</f>
        <v/>
      </c>
      <c r="D27" s="28" t="str">
        <f>IF(นักเรียน!C25="","",นักเรียน!C25)</f>
        <v/>
      </c>
      <c r="E27" s="45"/>
      <c r="F27" s="46"/>
      <c r="G27" s="46"/>
      <c r="H27" s="46"/>
      <c r="I27" s="47"/>
      <c r="J27" s="45"/>
      <c r="K27" s="46"/>
      <c r="L27" s="46"/>
      <c r="M27" s="46"/>
      <c r="N27" s="47"/>
      <c r="O27" s="45"/>
      <c r="P27" s="46"/>
      <c r="Q27" s="46"/>
      <c r="R27" s="46"/>
      <c r="S27" s="47"/>
      <c r="T27" s="44" t="str">
        <f t="shared" si="0"/>
        <v/>
      </c>
      <c r="U27" s="44" t="str">
        <f t="shared" si="1"/>
        <v/>
      </c>
      <c r="V27" s="35"/>
      <c r="W27" s="40">
        <f t="shared" si="2"/>
        <v>0</v>
      </c>
      <c r="X27" s="66">
        <f t="shared" si="3"/>
        <v>0</v>
      </c>
      <c r="Y27" s="35"/>
      <c r="Z27" s="35"/>
      <c r="AA27" s="35"/>
      <c r="AB27" s="35"/>
      <c r="AC27" s="35"/>
      <c r="AD27" s="35"/>
      <c r="AE27" s="35"/>
    </row>
    <row r="28" spans="1:31" s="4" customFormat="1" ht="13.5" customHeight="1">
      <c r="A28" s="35"/>
      <c r="B28" s="3">
        <v>21</v>
      </c>
      <c r="C28" s="27" t="str">
        <f>IF(นักเรียน!B26="","",นักเรียน!B26)</f>
        <v/>
      </c>
      <c r="D28" s="28" t="str">
        <f>IF(นักเรียน!C26="","",นักเรียน!C26)</f>
        <v/>
      </c>
      <c r="E28" s="45"/>
      <c r="F28" s="46"/>
      <c r="G28" s="46"/>
      <c r="H28" s="46"/>
      <c r="I28" s="47"/>
      <c r="J28" s="45"/>
      <c r="K28" s="46"/>
      <c r="L28" s="46"/>
      <c r="M28" s="46"/>
      <c r="N28" s="47"/>
      <c r="O28" s="45"/>
      <c r="P28" s="46"/>
      <c r="Q28" s="46"/>
      <c r="R28" s="46"/>
      <c r="S28" s="47"/>
      <c r="T28" s="44" t="str">
        <f t="shared" si="0"/>
        <v/>
      </c>
      <c r="U28" s="44" t="str">
        <f t="shared" si="1"/>
        <v/>
      </c>
      <c r="V28" s="35"/>
      <c r="W28" s="40">
        <f t="shared" si="2"/>
        <v>0</v>
      </c>
      <c r="X28" s="66">
        <f t="shared" si="3"/>
        <v>0</v>
      </c>
      <c r="Y28" s="35"/>
      <c r="Z28" s="35"/>
      <c r="AA28" s="35"/>
      <c r="AB28" s="35"/>
      <c r="AC28" s="35"/>
      <c r="AD28" s="35"/>
      <c r="AE28" s="35"/>
    </row>
    <row r="29" spans="1:31" s="4" customFormat="1" ht="13.5" customHeight="1">
      <c r="A29" s="35"/>
      <c r="B29" s="3">
        <v>22</v>
      </c>
      <c r="C29" s="27" t="str">
        <f>IF(นักเรียน!B27="","",นักเรียน!B27)</f>
        <v/>
      </c>
      <c r="D29" s="28" t="str">
        <f>IF(นักเรียน!C27="","",นักเรียน!C27)</f>
        <v/>
      </c>
      <c r="E29" s="45"/>
      <c r="F29" s="46"/>
      <c r="G29" s="46"/>
      <c r="H29" s="46"/>
      <c r="I29" s="47"/>
      <c r="J29" s="45"/>
      <c r="K29" s="46"/>
      <c r="L29" s="46"/>
      <c r="M29" s="46"/>
      <c r="N29" s="47"/>
      <c r="O29" s="45"/>
      <c r="P29" s="46"/>
      <c r="Q29" s="46"/>
      <c r="R29" s="46"/>
      <c r="S29" s="47"/>
      <c r="T29" s="44" t="str">
        <f t="shared" si="0"/>
        <v/>
      </c>
      <c r="U29" s="44" t="str">
        <f t="shared" si="1"/>
        <v/>
      </c>
      <c r="V29" s="35"/>
      <c r="W29" s="40">
        <f t="shared" si="2"/>
        <v>0</v>
      </c>
      <c r="X29" s="66">
        <f t="shared" si="3"/>
        <v>0</v>
      </c>
      <c r="Y29" s="35"/>
      <c r="Z29" s="35"/>
      <c r="AA29" s="35"/>
      <c r="AB29" s="35"/>
      <c r="AC29" s="35"/>
      <c r="AD29" s="35"/>
      <c r="AE29" s="35"/>
    </row>
    <row r="30" spans="1:31" s="4" customFormat="1" ht="13.5" customHeight="1">
      <c r="A30" s="35"/>
      <c r="B30" s="3">
        <v>23</v>
      </c>
      <c r="C30" s="27" t="str">
        <f>IF(นักเรียน!B28="","",นักเรียน!B28)</f>
        <v/>
      </c>
      <c r="D30" s="28" t="str">
        <f>IF(นักเรียน!C28="","",นักเรียน!C28)</f>
        <v/>
      </c>
      <c r="E30" s="45"/>
      <c r="F30" s="46"/>
      <c r="G30" s="46"/>
      <c r="H30" s="46"/>
      <c r="I30" s="47"/>
      <c r="J30" s="45"/>
      <c r="K30" s="46"/>
      <c r="L30" s="46"/>
      <c r="M30" s="46"/>
      <c r="N30" s="47"/>
      <c r="O30" s="45"/>
      <c r="P30" s="46"/>
      <c r="Q30" s="46"/>
      <c r="R30" s="46"/>
      <c r="S30" s="47"/>
      <c r="T30" s="44" t="str">
        <f t="shared" si="0"/>
        <v/>
      </c>
      <c r="U30" s="44" t="str">
        <f t="shared" si="1"/>
        <v/>
      </c>
      <c r="V30" s="35"/>
      <c r="W30" s="40">
        <f t="shared" si="2"/>
        <v>0</v>
      </c>
      <c r="X30" s="66">
        <f t="shared" si="3"/>
        <v>0</v>
      </c>
      <c r="Y30" s="35"/>
      <c r="Z30" s="35"/>
      <c r="AA30" s="35"/>
      <c r="AB30" s="35"/>
      <c r="AC30" s="35"/>
      <c r="AD30" s="35"/>
      <c r="AE30" s="35"/>
    </row>
    <row r="31" spans="1:31" s="4" customFormat="1" ht="13.5" customHeight="1">
      <c r="A31" s="35"/>
      <c r="B31" s="3">
        <v>24</v>
      </c>
      <c r="C31" s="27" t="str">
        <f>IF(นักเรียน!B29="","",นักเรียน!B29)</f>
        <v/>
      </c>
      <c r="D31" s="28" t="str">
        <f>IF(นักเรียน!C29="","",นักเรียน!C29)</f>
        <v/>
      </c>
      <c r="E31" s="45"/>
      <c r="F31" s="46"/>
      <c r="G31" s="46"/>
      <c r="H31" s="46"/>
      <c r="I31" s="47"/>
      <c r="J31" s="45"/>
      <c r="K31" s="46"/>
      <c r="L31" s="46"/>
      <c r="M31" s="46"/>
      <c r="N31" s="47"/>
      <c r="O31" s="45"/>
      <c r="P31" s="46"/>
      <c r="Q31" s="46"/>
      <c r="R31" s="46"/>
      <c r="S31" s="47"/>
      <c r="T31" s="44" t="str">
        <f t="shared" si="0"/>
        <v/>
      </c>
      <c r="U31" s="44" t="str">
        <f t="shared" si="1"/>
        <v/>
      </c>
      <c r="V31" s="35"/>
      <c r="W31" s="40">
        <f t="shared" si="2"/>
        <v>0</v>
      </c>
      <c r="X31" s="66">
        <f t="shared" si="3"/>
        <v>0</v>
      </c>
      <c r="Y31" s="35"/>
      <c r="Z31" s="35"/>
      <c r="AA31" s="35"/>
      <c r="AB31" s="35"/>
      <c r="AC31" s="35"/>
      <c r="AD31" s="35"/>
      <c r="AE31" s="35"/>
    </row>
    <row r="32" spans="1:31" s="4" customFormat="1" ht="13.5" customHeight="1">
      <c r="A32" s="35"/>
      <c r="B32" s="3">
        <v>25</v>
      </c>
      <c r="C32" s="27" t="str">
        <f>IF(นักเรียน!B30="","",นักเรียน!B30)</f>
        <v/>
      </c>
      <c r="D32" s="28" t="str">
        <f>IF(นักเรียน!C30="","",นักเรียน!C30)</f>
        <v/>
      </c>
      <c r="E32" s="45"/>
      <c r="F32" s="46"/>
      <c r="G32" s="46"/>
      <c r="H32" s="46"/>
      <c r="I32" s="47"/>
      <c r="J32" s="45"/>
      <c r="K32" s="46"/>
      <c r="L32" s="46"/>
      <c r="M32" s="46"/>
      <c r="N32" s="47"/>
      <c r="O32" s="45"/>
      <c r="P32" s="46"/>
      <c r="Q32" s="46"/>
      <c r="R32" s="46"/>
      <c r="S32" s="47"/>
      <c r="T32" s="44" t="str">
        <f t="shared" si="0"/>
        <v/>
      </c>
      <c r="U32" s="44" t="str">
        <f t="shared" si="1"/>
        <v/>
      </c>
      <c r="V32" s="35"/>
      <c r="W32" s="40">
        <f t="shared" si="2"/>
        <v>0</v>
      </c>
      <c r="X32" s="66">
        <f t="shared" si="3"/>
        <v>0</v>
      </c>
      <c r="Y32" s="35"/>
      <c r="Z32" s="35"/>
      <c r="AA32" s="35"/>
      <c r="AB32" s="35"/>
      <c r="AC32" s="35"/>
      <c r="AD32" s="35"/>
      <c r="AE32" s="35"/>
    </row>
    <row r="33" spans="1:31" s="4" customFormat="1" ht="13.5" customHeight="1">
      <c r="A33" s="35"/>
      <c r="B33" s="3">
        <v>26</v>
      </c>
      <c r="C33" s="27" t="str">
        <f>IF(นักเรียน!B31="","",นักเรียน!B31)</f>
        <v/>
      </c>
      <c r="D33" s="28" t="str">
        <f>IF(นักเรียน!C31="","",นักเรียน!C31)</f>
        <v/>
      </c>
      <c r="E33" s="45"/>
      <c r="F33" s="46"/>
      <c r="G33" s="46"/>
      <c r="H33" s="46"/>
      <c r="I33" s="47"/>
      <c r="J33" s="45"/>
      <c r="K33" s="46"/>
      <c r="L33" s="46"/>
      <c r="M33" s="46"/>
      <c r="N33" s="47"/>
      <c r="O33" s="45"/>
      <c r="P33" s="46"/>
      <c r="Q33" s="46"/>
      <c r="R33" s="46"/>
      <c r="S33" s="47"/>
      <c r="T33" s="44" t="str">
        <f t="shared" si="0"/>
        <v/>
      </c>
      <c r="U33" s="44" t="str">
        <f t="shared" si="1"/>
        <v/>
      </c>
      <c r="V33" s="35"/>
      <c r="W33" s="40">
        <f t="shared" si="2"/>
        <v>0</v>
      </c>
      <c r="X33" s="66">
        <f t="shared" si="3"/>
        <v>0</v>
      </c>
      <c r="Y33" s="35"/>
      <c r="Z33" s="35"/>
      <c r="AA33" s="35"/>
      <c r="AB33" s="35"/>
      <c r="AC33" s="35"/>
      <c r="AD33" s="35"/>
      <c r="AE33" s="35"/>
    </row>
    <row r="34" spans="1:31" s="4" customFormat="1" ht="13.5" customHeight="1">
      <c r="A34" s="35"/>
      <c r="B34" s="3">
        <v>27</v>
      </c>
      <c r="C34" s="27" t="str">
        <f>IF(นักเรียน!B32="","",นักเรียน!B32)</f>
        <v/>
      </c>
      <c r="D34" s="28" t="str">
        <f>IF(นักเรียน!C32="","",นักเรียน!C32)</f>
        <v/>
      </c>
      <c r="E34" s="45"/>
      <c r="F34" s="46"/>
      <c r="G34" s="46"/>
      <c r="H34" s="46"/>
      <c r="I34" s="47"/>
      <c r="J34" s="45"/>
      <c r="K34" s="46"/>
      <c r="L34" s="46"/>
      <c r="M34" s="46"/>
      <c r="N34" s="47"/>
      <c r="O34" s="45"/>
      <c r="P34" s="46"/>
      <c r="Q34" s="46"/>
      <c r="R34" s="46"/>
      <c r="S34" s="47"/>
      <c r="T34" s="44" t="str">
        <f t="shared" si="0"/>
        <v/>
      </c>
      <c r="U34" s="44" t="str">
        <f t="shared" si="1"/>
        <v/>
      </c>
      <c r="V34" s="35"/>
      <c r="W34" s="40">
        <f t="shared" si="2"/>
        <v>0</v>
      </c>
      <c r="X34" s="66">
        <f t="shared" si="3"/>
        <v>0</v>
      </c>
      <c r="Y34" s="35"/>
      <c r="Z34" s="35"/>
      <c r="AA34" s="35"/>
      <c r="AB34" s="35"/>
      <c r="AC34" s="35"/>
      <c r="AD34" s="35"/>
      <c r="AE34" s="35"/>
    </row>
    <row r="35" spans="1:31" s="4" customFormat="1" ht="13.5" customHeight="1">
      <c r="A35" s="35"/>
      <c r="B35" s="3">
        <v>28</v>
      </c>
      <c r="C35" s="27" t="str">
        <f>IF(นักเรียน!B33="","",นักเรียน!B33)</f>
        <v/>
      </c>
      <c r="D35" s="28" t="str">
        <f>IF(นักเรียน!C33="","",นักเรียน!C33)</f>
        <v/>
      </c>
      <c r="E35" s="45"/>
      <c r="F35" s="46"/>
      <c r="G35" s="46"/>
      <c r="H35" s="46"/>
      <c r="I35" s="47"/>
      <c r="J35" s="45"/>
      <c r="K35" s="46"/>
      <c r="L35" s="46"/>
      <c r="M35" s="46"/>
      <c r="N35" s="47"/>
      <c r="O35" s="45"/>
      <c r="P35" s="46"/>
      <c r="Q35" s="46"/>
      <c r="R35" s="46"/>
      <c r="S35" s="47"/>
      <c r="T35" s="44" t="str">
        <f t="shared" si="0"/>
        <v/>
      </c>
      <c r="U35" s="44" t="str">
        <f t="shared" si="1"/>
        <v/>
      </c>
      <c r="V35" s="35"/>
      <c r="W35" s="40">
        <f t="shared" si="2"/>
        <v>0</v>
      </c>
      <c r="X35" s="66">
        <f t="shared" si="3"/>
        <v>0</v>
      </c>
      <c r="Y35" s="35"/>
      <c r="Z35" s="35"/>
      <c r="AA35" s="35"/>
      <c r="AB35" s="35"/>
      <c r="AC35" s="35"/>
      <c r="AD35" s="35"/>
      <c r="AE35" s="35"/>
    </row>
    <row r="36" spans="1:31" s="4" customFormat="1" ht="13.5" customHeight="1">
      <c r="A36" s="35"/>
      <c r="B36" s="3">
        <v>29</v>
      </c>
      <c r="C36" s="27" t="str">
        <f>IF(นักเรียน!B34="","",นักเรียน!B34)</f>
        <v/>
      </c>
      <c r="D36" s="28" t="str">
        <f>IF(นักเรียน!C34="","",นักเรียน!C34)</f>
        <v/>
      </c>
      <c r="E36" s="45"/>
      <c r="F36" s="46"/>
      <c r="G36" s="46"/>
      <c r="H36" s="46"/>
      <c r="I36" s="47"/>
      <c r="J36" s="45"/>
      <c r="K36" s="46"/>
      <c r="L36" s="46"/>
      <c r="M36" s="46"/>
      <c r="N36" s="47"/>
      <c r="O36" s="45"/>
      <c r="P36" s="46"/>
      <c r="Q36" s="46"/>
      <c r="R36" s="46"/>
      <c r="S36" s="47"/>
      <c r="T36" s="44" t="str">
        <f t="shared" si="0"/>
        <v/>
      </c>
      <c r="U36" s="44" t="str">
        <f t="shared" si="1"/>
        <v/>
      </c>
      <c r="V36" s="35"/>
      <c r="W36" s="40">
        <f t="shared" si="2"/>
        <v>0</v>
      </c>
      <c r="X36" s="66">
        <f t="shared" si="3"/>
        <v>0</v>
      </c>
      <c r="Y36" s="35"/>
      <c r="Z36" s="35"/>
      <c r="AA36" s="35"/>
      <c r="AB36" s="35"/>
      <c r="AC36" s="35"/>
      <c r="AD36" s="35"/>
      <c r="AE36" s="35"/>
    </row>
    <row r="37" spans="1:31" s="4" customFormat="1" ht="13.5" customHeight="1">
      <c r="A37" s="35"/>
      <c r="B37" s="3">
        <v>30</v>
      </c>
      <c r="C37" s="27" t="str">
        <f>IF(นักเรียน!B35="","",นักเรียน!B35)</f>
        <v/>
      </c>
      <c r="D37" s="28" t="str">
        <f>IF(นักเรียน!C35="","",นักเรียน!C35)</f>
        <v/>
      </c>
      <c r="E37" s="45"/>
      <c r="F37" s="46"/>
      <c r="G37" s="46"/>
      <c r="H37" s="46"/>
      <c r="I37" s="47"/>
      <c r="J37" s="45"/>
      <c r="K37" s="46"/>
      <c r="L37" s="46"/>
      <c r="M37" s="46"/>
      <c r="N37" s="47"/>
      <c r="O37" s="45"/>
      <c r="P37" s="46"/>
      <c r="Q37" s="46"/>
      <c r="R37" s="46"/>
      <c r="S37" s="47"/>
      <c r="T37" s="44" t="str">
        <f t="shared" si="0"/>
        <v/>
      </c>
      <c r="U37" s="44" t="str">
        <f t="shared" si="1"/>
        <v/>
      </c>
      <c r="V37" s="35"/>
      <c r="W37" s="40">
        <f t="shared" si="2"/>
        <v>0</v>
      </c>
      <c r="X37" s="66">
        <f t="shared" si="3"/>
        <v>0</v>
      </c>
      <c r="Y37" s="35"/>
      <c r="Z37" s="35"/>
      <c r="AA37" s="35"/>
      <c r="AB37" s="35"/>
      <c r="AC37" s="35"/>
      <c r="AD37" s="35"/>
      <c r="AE37" s="35"/>
    </row>
    <row r="38" spans="1:31" s="4" customFormat="1" ht="13.5" customHeight="1">
      <c r="A38" s="35"/>
      <c r="B38" s="3">
        <v>31</v>
      </c>
      <c r="C38" s="27" t="str">
        <f>IF(นักเรียน!B36="","",นักเรียน!B36)</f>
        <v/>
      </c>
      <c r="D38" s="28" t="str">
        <f>IF(นักเรียน!C36="","",นักเรียน!C36)</f>
        <v/>
      </c>
      <c r="E38" s="45"/>
      <c r="F38" s="46"/>
      <c r="G38" s="46"/>
      <c r="H38" s="46"/>
      <c r="I38" s="47"/>
      <c r="J38" s="45"/>
      <c r="K38" s="46"/>
      <c r="L38" s="46"/>
      <c r="M38" s="46"/>
      <c r="N38" s="47"/>
      <c r="O38" s="45"/>
      <c r="P38" s="46"/>
      <c r="Q38" s="46"/>
      <c r="R38" s="46"/>
      <c r="S38" s="47"/>
      <c r="T38" s="44" t="str">
        <f t="shared" si="0"/>
        <v/>
      </c>
      <c r="U38" s="44" t="str">
        <f t="shared" si="1"/>
        <v/>
      </c>
      <c r="V38" s="35"/>
      <c r="W38" s="40">
        <f t="shared" si="2"/>
        <v>0</v>
      </c>
      <c r="X38" s="66">
        <f t="shared" si="3"/>
        <v>0</v>
      </c>
      <c r="Y38" s="35"/>
      <c r="Z38" s="35"/>
      <c r="AA38" s="35"/>
      <c r="AB38" s="35"/>
      <c r="AC38" s="35"/>
      <c r="AD38" s="35"/>
      <c r="AE38" s="35"/>
    </row>
    <row r="39" spans="1:31" s="4" customFormat="1" ht="13.5" customHeight="1">
      <c r="A39" s="35"/>
      <c r="B39" s="3">
        <v>32</v>
      </c>
      <c r="C39" s="27" t="str">
        <f>IF(นักเรียน!B37="","",นักเรียน!B37)</f>
        <v/>
      </c>
      <c r="D39" s="28" t="str">
        <f>IF(นักเรียน!C37="","",นักเรียน!C37)</f>
        <v/>
      </c>
      <c r="E39" s="45"/>
      <c r="F39" s="46"/>
      <c r="G39" s="46"/>
      <c r="H39" s="46"/>
      <c r="I39" s="47"/>
      <c r="J39" s="45"/>
      <c r="K39" s="46"/>
      <c r="L39" s="46"/>
      <c r="M39" s="46"/>
      <c r="N39" s="47"/>
      <c r="O39" s="45"/>
      <c r="P39" s="46"/>
      <c r="Q39" s="46"/>
      <c r="R39" s="46"/>
      <c r="S39" s="47"/>
      <c r="T39" s="44" t="str">
        <f t="shared" si="0"/>
        <v/>
      </c>
      <c r="U39" s="44" t="str">
        <f t="shared" si="1"/>
        <v/>
      </c>
      <c r="V39" s="35"/>
      <c r="W39" s="40">
        <f t="shared" si="2"/>
        <v>0</v>
      </c>
      <c r="X39" s="66">
        <f t="shared" si="3"/>
        <v>0</v>
      </c>
      <c r="Y39" s="35"/>
      <c r="Z39" s="35"/>
      <c r="AA39" s="35"/>
      <c r="AB39" s="35"/>
      <c r="AC39" s="35"/>
      <c r="AD39" s="35"/>
      <c r="AE39" s="35"/>
    </row>
    <row r="40" spans="1:31" s="4" customFormat="1" ht="13.5" customHeight="1">
      <c r="A40" s="35"/>
      <c r="B40" s="3">
        <v>33</v>
      </c>
      <c r="C40" s="27" t="str">
        <f>IF(นักเรียน!B38="","",นักเรียน!B38)</f>
        <v/>
      </c>
      <c r="D40" s="28" t="str">
        <f>IF(นักเรียน!C38="","",นักเรียน!C38)</f>
        <v/>
      </c>
      <c r="E40" s="45"/>
      <c r="F40" s="46"/>
      <c r="G40" s="46"/>
      <c r="H40" s="46"/>
      <c r="I40" s="47"/>
      <c r="J40" s="45"/>
      <c r="K40" s="46"/>
      <c r="L40" s="46"/>
      <c r="M40" s="46"/>
      <c r="N40" s="47"/>
      <c r="O40" s="45"/>
      <c r="P40" s="46"/>
      <c r="Q40" s="46"/>
      <c r="R40" s="46"/>
      <c r="S40" s="47"/>
      <c r="T40" s="44" t="str">
        <f t="shared" si="0"/>
        <v/>
      </c>
      <c r="U40" s="44" t="str">
        <f t="shared" si="1"/>
        <v/>
      </c>
      <c r="V40" s="35"/>
      <c r="W40" s="40">
        <f t="shared" si="2"/>
        <v>0</v>
      </c>
      <c r="X40" s="66">
        <f t="shared" si="3"/>
        <v>0</v>
      </c>
      <c r="Y40" s="35"/>
      <c r="Z40" s="35"/>
      <c r="AA40" s="35"/>
      <c r="AB40" s="35"/>
      <c r="AC40" s="35"/>
      <c r="AD40" s="35"/>
      <c r="AE40" s="35"/>
    </row>
    <row r="41" spans="1:31" s="4" customFormat="1" ht="13.5" customHeight="1">
      <c r="A41" s="35"/>
      <c r="B41" s="3">
        <v>34</v>
      </c>
      <c r="C41" s="27" t="str">
        <f>IF(นักเรียน!B39="","",นักเรียน!B39)</f>
        <v/>
      </c>
      <c r="D41" s="28" t="str">
        <f>IF(นักเรียน!C39="","",นักเรียน!C39)</f>
        <v/>
      </c>
      <c r="E41" s="45"/>
      <c r="F41" s="46"/>
      <c r="G41" s="46"/>
      <c r="H41" s="46"/>
      <c r="I41" s="47"/>
      <c r="J41" s="45"/>
      <c r="K41" s="46"/>
      <c r="L41" s="46"/>
      <c r="M41" s="46"/>
      <c r="N41" s="47"/>
      <c r="O41" s="45"/>
      <c r="P41" s="46"/>
      <c r="Q41" s="46"/>
      <c r="R41" s="46"/>
      <c r="S41" s="47"/>
      <c r="T41" s="44" t="str">
        <f t="shared" si="0"/>
        <v/>
      </c>
      <c r="U41" s="44" t="str">
        <f t="shared" si="1"/>
        <v/>
      </c>
      <c r="V41" s="35"/>
      <c r="W41" s="40">
        <f t="shared" si="2"/>
        <v>0</v>
      </c>
      <c r="X41" s="66">
        <f t="shared" si="3"/>
        <v>0</v>
      </c>
      <c r="Y41" s="35"/>
      <c r="Z41" s="35"/>
      <c r="AA41" s="35"/>
      <c r="AB41" s="35"/>
      <c r="AC41" s="35"/>
      <c r="AD41" s="35"/>
      <c r="AE41" s="35"/>
    </row>
    <row r="42" spans="1:31" s="4" customFormat="1" ht="13.5" customHeight="1">
      <c r="A42" s="35"/>
      <c r="B42" s="3">
        <v>35</v>
      </c>
      <c r="C42" s="27" t="str">
        <f>IF(นักเรียน!B40="","",นักเรียน!B40)</f>
        <v/>
      </c>
      <c r="D42" s="28" t="str">
        <f>IF(นักเรียน!C40="","",นักเรียน!C40)</f>
        <v/>
      </c>
      <c r="E42" s="45"/>
      <c r="F42" s="46"/>
      <c r="G42" s="46"/>
      <c r="H42" s="46"/>
      <c r="I42" s="47"/>
      <c r="J42" s="45"/>
      <c r="K42" s="46"/>
      <c r="L42" s="46"/>
      <c r="M42" s="46"/>
      <c r="N42" s="47"/>
      <c r="O42" s="45"/>
      <c r="P42" s="46"/>
      <c r="Q42" s="46"/>
      <c r="R42" s="46"/>
      <c r="S42" s="47"/>
      <c r="T42" s="44" t="str">
        <f t="shared" si="0"/>
        <v/>
      </c>
      <c r="U42" s="44" t="str">
        <f t="shared" si="1"/>
        <v/>
      </c>
      <c r="V42" s="35"/>
      <c r="W42" s="40">
        <f t="shared" si="2"/>
        <v>0</v>
      </c>
      <c r="X42" s="66">
        <f t="shared" si="3"/>
        <v>0</v>
      </c>
      <c r="Y42" s="35"/>
      <c r="Z42" s="35"/>
      <c r="AA42" s="35"/>
      <c r="AB42" s="35"/>
      <c r="AC42" s="35"/>
      <c r="AD42" s="35"/>
      <c r="AE42" s="35"/>
    </row>
    <row r="43" spans="1:31" s="4" customFormat="1" ht="13.5" customHeight="1">
      <c r="A43" s="35"/>
      <c r="B43" s="3">
        <v>36</v>
      </c>
      <c r="C43" s="27" t="str">
        <f>IF(นักเรียน!B41="","",นักเรียน!B41)</f>
        <v/>
      </c>
      <c r="D43" s="28" t="str">
        <f>IF(นักเรียน!C41="","",นักเรียน!C41)</f>
        <v/>
      </c>
      <c r="E43" s="45"/>
      <c r="F43" s="46"/>
      <c r="G43" s="46"/>
      <c r="H43" s="46"/>
      <c r="I43" s="47"/>
      <c r="J43" s="45"/>
      <c r="K43" s="46"/>
      <c r="L43" s="46"/>
      <c r="M43" s="46"/>
      <c r="N43" s="47"/>
      <c r="O43" s="45"/>
      <c r="P43" s="46"/>
      <c r="Q43" s="46"/>
      <c r="R43" s="46"/>
      <c r="S43" s="47"/>
      <c r="T43" s="44" t="str">
        <f t="shared" si="0"/>
        <v/>
      </c>
      <c r="U43" s="44" t="str">
        <f t="shared" si="1"/>
        <v/>
      </c>
      <c r="V43" s="35"/>
      <c r="W43" s="40">
        <f t="shared" si="2"/>
        <v>0</v>
      </c>
      <c r="X43" s="66">
        <f t="shared" si="3"/>
        <v>0</v>
      </c>
      <c r="Y43" s="35"/>
      <c r="Z43" s="35"/>
      <c r="AA43" s="35"/>
      <c r="AB43" s="35"/>
      <c r="AC43" s="35"/>
      <c r="AD43" s="35"/>
      <c r="AE43" s="35"/>
    </row>
    <row r="44" spans="1:31" s="4" customFormat="1" ht="13.5" customHeight="1">
      <c r="A44" s="35"/>
      <c r="B44" s="3">
        <v>37</v>
      </c>
      <c r="C44" s="27" t="str">
        <f>IF(นักเรียน!B42="","",นักเรียน!B42)</f>
        <v/>
      </c>
      <c r="D44" s="28" t="str">
        <f>IF(นักเรียน!C42="","",นักเรียน!C42)</f>
        <v/>
      </c>
      <c r="E44" s="45"/>
      <c r="F44" s="46"/>
      <c r="G44" s="46"/>
      <c r="H44" s="46"/>
      <c r="I44" s="47"/>
      <c r="J44" s="45"/>
      <c r="K44" s="46"/>
      <c r="L44" s="46"/>
      <c r="M44" s="46"/>
      <c r="N44" s="47"/>
      <c r="O44" s="45"/>
      <c r="P44" s="46"/>
      <c r="Q44" s="46"/>
      <c r="R44" s="46"/>
      <c r="S44" s="47"/>
      <c r="T44" s="44" t="str">
        <f t="shared" si="0"/>
        <v/>
      </c>
      <c r="U44" s="44" t="str">
        <f t="shared" si="1"/>
        <v/>
      </c>
      <c r="V44" s="35"/>
      <c r="W44" s="40">
        <f t="shared" si="2"/>
        <v>0</v>
      </c>
      <c r="X44" s="66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3.5" customHeight="1">
      <c r="A45" s="36"/>
      <c r="B45" s="3">
        <v>38</v>
      </c>
      <c r="C45" s="27" t="str">
        <f>IF(นักเรียน!B43="","",นักเรียน!B43)</f>
        <v/>
      </c>
      <c r="D45" s="28" t="str">
        <f>IF(นักเรียน!C43="","",นักเรียน!C43)</f>
        <v/>
      </c>
      <c r="E45" s="45"/>
      <c r="F45" s="46"/>
      <c r="G45" s="46"/>
      <c r="H45" s="46"/>
      <c r="I45" s="47"/>
      <c r="J45" s="45"/>
      <c r="K45" s="46"/>
      <c r="L45" s="46"/>
      <c r="M45" s="46"/>
      <c r="N45" s="47"/>
      <c r="O45" s="45"/>
      <c r="P45" s="46"/>
      <c r="Q45" s="46"/>
      <c r="R45" s="46"/>
      <c r="S45" s="47"/>
      <c r="T45" s="44" t="str">
        <f t="shared" si="0"/>
        <v/>
      </c>
      <c r="U45" s="44" t="str">
        <f t="shared" si="1"/>
        <v/>
      </c>
      <c r="V45" s="36"/>
      <c r="W45" s="40">
        <f t="shared" si="2"/>
        <v>0</v>
      </c>
      <c r="X45" s="66">
        <f t="shared" si="3"/>
        <v>0</v>
      </c>
      <c r="Y45" s="36"/>
      <c r="Z45" s="36"/>
      <c r="AA45" s="36"/>
      <c r="AB45" s="36"/>
      <c r="AC45" s="36"/>
      <c r="AD45" s="36"/>
      <c r="AE45" s="36"/>
    </row>
    <row r="46" spans="1:31" s="5" customFormat="1" ht="13.5" customHeight="1">
      <c r="A46" s="36"/>
      <c r="B46" s="3">
        <v>39</v>
      </c>
      <c r="C46" s="27" t="str">
        <f>IF(นักเรียน!B44="","",นักเรียน!B44)</f>
        <v/>
      </c>
      <c r="D46" s="28" t="str">
        <f>IF(นักเรียน!C44="","",นักเรียน!C44)</f>
        <v/>
      </c>
      <c r="E46" s="45"/>
      <c r="F46" s="46"/>
      <c r="G46" s="46"/>
      <c r="H46" s="46"/>
      <c r="I46" s="47"/>
      <c r="J46" s="45"/>
      <c r="K46" s="46"/>
      <c r="L46" s="46"/>
      <c r="M46" s="46"/>
      <c r="N46" s="47"/>
      <c r="O46" s="45"/>
      <c r="P46" s="46"/>
      <c r="Q46" s="46"/>
      <c r="R46" s="46"/>
      <c r="S46" s="47"/>
      <c r="T46" s="44" t="str">
        <f t="shared" si="0"/>
        <v/>
      </c>
      <c r="U46" s="44" t="str">
        <f t="shared" si="1"/>
        <v/>
      </c>
      <c r="V46" s="36"/>
      <c r="W46" s="40">
        <f t="shared" si="2"/>
        <v>0</v>
      </c>
      <c r="X46" s="66">
        <f t="shared" si="3"/>
        <v>0</v>
      </c>
      <c r="Y46" s="36"/>
      <c r="Z46" s="36"/>
      <c r="AA46" s="36"/>
      <c r="AB46" s="36"/>
      <c r="AC46" s="36"/>
      <c r="AD46" s="36"/>
      <c r="AE46" s="36"/>
    </row>
    <row r="47" spans="1:31" s="5" customFormat="1" ht="13.5" customHeight="1">
      <c r="A47" s="36"/>
      <c r="B47" s="3">
        <v>40</v>
      </c>
      <c r="C47" s="27" t="str">
        <f>IF(นักเรียน!B45="","",นักเรียน!B45)</f>
        <v/>
      </c>
      <c r="D47" s="28" t="str">
        <f>IF(นักเรียน!C45="","",นักเรียน!C45)</f>
        <v/>
      </c>
      <c r="E47" s="45"/>
      <c r="F47" s="46"/>
      <c r="G47" s="46"/>
      <c r="H47" s="46"/>
      <c r="I47" s="47"/>
      <c r="J47" s="45"/>
      <c r="K47" s="46"/>
      <c r="L47" s="46"/>
      <c r="M47" s="46"/>
      <c r="N47" s="47"/>
      <c r="O47" s="45"/>
      <c r="P47" s="46"/>
      <c r="Q47" s="46"/>
      <c r="R47" s="46"/>
      <c r="S47" s="47"/>
      <c r="T47" s="44" t="str">
        <f t="shared" si="0"/>
        <v/>
      </c>
      <c r="U47" s="44" t="str">
        <f t="shared" si="1"/>
        <v/>
      </c>
      <c r="V47" s="36"/>
      <c r="W47" s="40">
        <f t="shared" si="2"/>
        <v>0</v>
      </c>
      <c r="X47" s="66">
        <f t="shared" si="3"/>
        <v>0</v>
      </c>
      <c r="Y47" s="36"/>
      <c r="Z47" s="36"/>
      <c r="AA47" s="36"/>
      <c r="AB47" s="36"/>
      <c r="AC47" s="36"/>
      <c r="AD47" s="36"/>
      <c r="AE47" s="36"/>
    </row>
    <row r="48" spans="1:31" s="5" customFormat="1" ht="13.5" customHeight="1">
      <c r="A48" s="36"/>
      <c r="B48" s="3">
        <v>41</v>
      </c>
      <c r="C48" s="27" t="str">
        <f>IF(นักเรียน!B46="","",นักเรียน!B46)</f>
        <v/>
      </c>
      <c r="D48" s="28" t="str">
        <f>IF(นักเรียน!C46="","",นักเรียน!C46)</f>
        <v/>
      </c>
      <c r="E48" s="45"/>
      <c r="F48" s="46"/>
      <c r="G48" s="46"/>
      <c r="H48" s="46"/>
      <c r="I48" s="47"/>
      <c r="J48" s="45"/>
      <c r="K48" s="46"/>
      <c r="L48" s="46"/>
      <c r="M48" s="46"/>
      <c r="N48" s="47"/>
      <c r="O48" s="45"/>
      <c r="P48" s="46"/>
      <c r="Q48" s="46"/>
      <c r="R48" s="46"/>
      <c r="S48" s="47"/>
      <c r="T48" s="44" t="str">
        <f t="shared" si="0"/>
        <v/>
      </c>
      <c r="U48" s="44" t="str">
        <f t="shared" si="1"/>
        <v/>
      </c>
      <c r="V48" s="36"/>
      <c r="W48" s="40">
        <f t="shared" si="2"/>
        <v>0</v>
      </c>
      <c r="X48" s="66">
        <f t="shared" si="3"/>
        <v>0</v>
      </c>
      <c r="Y48" s="36"/>
      <c r="Z48" s="36"/>
      <c r="AA48" s="36"/>
      <c r="AB48" s="36"/>
      <c r="AC48" s="36"/>
      <c r="AD48" s="36"/>
      <c r="AE48" s="36"/>
    </row>
    <row r="49" spans="1:31" s="5" customFormat="1" ht="13.5" customHeight="1">
      <c r="A49" s="36"/>
      <c r="B49" s="3">
        <v>42</v>
      </c>
      <c r="C49" s="27" t="str">
        <f>IF(นักเรียน!B47="","",นักเรียน!B47)</f>
        <v/>
      </c>
      <c r="D49" s="28" t="str">
        <f>IF(นักเรียน!C47="","",นักเรียน!C47)</f>
        <v/>
      </c>
      <c r="E49" s="45"/>
      <c r="F49" s="46"/>
      <c r="G49" s="46"/>
      <c r="H49" s="46"/>
      <c r="I49" s="47"/>
      <c r="J49" s="45"/>
      <c r="K49" s="46"/>
      <c r="L49" s="46"/>
      <c r="M49" s="46"/>
      <c r="N49" s="47"/>
      <c r="O49" s="45"/>
      <c r="P49" s="46"/>
      <c r="Q49" s="46"/>
      <c r="R49" s="46"/>
      <c r="S49" s="47"/>
      <c r="T49" s="44" t="str">
        <f t="shared" si="0"/>
        <v/>
      </c>
      <c r="U49" s="44" t="str">
        <f t="shared" si="1"/>
        <v/>
      </c>
      <c r="V49" s="36"/>
      <c r="W49" s="40">
        <f t="shared" si="2"/>
        <v>0</v>
      </c>
      <c r="X49" s="66">
        <f t="shared" si="3"/>
        <v>0</v>
      </c>
      <c r="Y49" s="36"/>
      <c r="Z49" s="36"/>
      <c r="AA49" s="36"/>
      <c r="AB49" s="36"/>
      <c r="AC49" s="36"/>
      <c r="AD49" s="36"/>
      <c r="AE49" s="36"/>
    </row>
    <row r="50" spans="1:31" s="5" customFormat="1" ht="13.5" customHeight="1">
      <c r="A50" s="36"/>
      <c r="B50" s="3">
        <v>43</v>
      </c>
      <c r="C50" s="27" t="str">
        <f>IF(นักเรียน!B48="","",นักเรียน!B48)</f>
        <v/>
      </c>
      <c r="D50" s="28" t="str">
        <f>IF(นักเรียน!C48="","",นักเรียน!C48)</f>
        <v/>
      </c>
      <c r="E50" s="45"/>
      <c r="F50" s="46"/>
      <c r="G50" s="46"/>
      <c r="H50" s="46"/>
      <c r="I50" s="47"/>
      <c r="J50" s="45"/>
      <c r="K50" s="46"/>
      <c r="L50" s="46"/>
      <c r="M50" s="46"/>
      <c r="N50" s="47"/>
      <c r="O50" s="45"/>
      <c r="P50" s="46"/>
      <c r="Q50" s="46"/>
      <c r="R50" s="46"/>
      <c r="S50" s="47"/>
      <c r="T50" s="44" t="str">
        <f t="shared" si="0"/>
        <v/>
      </c>
      <c r="U50" s="44" t="str">
        <f t="shared" si="1"/>
        <v/>
      </c>
      <c r="V50" s="36"/>
      <c r="W50" s="40">
        <f t="shared" si="2"/>
        <v>0</v>
      </c>
      <c r="X50" s="66">
        <f t="shared" si="3"/>
        <v>0</v>
      </c>
      <c r="Y50" s="36"/>
      <c r="Z50" s="36"/>
      <c r="AA50" s="36"/>
      <c r="AB50" s="36"/>
      <c r="AC50" s="36"/>
      <c r="AD50" s="36"/>
      <c r="AE50" s="36"/>
    </row>
    <row r="51" spans="1:31" s="5" customFormat="1" ht="13.5" customHeight="1">
      <c r="A51" s="36"/>
      <c r="B51" s="3">
        <v>44</v>
      </c>
      <c r="C51" s="27" t="str">
        <f>IF(นักเรียน!B49="","",นักเรียน!B49)</f>
        <v/>
      </c>
      <c r="D51" s="28" t="str">
        <f>IF(นักเรียน!C49="","",นักเรียน!C49)</f>
        <v/>
      </c>
      <c r="E51" s="45"/>
      <c r="F51" s="46"/>
      <c r="G51" s="46"/>
      <c r="H51" s="46"/>
      <c r="I51" s="47"/>
      <c r="J51" s="45"/>
      <c r="K51" s="46"/>
      <c r="L51" s="46"/>
      <c r="M51" s="46"/>
      <c r="N51" s="47"/>
      <c r="O51" s="45"/>
      <c r="P51" s="46"/>
      <c r="Q51" s="46"/>
      <c r="R51" s="46"/>
      <c r="S51" s="47"/>
      <c r="T51" s="44" t="str">
        <f t="shared" si="0"/>
        <v/>
      </c>
      <c r="U51" s="44" t="str">
        <f t="shared" si="1"/>
        <v/>
      </c>
      <c r="V51" s="36"/>
      <c r="W51" s="40">
        <f t="shared" si="2"/>
        <v>0</v>
      </c>
      <c r="X51" s="66">
        <f t="shared" si="3"/>
        <v>0</v>
      </c>
      <c r="Y51" s="36"/>
      <c r="Z51" s="36"/>
      <c r="AA51" s="36"/>
      <c r="AB51" s="36"/>
      <c r="AC51" s="36"/>
      <c r="AD51" s="36"/>
      <c r="AE51" s="36"/>
    </row>
    <row r="52" spans="1:31" s="5" customFormat="1" ht="13.5" customHeight="1">
      <c r="A52" s="36"/>
      <c r="B52" s="3">
        <v>45</v>
      </c>
      <c r="C52" s="27" t="str">
        <f>IF(นักเรียน!B50="","",นักเรียน!B50)</f>
        <v/>
      </c>
      <c r="D52" s="28" t="str">
        <f>IF(นักเรียน!C50="","",นักเรียน!C50)</f>
        <v/>
      </c>
      <c r="E52" s="45"/>
      <c r="F52" s="46"/>
      <c r="G52" s="46"/>
      <c r="H52" s="46"/>
      <c r="I52" s="47"/>
      <c r="J52" s="45"/>
      <c r="K52" s="46"/>
      <c r="L52" s="46"/>
      <c r="M52" s="46"/>
      <c r="N52" s="47"/>
      <c r="O52" s="45"/>
      <c r="P52" s="46"/>
      <c r="Q52" s="46"/>
      <c r="R52" s="46"/>
      <c r="S52" s="47"/>
      <c r="T52" s="44" t="str">
        <f t="shared" si="0"/>
        <v/>
      </c>
      <c r="U52" s="44" t="str">
        <f t="shared" si="1"/>
        <v/>
      </c>
      <c r="V52" s="36"/>
      <c r="W52" s="40">
        <f t="shared" si="2"/>
        <v>0</v>
      </c>
      <c r="X52" s="66">
        <f t="shared" si="3"/>
        <v>0</v>
      </c>
      <c r="Y52" s="36"/>
      <c r="Z52" s="36"/>
      <c r="AA52" s="36"/>
      <c r="AB52" s="36"/>
      <c r="AC52" s="36"/>
      <c r="AD52" s="36"/>
      <c r="AE52" s="36"/>
    </row>
    <row r="53" spans="1:31" s="5" customFormat="1" ht="18.75" customHeight="1">
      <c r="A53" s="36"/>
      <c r="B53" s="230" t="s">
        <v>56</v>
      </c>
      <c r="C53" s="230"/>
      <c r="D53" s="230"/>
      <c r="E53" s="230"/>
      <c r="F53" s="230"/>
      <c r="G53" s="230"/>
      <c r="H53" s="230"/>
      <c r="I53" s="230"/>
      <c r="J53" s="229" t="str">
        <f>IF(Y3=0,"",Y3)</f>
        <v/>
      </c>
      <c r="K53" s="229"/>
      <c r="L53" s="229"/>
      <c r="M53" s="229"/>
      <c r="N53" s="229"/>
      <c r="O53" s="230" t="s">
        <v>61</v>
      </c>
      <c r="P53" s="230"/>
      <c r="Q53" s="230"/>
      <c r="R53" s="230"/>
      <c r="S53" s="230"/>
      <c r="T53" s="236" t="str">
        <f>IF(Y5="-","-",Y5)</f>
        <v>-</v>
      </c>
      <c r="U53" s="229"/>
      <c r="V53" s="36"/>
      <c r="W53" s="67"/>
      <c r="X53" s="68"/>
      <c r="Y53" s="36"/>
      <c r="Z53" s="36"/>
      <c r="AA53" s="36"/>
      <c r="AB53" s="36"/>
      <c r="AC53" s="36"/>
      <c r="AD53" s="36"/>
      <c r="AE53" s="36"/>
    </row>
    <row r="54" spans="1:31" s="5" customFormat="1" ht="18.75" customHeight="1">
      <c r="A54" s="36"/>
      <c r="B54" s="237" t="s">
        <v>60</v>
      </c>
      <c r="C54" s="237"/>
      <c r="D54" s="237"/>
      <c r="E54" s="237"/>
      <c r="F54" s="237"/>
      <c r="G54" s="237"/>
      <c r="H54" s="237"/>
      <c r="I54" s="237"/>
      <c r="J54" s="238" t="str">
        <f>IF(Y4="-","",Y4)</f>
        <v/>
      </c>
      <c r="K54" s="239"/>
      <c r="L54" s="239"/>
      <c r="M54" s="239"/>
      <c r="N54" s="239"/>
      <c r="O54" s="237" t="s">
        <v>2</v>
      </c>
      <c r="P54" s="237"/>
      <c r="Q54" s="237"/>
      <c r="R54" s="237"/>
      <c r="S54" s="237"/>
      <c r="T54" s="229" t="str">
        <f>IF(T53="-","-",IF(T53&gt;=0.225,5,IF(T53&gt;=0.1875,4,IF(T53&gt;=0.15,3,IF(T53&gt;=0.125,2,1)))))</f>
        <v>-</v>
      </c>
      <c r="U54" s="229"/>
      <c r="V54" s="36"/>
      <c r="W54" s="67"/>
      <c r="X54" s="68"/>
      <c r="Y54" s="36"/>
      <c r="Z54" s="36"/>
      <c r="AA54" s="36"/>
      <c r="AB54" s="36"/>
      <c r="AC54" s="36"/>
      <c r="AD54" s="36"/>
      <c r="AE54" s="36"/>
    </row>
    <row r="55" spans="1:31" s="5" customFormat="1" ht="18.75" customHeight="1">
      <c r="A55" s="36"/>
      <c r="B55" s="230" t="s">
        <v>62</v>
      </c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29" t="str">
        <f>IF(T54="-","-",IF(T54=5,"ดีเยี่ยม",IF(T54=4,"ดีมาก",IF(T54=3,"ดี",IF(T54=2,"พอใช้","ปรับปรุง")))))</f>
        <v>-</v>
      </c>
      <c r="U55" s="229"/>
      <c r="V55" s="36"/>
      <c r="W55" s="67"/>
      <c r="X55" s="68"/>
      <c r="Y55" s="36"/>
      <c r="Z55" s="36"/>
      <c r="AA55" s="36"/>
      <c r="AB55" s="36"/>
      <c r="AC55" s="36"/>
      <c r="AD55" s="36"/>
      <c r="AE55" s="36"/>
    </row>
    <row r="56" spans="1:31" s="5" customFormat="1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9"/>
      <c r="X56" s="36"/>
      <c r="Y56" s="36"/>
      <c r="Z56" s="36"/>
      <c r="AA56" s="36"/>
      <c r="AB56" s="36"/>
      <c r="AC56" s="36"/>
      <c r="AD56" s="36"/>
      <c r="AE56" s="36"/>
    </row>
    <row r="57" spans="1:31">
      <c r="B57" s="34"/>
      <c r="C57" s="34"/>
      <c r="D57" s="69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50" t="s">
        <v>175</v>
      </c>
      <c r="U57" s="58">
        <f>COUNTIF(T8:T52,5)</f>
        <v>0</v>
      </c>
      <c r="V57" s="34" t="s">
        <v>29</v>
      </c>
    </row>
    <row r="58" spans="1:31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50" t="s">
        <v>176</v>
      </c>
      <c r="U58" s="58">
        <f>COUNTIF(T8:T52,4)</f>
        <v>0</v>
      </c>
      <c r="V58" s="34" t="s">
        <v>29</v>
      </c>
    </row>
    <row r="59" spans="1:31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50" t="s">
        <v>177</v>
      </c>
      <c r="U59" s="58">
        <f>COUNTIF(T8:T52,3)</f>
        <v>0</v>
      </c>
      <c r="V59" s="34" t="s">
        <v>29</v>
      </c>
    </row>
    <row r="60" spans="1:31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50" t="s">
        <v>178</v>
      </c>
      <c r="U60" s="58">
        <f>COUNTIF(T8:T52,2)</f>
        <v>0</v>
      </c>
      <c r="V60" s="34" t="s">
        <v>29</v>
      </c>
    </row>
    <row r="61" spans="1:31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50" t="s">
        <v>179</v>
      </c>
      <c r="U61" s="58">
        <f>COUNTIF(T8:T52,1)</f>
        <v>0</v>
      </c>
      <c r="V61" s="34" t="s">
        <v>29</v>
      </c>
    </row>
    <row r="62" spans="1:31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50" t="s">
        <v>33</v>
      </c>
      <c r="U62" s="59">
        <f>SUM(U57:U61)</f>
        <v>0</v>
      </c>
      <c r="V62" s="34" t="s">
        <v>29</v>
      </c>
    </row>
    <row r="63" spans="1:31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1:31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2:21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2:21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2:21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2:21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2:21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2:21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2:21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2:21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spans="2:21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2:21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2:21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2:21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2:21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spans="2:21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spans="2:21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spans="2:21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spans="2:21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spans="2:21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spans="2:21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spans="2:21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2:21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2:21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</sheetData>
  <sheetProtection password="CF63" sheet="1" objects="1" scenarios="1" selectLockedCells="1"/>
  <mergeCells count="19">
    <mergeCell ref="C3:T3"/>
    <mergeCell ref="B6:B7"/>
    <mergeCell ref="C6:C7"/>
    <mergeCell ref="D6:D7"/>
    <mergeCell ref="E6:I6"/>
    <mergeCell ref="J6:N6"/>
    <mergeCell ref="O6:S6"/>
    <mergeCell ref="T6:T7"/>
    <mergeCell ref="B55:S55"/>
    <mergeCell ref="T55:U55"/>
    <mergeCell ref="U6:U7"/>
    <mergeCell ref="B53:I53"/>
    <mergeCell ref="J53:N53"/>
    <mergeCell ref="O53:S53"/>
    <mergeCell ref="T53:U53"/>
    <mergeCell ref="B54:I54"/>
    <mergeCell ref="J54:N54"/>
    <mergeCell ref="O54:S54"/>
    <mergeCell ref="T54:U54"/>
  </mergeCells>
  <dataValidations count="5"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8:P52 F8:F52 K8:K52">
      <formula1>scor4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8:O52 E8:E52 J8:J52">
      <formula1>scor5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8:Q52 G8:G52 L8:L52">
      <formula1>scor3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8:R52 H8:H52 M8:M52">
      <formula1>scor2</formula1>
    </dataValidation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8:S52 I8:I52 N8:N52">
      <formula1>scor1</formula1>
    </dataValidation>
  </dataValidations>
  <printOptions horizontalCentered="1"/>
  <pageMargins left="0.31496062992125984" right="0.11811023622047245" top="0.35433070866141736" bottom="0.15748031496062992" header="0.11811023622047245" footer="0.11811023622047245"/>
  <pageSetup paperSize="9" orientation="portrait" blackAndWhite="1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6"/>
  <sheetViews>
    <sheetView showGridLines="0" showRowColHeaders="0" topLeftCell="A4" workbookViewId="0">
      <selection activeCell="P10" sqref="P10"/>
    </sheetView>
  </sheetViews>
  <sheetFormatPr defaultColWidth="23.25" defaultRowHeight="22.5"/>
  <cols>
    <col min="1" max="1" width="15" style="34" customWidth="1"/>
    <col min="2" max="2" width="4.125" style="1" customWidth="1"/>
    <col min="3" max="3" width="8.75" style="1" customWidth="1"/>
    <col min="4" max="4" width="21.875" style="1" customWidth="1"/>
    <col min="5" max="19" width="2.75" style="1" customWidth="1"/>
    <col min="20" max="20" width="5.75" style="1" customWidth="1"/>
    <col min="21" max="21" width="9.625" style="1" customWidth="1"/>
    <col min="22" max="22" width="10.625" style="34" customWidth="1"/>
    <col min="23" max="23" width="14.625" style="37" customWidth="1"/>
    <col min="24" max="24" width="13" style="34" customWidth="1"/>
    <col min="25" max="25" width="10.25" style="34" customWidth="1"/>
    <col min="26" max="26" width="13.625" style="34" customWidth="1"/>
    <col min="27" max="31" width="23.25" style="34"/>
    <col min="32" max="16384" width="23.25" style="1"/>
  </cols>
  <sheetData>
    <row r="1" spans="1:3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W1" s="91" t="s">
        <v>57</v>
      </c>
    </row>
    <row r="2" spans="1:3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X2" s="53" t="s">
        <v>59</v>
      </c>
      <c r="Y2" s="54">
        <v>0.25</v>
      </c>
      <c r="Z2" s="57" t="s">
        <v>32</v>
      </c>
    </row>
    <row r="3" spans="1:31" s="7" customFormat="1" ht="19.5" customHeight="1">
      <c r="A3" s="33"/>
      <c r="B3" s="25"/>
      <c r="C3" s="227" t="str">
        <f>"แบบประเมินคุณะลักษณะอันพึงประสงค์ของผู้เรียน  "&amp;บันทึกข้อความ!S8&amp;" ปีการศึกษา "&amp;บันทึกข้อความ!S9</f>
        <v>แบบประเมินคุณะลักษณะอันพึงประสงค์ของผู้เรียน  ชั้นมัธยมศึกษาปีที่ 3 ปีการศึกษา 2556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5"/>
      <c r="V3" s="33"/>
      <c r="W3" s="38"/>
      <c r="X3" s="53" t="s">
        <v>58</v>
      </c>
      <c r="Y3" s="55">
        <f>SUM(U57:U59)</f>
        <v>0</v>
      </c>
      <c r="Z3" s="57" t="s">
        <v>29</v>
      </c>
      <c r="AA3" s="33"/>
      <c r="AB3" s="33"/>
      <c r="AC3" s="33"/>
      <c r="AD3" s="33"/>
      <c r="AE3" s="33"/>
    </row>
    <row r="4" spans="1:31" s="7" customFormat="1" ht="19.5" customHeight="1">
      <c r="A4" s="33"/>
      <c r="B4" s="25"/>
      <c r="C4" s="25" t="s">
        <v>74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33"/>
      <c r="W4" s="52"/>
      <c r="X4" s="53" t="s">
        <v>30</v>
      </c>
      <c r="Y4" s="56" t="str">
        <f>IF(Y3=0,"-",Y3*100/U62)</f>
        <v>-</v>
      </c>
      <c r="Z4" s="57"/>
      <c r="AA4" s="33"/>
      <c r="AB4" s="33"/>
      <c r="AC4" s="33"/>
      <c r="AD4" s="33"/>
      <c r="AE4" s="33"/>
    </row>
    <row r="5" spans="1:31" s="21" customFormat="1" ht="21" customHeight="1">
      <c r="A5" s="33"/>
      <c r="D5" s="21" t="s">
        <v>75</v>
      </c>
      <c r="V5" s="33"/>
      <c r="W5" s="38"/>
      <c r="X5" s="53" t="s">
        <v>31</v>
      </c>
      <c r="Y5" s="56" t="str">
        <f>IF(Y4="-","-",Y4*Y2/100)</f>
        <v>-</v>
      </c>
      <c r="Z5" s="57" t="s">
        <v>32</v>
      </c>
      <c r="AA5" s="33"/>
      <c r="AB5" s="33"/>
      <c r="AC5" s="33"/>
      <c r="AD5" s="33"/>
      <c r="AE5" s="33"/>
    </row>
    <row r="6" spans="1:31" s="7" customFormat="1" ht="84.75" customHeight="1">
      <c r="A6" s="33"/>
      <c r="B6" s="234" t="s">
        <v>0</v>
      </c>
      <c r="C6" s="235" t="str">
        <f>นักเรียน!B5</f>
        <v>เลขประจำตัว</v>
      </c>
      <c r="D6" s="234" t="s">
        <v>1</v>
      </c>
      <c r="E6" s="231" t="s">
        <v>76</v>
      </c>
      <c r="F6" s="232"/>
      <c r="G6" s="232"/>
      <c r="H6" s="232"/>
      <c r="I6" s="233"/>
      <c r="J6" s="231" t="s">
        <v>77</v>
      </c>
      <c r="K6" s="232"/>
      <c r="L6" s="232"/>
      <c r="M6" s="232"/>
      <c r="N6" s="233"/>
      <c r="O6" s="231" t="s">
        <v>78</v>
      </c>
      <c r="P6" s="232"/>
      <c r="Q6" s="232"/>
      <c r="R6" s="232"/>
      <c r="S6" s="232"/>
      <c r="T6" s="240" t="s">
        <v>28</v>
      </c>
      <c r="U6" s="240" t="s">
        <v>27</v>
      </c>
      <c r="V6" s="33"/>
      <c r="W6" s="48" t="s">
        <v>8</v>
      </c>
      <c r="X6" s="49" t="s">
        <v>9</v>
      </c>
      <c r="Y6" s="33"/>
      <c r="Z6" s="33"/>
      <c r="AA6" s="33"/>
      <c r="AB6" s="33"/>
      <c r="AC6" s="33"/>
      <c r="AD6" s="33"/>
      <c r="AE6" s="33"/>
    </row>
    <row r="7" spans="1:31" ht="18" customHeight="1">
      <c r="B7" s="234"/>
      <c r="C7" s="235"/>
      <c r="D7" s="234"/>
      <c r="E7" s="41">
        <v>5</v>
      </c>
      <c r="F7" s="42">
        <v>4</v>
      </c>
      <c r="G7" s="42">
        <v>3</v>
      </c>
      <c r="H7" s="42">
        <v>2</v>
      </c>
      <c r="I7" s="43">
        <v>1</v>
      </c>
      <c r="J7" s="41">
        <v>5</v>
      </c>
      <c r="K7" s="42">
        <v>4</v>
      </c>
      <c r="L7" s="42">
        <v>3</v>
      </c>
      <c r="M7" s="42">
        <v>2</v>
      </c>
      <c r="N7" s="43">
        <v>1</v>
      </c>
      <c r="O7" s="41">
        <v>5</v>
      </c>
      <c r="P7" s="42">
        <v>4</v>
      </c>
      <c r="Q7" s="42">
        <v>3</v>
      </c>
      <c r="R7" s="42">
        <v>2</v>
      </c>
      <c r="S7" s="51">
        <v>1</v>
      </c>
      <c r="T7" s="240"/>
      <c r="U7" s="240"/>
      <c r="W7" s="64">
        <v>15</v>
      </c>
      <c r="X7" s="65">
        <v>100</v>
      </c>
    </row>
    <row r="8" spans="1:31" s="4" customFormat="1" ht="13.5" customHeight="1">
      <c r="A8" s="35"/>
      <c r="B8" s="3">
        <v>1</v>
      </c>
      <c r="C8" s="27" t="str">
        <f>IF(นักเรียน!B6="","",นักเรียน!B6)</f>
        <v/>
      </c>
      <c r="D8" s="28" t="str">
        <f>IF(นักเรียน!C6="","",นักเรียน!C6)</f>
        <v>สามเณร</v>
      </c>
      <c r="E8" s="45"/>
      <c r="F8" s="46"/>
      <c r="G8" s="46"/>
      <c r="H8" s="46"/>
      <c r="I8" s="47"/>
      <c r="J8" s="45"/>
      <c r="K8" s="46"/>
      <c r="L8" s="46"/>
      <c r="M8" s="46"/>
      <c r="N8" s="47"/>
      <c r="O8" s="45"/>
      <c r="P8" s="46"/>
      <c r="Q8" s="46"/>
      <c r="R8" s="46"/>
      <c r="S8" s="47"/>
      <c r="T8" s="44" t="str">
        <f t="shared" ref="T8:T52" si="0">IF(X8=0,"",VLOOKUP(X8,gradeatt,4,TRUE))</f>
        <v/>
      </c>
      <c r="U8" s="44" t="str">
        <f t="shared" ref="U8:U52" si="1">IF(X8=0,"",VLOOKUP(X8,gradeatt,5,TRUE))</f>
        <v/>
      </c>
      <c r="V8" s="35"/>
      <c r="W8" s="40">
        <f>SUM(E8:S8)</f>
        <v>0</v>
      </c>
      <c r="X8" s="66">
        <f>W8*100/$W$7</f>
        <v>0</v>
      </c>
      <c r="Y8" s="35"/>
      <c r="Z8" s="35"/>
      <c r="AA8" s="35"/>
      <c r="AB8" s="35"/>
      <c r="AC8" s="35"/>
      <c r="AD8" s="35"/>
      <c r="AE8" s="35"/>
    </row>
    <row r="9" spans="1:31" s="4" customFormat="1" ht="13.5" customHeight="1">
      <c r="A9" s="35"/>
      <c r="B9" s="3">
        <v>2</v>
      </c>
      <c r="C9" s="27" t="str">
        <f>IF(นักเรียน!B7="","",นักเรียน!B7)</f>
        <v/>
      </c>
      <c r="D9" s="28" t="str">
        <f>IF(นักเรียน!C7="","",นักเรียน!C7)</f>
        <v>สามเณร</v>
      </c>
      <c r="E9" s="45"/>
      <c r="F9" s="46"/>
      <c r="G9" s="46"/>
      <c r="H9" s="46"/>
      <c r="I9" s="47"/>
      <c r="J9" s="45"/>
      <c r="K9" s="46"/>
      <c r="L9" s="46"/>
      <c r="M9" s="46"/>
      <c r="N9" s="47"/>
      <c r="O9" s="45"/>
      <c r="P9" s="46"/>
      <c r="Q9" s="46"/>
      <c r="R9" s="46"/>
      <c r="S9" s="47"/>
      <c r="T9" s="44" t="str">
        <f t="shared" si="0"/>
        <v/>
      </c>
      <c r="U9" s="44" t="str">
        <f t="shared" si="1"/>
        <v/>
      </c>
      <c r="V9" s="35"/>
      <c r="W9" s="40">
        <f t="shared" ref="W9:W52" si="2">SUM(E9:S9)</f>
        <v>0</v>
      </c>
      <c r="X9" s="66">
        <f t="shared" ref="X9:X52" si="3">W9*100/$W$7</f>
        <v>0</v>
      </c>
      <c r="Y9" s="35"/>
      <c r="Z9" s="35"/>
      <c r="AA9" s="35"/>
      <c r="AB9" s="35"/>
      <c r="AC9" s="35"/>
      <c r="AD9" s="35"/>
      <c r="AE9" s="35"/>
    </row>
    <row r="10" spans="1:31" s="4" customFormat="1" ht="13.5" customHeight="1">
      <c r="A10" s="35"/>
      <c r="B10" s="3">
        <v>3</v>
      </c>
      <c r="C10" s="27" t="str">
        <f>IF(นักเรียน!B8="","",นักเรียน!B8)</f>
        <v/>
      </c>
      <c r="D10" s="28" t="str">
        <f>IF(นักเรียน!C8="","",นักเรียน!C8)</f>
        <v>สามเณร</v>
      </c>
      <c r="E10" s="45"/>
      <c r="F10" s="46"/>
      <c r="G10" s="46"/>
      <c r="H10" s="46"/>
      <c r="I10" s="47"/>
      <c r="J10" s="45"/>
      <c r="K10" s="46"/>
      <c r="L10" s="46"/>
      <c r="M10" s="46"/>
      <c r="N10" s="47"/>
      <c r="O10" s="45"/>
      <c r="P10" s="46"/>
      <c r="Q10" s="46"/>
      <c r="R10" s="46"/>
      <c r="S10" s="47"/>
      <c r="T10" s="44" t="str">
        <f t="shared" si="0"/>
        <v/>
      </c>
      <c r="U10" s="44" t="str">
        <f t="shared" si="1"/>
        <v/>
      </c>
      <c r="V10" s="35"/>
      <c r="W10" s="40">
        <f t="shared" si="2"/>
        <v>0</v>
      </c>
      <c r="X10" s="66">
        <f t="shared" si="3"/>
        <v>0</v>
      </c>
      <c r="Y10" s="35"/>
      <c r="Z10" s="35"/>
      <c r="AA10" s="35"/>
      <c r="AB10" s="35"/>
      <c r="AC10" s="35"/>
      <c r="AD10" s="35"/>
      <c r="AE10" s="35"/>
    </row>
    <row r="11" spans="1:31" s="4" customFormat="1" ht="13.5" customHeight="1">
      <c r="A11" s="35"/>
      <c r="B11" s="3">
        <v>4</v>
      </c>
      <c r="C11" s="27" t="str">
        <f>IF(นักเรียน!B9="","",นักเรียน!B9)</f>
        <v/>
      </c>
      <c r="D11" s="28" t="str">
        <f>IF(นักเรียน!C9="","",นักเรียน!C9)</f>
        <v>สามเณร</v>
      </c>
      <c r="E11" s="45"/>
      <c r="F11" s="46"/>
      <c r="G11" s="46"/>
      <c r="H11" s="46"/>
      <c r="I11" s="47"/>
      <c r="J11" s="45"/>
      <c r="K11" s="46"/>
      <c r="L11" s="46"/>
      <c r="M11" s="46"/>
      <c r="N11" s="47"/>
      <c r="O11" s="45"/>
      <c r="P11" s="46"/>
      <c r="Q11" s="46"/>
      <c r="R11" s="46"/>
      <c r="S11" s="47"/>
      <c r="T11" s="44" t="str">
        <f t="shared" si="0"/>
        <v/>
      </c>
      <c r="U11" s="44" t="str">
        <f t="shared" si="1"/>
        <v/>
      </c>
      <c r="V11" s="35"/>
      <c r="W11" s="40">
        <f t="shared" si="2"/>
        <v>0</v>
      </c>
      <c r="X11" s="66">
        <f t="shared" si="3"/>
        <v>0</v>
      </c>
      <c r="Y11" s="35"/>
      <c r="Z11" s="35"/>
      <c r="AA11" s="35"/>
      <c r="AB11" s="35"/>
      <c r="AC11" s="35"/>
      <c r="AD11" s="35"/>
      <c r="AE11" s="35"/>
    </row>
    <row r="12" spans="1:31" s="4" customFormat="1" ht="13.5" customHeight="1">
      <c r="A12" s="35"/>
      <c r="B12" s="3">
        <v>5</v>
      </c>
      <c r="C12" s="27" t="str">
        <f>IF(นักเรียน!B10="","",นักเรียน!B10)</f>
        <v/>
      </c>
      <c r="D12" s="28" t="str">
        <f>IF(นักเรียน!C10="","",นักเรียน!C10)</f>
        <v>สามเณร</v>
      </c>
      <c r="E12" s="45"/>
      <c r="F12" s="46"/>
      <c r="G12" s="46"/>
      <c r="H12" s="46"/>
      <c r="I12" s="47"/>
      <c r="J12" s="45"/>
      <c r="K12" s="46"/>
      <c r="L12" s="46"/>
      <c r="M12" s="46"/>
      <c r="N12" s="47"/>
      <c r="O12" s="45"/>
      <c r="P12" s="46"/>
      <c r="Q12" s="46"/>
      <c r="R12" s="46"/>
      <c r="S12" s="47"/>
      <c r="T12" s="44" t="str">
        <f t="shared" si="0"/>
        <v/>
      </c>
      <c r="U12" s="44" t="str">
        <f t="shared" si="1"/>
        <v/>
      </c>
      <c r="V12" s="35"/>
      <c r="W12" s="40">
        <f t="shared" si="2"/>
        <v>0</v>
      </c>
      <c r="X12" s="66">
        <f t="shared" si="3"/>
        <v>0</v>
      </c>
      <c r="Y12" s="35"/>
      <c r="Z12" s="35"/>
      <c r="AA12" s="35"/>
      <c r="AB12" s="35"/>
      <c r="AC12" s="35"/>
      <c r="AD12" s="35"/>
      <c r="AE12" s="35"/>
    </row>
    <row r="13" spans="1:31" s="4" customFormat="1" ht="13.5" customHeight="1">
      <c r="A13" s="35"/>
      <c r="B13" s="3">
        <v>6</v>
      </c>
      <c r="C13" s="27" t="str">
        <f>IF(นักเรียน!B11="","",นักเรียน!B11)</f>
        <v/>
      </c>
      <c r="D13" s="28" t="str">
        <f>IF(นักเรียน!C11="","",นักเรียน!C11)</f>
        <v>สามเณร</v>
      </c>
      <c r="E13" s="45"/>
      <c r="F13" s="46"/>
      <c r="G13" s="46"/>
      <c r="H13" s="46"/>
      <c r="I13" s="47"/>
      <c r="J13" s="45"/>
      <c r="K13" s="46"/>
      <c r="L13" s="46"/>
      <c r="M13" s="46"/>
      <c r="N13" s="47"/>
      <c r="O13" s="45"/>
      <c r="P13" s="46"/>
      <c r="Q13" s="46"/>
      <c r="R13" s="46"/>
      <c r="S13" s="47"/>
      <c r="T13" s="44" t="str">
        <f t="shared" si="0"/>
        <v/>
      </c>
      <c r="U13" s="44" t="str">
        <f t="shared" si="1"/>
        <v/>
      </c>
      <c r="V13" s="35"/>
      <c r="W13" s="40">
        <f t="shared" si="2"/>
        <v>0</v>
      </c>
      <c r="X13" s="66">
        <f t="shared" si="3"/>
        <v>0</v>
      </c>
      <c r="Y13" s="35"/>
      <c r="Z13" s="35"/>
      <c r="AA13" s="35"/>
      <c r="AB13" s="35"/>
      <c r="AC13" s="35"/>
      <c r="AD13" s="35"/>
      <c r="AE13" s="35"/>
    </row>
    <row r="14" spans="1:31" s="4" customFormat="1" ht="13.5" customHeight="1">
      <c r="A14" s="35"/>
      <c r="B14" s="3">
        <v>7</v>
      </c>
      <c r="C14" s="27" t="str">
        <f>IF(นักเรียน!B12="","",นักเรียน!B12)</f>
        <v/>
      </c>
      <c r="D14" s="28" t="str">
        <f>IF(นักเรียน!C12="","",นักเรียน!C12)</f>
        <v>สามเณร</v>
      </c>
      <c r="E14" s="45"/>
      <c r="F14" s="46"/>
      <c r="G14" s="46"/>
      <c r="H14" s="46"/>
      <c r="I14" s="47"/>
      <c r="J14" s="45"/>
      <c r="K14" s="46"/>
      <c r="L14" s="46"/>
      <c r="M14" s="46"/>
      <c r="N14" s="47"/>
      <c r="O14" s="45"/>
      <c r="P14" s="46"/>
      <c r="Q14" s="46"/>
      <c r="R14" s="46"/>
      <c r="S14" s="47"/>
      <c r="T14" s="44" t="str">
        <f t="shared" si="0"/>
        <v/>
      </c>
      <c r="U14" s="44" t="str">
        <f t="shared" si="1"/>
        <v/>
      </c>
      <c r="V14" s="35"/>
      <c r="W14" s="40">
        <f t="shared" si="2"/>
        <v>0</v>
      </c>
      <c r="X14" s="66">
        <f t="shared" si="3"/>
        <v>0</v>
      </c>
      <c r="Y14" s="35"/>
      <c r="Z14" s="35"/>
      <c r="AA14" s="35"/>
      <c r="AB14" s="35"/>
      <c r="AC14" s="35"/>
      <c r="AD14" s="35"/>
      <c r="AE14" s="35"/>
    </row>
    <row r="15" spans="1:31" s="4" customFormat="1" ht="13.5" customHeight="1">
      <c r="A15" s="35"/>
      <c r="B15" s="3">
        <v>8</v>
      </c>
      <c r="C15" s="27" t="str">
        <f>IF(นักเรียน!B13="","",นักเรียน!B13)</f>
        <v/>
      </c>
      <c r="D15" s="28" t="str">
        <f>IF(นักเรียน!C13="","",นักเรียน!C13)</f>
        <v>สามเณร</v>
      </c>
      <c r="E15" s="45"/>
      <c r="F15" s="46"/>
      <c r="G15" s="46"/>
      <c r="H15" s="46"/>
      <c r="I15" s="47"/>
      <c r="J15" s="45"/>
      <c r="K15" s="46"/>
      <c r="L15" s="46"/>
      <c r="M15" s="46"/>
      <c r="N15" s="47"/>
      <c r="O15" s="45"/>
      <c r="P15" s="46"/>
      <c r="Q15" s="46"/>
      <c r="R15" s="46"/>
      <c r="S15" s="47"/>
      <c r="T15" s="44" t="str">
        <f t="shared" si="0"/>
        <v/>
      </c>
      <c r="U15" s="44" t="str">
        <f t="shared" si="1"/>
        <v/>
      </c>
      <c r="V15" s="35"/>
      <c r="W15" s="40">
        <f t="shared" si="2"/>
        <v>0</v>
      </c>
      <c r="X15" s="66">
        <f t="shared" si="3"/>
        <v>0</v>
      </c>
      <c r="Y15" s="35"/>
      <c r="Z15" s="35"/>
      <c r="AA15" s="35"/>
      <c r="AB15" s="35"/>
      <c r="AC15" s="35"/>
      <c r="AD15" s="35"/>
      <c r="AE15" s="35"/>
    </row>
    <row r="16" spans="1:31" s="4" customFormat="1" ht="13.5" customHeight="1">
      <c r="A16" s="35"/>
      <c r="B16" s="3">
        <v>9</v>
      </c>
      <c r="C16" s="27" t="str">
        <f>IF(นักเรียน!B14="","",นักเรียน!B14)</f>
        <v/>
      </c>
      <c r="D16" s="28" t="str">
        <f>IF(นักเรียน!C14="","",นักเรียน!C14)</f>
        <v>สามเณร</v>
      </c>
      <c r="E16" s="45"/>
      <c r="F16" s="46"/>
      <c r="G16" s="46"/>
      <c r="H16" s="46"/>
      <c r="I16" s="47"/>
      <c r="J16" s="45"/>
      <c r="K16" s="46"/>
      <c r="L16" s="46"/>
      <c r="M16" s="46"/>
      <c r="N16" s="47"/>
      <c r="O16" s="45"/>
      <c r="P16" s="46"/>
      <c r="Q16" s="46"/>
      <c r="R16" s="46"/>
      <c r="S16" s="47"/>
      <c r="T16" s="44" t="str">
        <f t="shared" si="0"/>
        <v/>
      </c>
      <c r="U16" s="44" t="str">
        <f t="shared" si="1"/>
        <v/>
      </c>
      <c r="V16" s="35"/>
      <c r="W16" s="40">
        <f t="shared" si="2"/>
        <v>0</v>
      </c>
      <c r="X16" s="66">
        <f t="shared" si="3"/>
        <v>0</v>
      </c>
      <c r="Y16" s="35"/>
      <c r="Z16" s="35"/>
      <c r="AA16" s="35"/>
      <c r="AB16" s="35"/>
      <c r="AC16" s="35"/>
      <c r="AD16" s="35"/>
      <c r="AE16" s="35"/>
    </row>
    <row r="17" spans="1:31" s="4" customFormat="1" ht="13.5" customHeight="1">
      <c r="A17" s="35"/>
      <c r="B17" s="3">
        <v>10</v>
      </c>
      <c r="C17" s="27" t="str">
        <f>IF(นักเรียน!B15="","",นักเรียน!B15)</f>
        <v/>
      </c>
      <c r="D17" s="28" t="str">
        <f>IF(นักเรียน!C15="","",นักเรียน!C15)</f>
        <v>สามเณร</v>
      </c>
      <c r="E17" s="45"/>
      <c r="F17" s="46"/>
      <c r="G17" s="46"/>
      <c r="H17" s="46"/>
      <c r="I17" s="47"/>
      <c r="J17" s="45"/>
      <c r="K17" s="46"/>
      <c r="L17" s="46"/>
      <c r="M17" s="46"/>
      <c r="N17" s="47"/>
      <c r="O17" s="45"/>
      <c r="P17" s="46"/>
      <c r="Q17" s="46"/>
      <c r="R17" s="46"/>
      <c r="S17" s="47"/>
      <c r="T17" s="44" t="str">
        <f t="shared" si="0"/>
        <v/>
      </c>
      <c r="U17" s="44" t="str">
        <f t="shared" si="1"/>
        <v/>
      </c>
      <c r="V17" s="35"/>
      <c r="W17" s="40">
        <f t="shared" si="2"/>
        <v>0</v>
      </c>
      <c r="X17" s="66">
        <f t="shared" si="3"/>
        <v>0</v>
      </c>
      <c r="Y17" s="35"/>
      <c r="Z17" s="35"/>
      <c r="AA17" s="35"/>
      <c r="AB17" s="35"/>
      <c r="AC17" s="35"/>
      <c r="AD17" s="35"/>
      <c r="AE17" s="35"/>
    </row>
    <row r="18" spans="1:31" s="4" customFormat="1" ht="13.5" customHeight="1">
      <c r="A18" s="35"/>
      <c r="B18" s="3">
        <v>11</v>
      </c>
      <c r="C18" s="27" t="str">
        <f>IF(นักเรียน!B16="","",นักเรียน!B16)</f>
        <v/>
      </c>
      <c r="D18" s="28" t="str">
        <f>IF(นักเรียน!C16="","",นักเรียน!C16)</f>
        <v/>
      </c>
      <c r="E18" s="45"/>
      <c r="F18" s="46"/>
      <c r="G18" s="46"/>
      <c r="H18" s="46"/>
      <c r="I18" s="47"/>
      <c r="J18" s="45"/>
      <c r="K18" s="46"/>
      <c r="L18" s="46"/>
      <c r="M18" s="46"/>
      <c r="N18" s="47"/>
      <c r="O18" s="45"/>
      <c r="P18" s="46"/>
      <c r="Q18" s="46"/>
      <c r="R18" s="46"/>
      <c r="S18" s="47"/>
      <c r="T18" s="44" t="str">
        <f t="shared" si="0"/>
        <v/>
      </c>
      <c r="U18" s="44" t="str">
        <f t="shared" si="1"/>
        <v/>
      </c>
      <c r="V18" s="35"/>
      <c r="W18" s="40">
        <f t="shared" si="2"/>
        <v>0</v>
      </c>
      <c r="X18" s="66">
        <f t="shared" si="3"/>
        <v>0</v>
      </c>
      <c r="Y18" s="35"/>
      <c r="Z18" s="35"/>
      <c r="AA18" s="35"/>
      <c r="AB18" s="35"/>
      <c r="AC18" s="35"/>
      <c r="AD18" s="35"/>
      <c r="AE18" s="35"/>
    </row>
    <row r="19" spans="1:31" s="4" customFormat="1" ht="13.5" customHeight="1">
      <c r="A19" s="35"/>
      <c r="B19" s="3">
        <v>12</v>
      </c>
      <c r="C19" s="27" t="str">
        <f>IF(นักเรียน!B17="","",นักเรียน!B17)</f>
        <v/>
      </c>
      <c r="D19" s="28" t="str">
        <f>IF(นักเรียน!C17="","",นักเรียน!C17)</f>
        <v/>
      </c>
      <c r="E19" s="45"/>
      <c r="F19" s="46"/>
      <c r="G19" s="46"/>
      <c r="H19" s="46"/>
      <c r="I19" s="47"/>
      <c r="J19" s="45"/>
      <c r="K19" s="46"/>
      <c r="L19" s="46"/>
      <c r="M19" s="46"/>
      <c r="N19" s="47"/>
      <c r="O19" s="45"/>
      <c r="P19" s="46"/>
      <c r="Q19" s="46"/>
      <c r="R19" s="46"/>
      <c r="S19" s="47"/>
      <c r="T19" s="44" t="str">
        <f t="shared" si="0"/>
        <v/>
      </c>
      <c r="U19" s="44" t="str">
        <f t="shared" si="1"/>
        <v/>
      </c>
      <c r="V19" s="35"/>
      <c r="W19" s="40">
        <f t="shared" si="2"/>
        <v>0</v>
      </c>
      <c r="X19" s="66">
        <f t="shared" si="3"/>
        <v>0</v>
      </c>
      <c r="Y19" s="35"/>
      <c r="Z19" s="35"/>
      <c r="AA19" s="35"/>
      <c r="AB19" s="35"/>
      <c r="AC19" s="35"/>
      <c r="AD19" s="35"/>
      <c r="AE19" s="35"/>
    </row>
    <row r="20" spans="1:31" s="4" customFormat="1" ht="13.5" customHeight="1">
      <c r="A20" s="35"/>
      <c r="B20" s="3">
        <v>13</v>
      </c>
      <c r="C20" s="27" t="str">
        <f>IF(นักเรียน!B18="","",นักเรียน!B18)</f>
        <v/>
      </c>
      <c r="D20" s="28" t="str">
        <f>IF(นักเรียน!C18="","",นักเรียน!C18)</f>
        <v/>
      </c>
      <c r="E20" s="45"/>
      <c r="F20" s="46"/>
      <c r="G20" s="46"/>
      <c r="H20" s="46"/>
      <c r="I20" s="47"/>
      <c r="J20" s="45"/>
      <c r="K20" s="46"/>
      <c r="L20" s="46"/>
      <c r="M20" s="46"/>
      <c r="N20" s="47"/>
      <c r="O20" s="45"/>
      <c r="P20" s="46"/>
      <c r="Q20" s="46"/>
      <c r="R20" s="46"/>
      <c r="S20" s="47"/>
      <c r="T20" s="44" t="str">
        <f t="shared" si="0"/>
        <v/>
      </c>
      <c r="U20" s="44" t="str">
        <f t="shared" si="1"/>
        <v/>
      </c>
      <c r="V20" s="35"/>
      <c r="W20" s="40">
        <f t="shared" si="2"/>
        <v>0</v>
      </c>
      <c r="X20" s="66">
        <f t="shared" si="3"/>
        <v>0</v>
      </c>
      <c r="Y20" s="35"/>
      <c r="Z20" s="35"/>
      <c r="AA20" s="35"/>
      <c r="AB20" s="35"/>
      <c r="AC20" s="35"/>
      <c r="AD20" s="35"/>
      <c r="AE20" s="35"/>
    </row>
    <row r="21" spans="1:31" s="4" customFormat="1" ht="13.5" customHeight="1">
      <c r="A21" s="35"/>
      <c r="B21" s="3">
        <v>14</v>
      </c>
      <c r="C21" s="27" t="str">
        <f>IF(นักเรียน!B19="","",นักเรียน!B19)</f>
        <v/>
      </c>
      <c r="D21" s="28" t="str">
        <f>IF(นักเรียน!C19="","",นักเรียน!C19)</f>
        <v/>
      </c>
      <c r="E21" s="45"/>
      <c r="F21" s="46"/>
      <c r="G21" s="46"/>
      <c r="H21" s="46"/>
      <c r="I21" s="47"/>
      <c r="J21" s="45"/>
      <c r="K21" s="46"/>
      <c r="L21" s="46"/>
      <c r="M21" s="46"/>
      <c r="N21" s="47"/>
      <c r="O21" s="45"/>
      <c r="P21" s="46"/>
      <c r="Q21" s="46"/>
      <c r="R21" s="46"/>
      <c r="S21" s="47"/>
      <c r="T21" s="44" t="str">
        <f t="shared" si="0"/>
        <v/>
      </c>
      <c r="U21" s="44" t="str">
        <f t="shared" si="1"/>
        <v/>
      </c>
      <c r="V21" s="35"/>
      <c r="W21" s="40">
        <f t="shared" si="2"/>
        <v>0</v>
      </c>
      <c r="X21" s="66">
        <f t="shared" si="3"/>
        <v>0</v>
      </c>
      <c r="Y21" s="35"/>
      <c r="Z21" s="35"/>
      <c r="AA21" s="35"/>
      <c r="AB21" s="35"/>
      <c r="AC21" s="35"/>
      <c r="AD21" s="35"/>
      <c r="AE21" s="35"/>
    </row>
    <row r="22" spans="1:31" s="4" customFormat="1" ht="13.5" customHeight="1">
      <c r="A22" s="35"/>
      <c r="B22" s="3">
        <v>15</v>
      </c>
      <c r="C22" s="27" t="str">
        <f>IF(นักเรียน!B20="","",นักเรียน!B20)</f>
        <v/>
      </c>
      <c r="D22" s="28" t="str">
        <f>IF(นักเรียน!C20="","",นักเรียน!C20)</f>
        <v/>
      </c>
      <c r="E22" s="45"/>
      <c r="F22" s="46"/>
      <c r="G22" s="46"/>
      <c r="H22" s="46"/>
      <c r="I22" s="47"/>
      <c r="J22" s="45"/>
      <c r="K22" s="46"/>
      <c r="L22" s="46"/>
      <c r="M22" s="46"/>
      <c r="N22" s="47"/>
      <c r="O22" s="45"/>
      <c r="P22" s="46"/>
      <c r="Q22" s="46"/>
      <c r="R22" s="46"/>
      <c r="S22" s="47"/>
      <c r="T22" s="44" t="str">
        <f t="shared" si="0"/>
        <v/>
      </c>
      <c r="U22" s="44" t="str">
        <f t="shared" si="1"/>
        <v/>
      </c>
      <c r="V22" s="35"/>
      <c r="W22" s="40">
        <f t="shared" si="2"/>
        <v>0</v>
      </c>
      <c r="X22" s="66">
        <f t="shared" si="3"/>
        <v>0</v>
      </c>
      <c r="Y22" s="35"/>
      <c r="Z22" s="35"/>
      <c r="AA22" s="35"/>
      <c r="AB22" s="35"/>
      <c r="AC22" s="35"/>
      <c r="AD22" s="35"/>
      <c r="AE22" s="35"/>
    </row>
    <row r="23" spans="1:31" s="4" customFormat="1" ht="13.5" customHeight="1">
      <c r="A23" s="35"/>
      <c r="B23" s="3">
        <v>16</v>
      </c>
      <c r="C23" s="27" t="str">
        <f>IF(นักเรียน!B21="","",นักเรียน!B21)</f>
        <v/>
      </c>
      <c r="D23" s="28" t="str">
        <f>IF(นักเรียน!C21="","",นักเรียน!C21)</f>
        <v/>
      </c>
      <c r="E23" s="45"/>
      <c r="F23" s="46"/>
      <c r="G23" s="46"/>
      <c r="H23" s="46"/>
      <c r="I23" s="47"/>
      <c r="J23" s="45"/>
      <c r="K23" s="46"/>
      <c r="L23" s="46"/>
      <c r="M23" s="46"/>
      <c r="N23" s="47"/>
      <c r="O23" s="45"/>
      <c r="P23" s="46"/>
      <c r="Q23" s="46"/>
      <c r="R23" s="46"/>
      <c r="S23" s="47"/>
      <c r="T23" s="44" t="str">
        <f t="shared" si="0"/>
        <v/>
      </c>
      <c r="U23" s="44" t="str">
        <f t="shared" si="1"/>
        <v/>
      </c>
      <c r="V23" s="35"/>
      <c r="W23" s="40">
        <f t="shared" si="2"/>
        <v>0</v>
      </c>
      <c r="X23" s="66">
        <f t="shared" si="3"/>
        <v>0</v>
      </c>
      <c r="Y23" s="35"/>
      <c r="Z23" s="35"/>
      <c r="AA23" s="35"/>
      <c r="AB23" s="35"/>
      <c r="AC23" s="35"/>
      <c r="AD23" s="35"/>
      <c r="AE23" s="35"/>
    </row>
    <row r="24" spans="1:31" s="4" customFormat="1" ht="13.5" customHeight="1">
      <c r="A24" s="35"/>
      <c r="B24" s="3">
        <v>17</v>
      </c>
      <c r="C24" s="27" t="str">
        <f>IF(นักเรียน!B22="","",นักเรียน!B22)</f>
        <v/>
      </c>
      <c r="D24" s="28" t="str">
        <f>IF(นักเรียน!C22="","",นักเรียน!C22)</f>
        <v/>
      </c>
      <c r="E24" s="45"/>
      <c r="F24" s="46"/>
      <c r="G24" s="46"/>
      <c r="H24" s="46"/>
      <c r="I24" s="47"/>
      <c r="J24" s="45"/>
      <c r="K24" s="46"/>
      <c r="L24" s="46"/>
      <c r="M24" s="46"/>
      <c r="N24" s="47"/>
      <c r="O24" s="45"/>
      <c r="P24" s="46"/>
      <c r="Q24" s="46"/>
      <c r="R24" s="46"/>
      <c r="S24" s="47"/>
      <c r="T24" s="44" t="str">
        <f t="shared" si="0"/>
        <v/>
      </c>
      <c r="U24" s="44" t="str">
        <f t="shared" si="1"/>
        <v/>
      </c>
      <c r="V24" s="35"/>
      <c r="W24" s="40">
        <f t="shared" si="2"/>
        <v>0</v>
      </c>
      <c r="X24" s="66">
        <f t="shared" si="3"/>
        <v>0</v>
      </c>
      <c r="Y24" s="35"/>
      <c r="Z24" s="35"/>
      <c r="AA24" s="35"/>
      <c r="AB24" s="35"/>
      <c r="AC24" s="35"/>
      <c r="AD24" s="35"/>
      <c r="AE24" s="35"/>
    </row>
    <row r="25" spans="1:31" s="4" customFormat="1" ht="13.5" customHeight="1">
      <c r="A25" s="35"/>
      <c r="B25" s="3">
        <v>18</v>
      </c>
      <c r="C25" s="27" t="str">
        <f>IF(นักเรียน!B23="","",นักเรียน!B23)</f>
        <v/>
      </c>
      <c r="D25" s="28" t="str">
        <f>IF(นักเรียน!C23="","",นักเรียน!C23)</f>
        <v/>
      </c>
      <c r="E25" s="45"/>
      <c r="F25" s="46"/>
      <c r="G25" s="46"/>
      <c r="H25" s="46"/>
      <c r="I25" s="47"/>
      <c r="J25" s="45"/>
      <c r="K25" s="46"/>
      <c r="L25" s="46"/>
      <c r="M25" s="46"/>
      <c r="N25" s="47"/>
      <c r="O25" s="45"/>
      <c r="P25" s="46"/>
      <c r="Q25" s="46"/>
      <c r="R25" s="46"/>
      <c r="S25" s="47"/>
      <c r="T25" s="44" t="str">
        <f t="shared" si="0"/>
        <v/>
      </c>
      <c r="U25" s="44" t="str">
        <f t="shared" si="1"/>
        <v/>
      </c>
      <c r="V25" s="35"/>
      <c r="W25" s="40">
        <f t="shared" si="2"/>
        <v>0</v>
      </c>
      <c r="X25" s="66">
        <f t="shared" si="3"/>
        <v>0</v>
      </c>
      <c r="Y25" s="35"/>
      <c r="Z25" s="35"/>
      <c r="AA25" s="35"/>
      <c r="AB25" s="35"/>
      <c r="AC25" s="35"/>
      <c r="AD25" s="35"/>
      <c r="AE25" s="35"/>
    </row>
    <row r="26" spans="1:31" s="4" customFormat="1" ht="13.5" customHeight="1">
      <c r="A26" s="35"/>
      <c r="B26" s="3">
        <v>19</v>
      </c>
      <c r="C26" s="27" t="str">
        <f>IF(นักเรียน!B24="","",นักเรียน!B24)</f>
        <v/>
      </c>
      <c r="D26" s="28" t="str">
        <f>IF(นักเรียน!C24="","",นักเรียน!C24)</f>
        <v/>
      </c>
      <c r="E26" s="45"/>
      <c r="F26" s="46"/>
      <c r="G26" s="46"/>
      <c r="H26" s="46"/>
      <c r="I26" s="47"/>
      <c r="J26" s="45"/>
      <c r="K26" s="46"/>
      <c r="L26" s="46"/>
      <c r="M26" s="46"/>
      <c r="N26" s="47"/>
      <c r="O26" s="45"/>
      <c r="P26" s="46"/>
      <c r="Q26" s="46"/>
      <c r="R26" s="46"/>
      <c r="S26" s="47"/>
      <c r="T26" s="44" t="str">
        <f t="shared" si="0"/>
        <v/>
      </c>
      <c r="U26" s="44" t="str">
        <f t="shared" si="1"/>
        <v/>
      </c>
      <c r="V26" s="35"/>
      <c r="W26" s="40">
        <f t="shared" si="2"/>
        <v>0</v>
      </c>
      <c r="X26" s="66">
        <f t="shared" si="3"/>
        <v>0</v>
      </c>
      <c r="Y26" s="35"/>
      <c r="Z26" s="35"/>
      <c r="AA26" s="35"/>
      <c r="AB26" s="35"/>
      <c r="AC26" s="35"/>
      <c r="AD26" s="35"/>
      <c r="AE26" s="35"/>
    </row>
    <row r="27" spans="1:31" s="4" customFormat="1" ht="13.5" customHeight="1">
      <c r="A27" s="35"/>
      <c r="B27" s="3">
        <v>20</v>
      </c>
      <c r="C27" s="27" t="str">
        <f>IF(นักเรียน!B25="","",นักเรียน!B25)</f>
        <v/>
      </c>
      <c r="D27" s="28" t="str">
        <f>IF(นักเรียน!C25="","",นักเรียน!C25)</f>
        <v/>
      </c>
      <c r="E27" s="45"/>
      <c r="F27" s="46"/>
      <c r="G27" s="46"/>
      <c r="H27" s="46"/>
      <c r="I27" s="47"/>
      <c r="J27" s="45"/>
      <c r="K27" s="46"/>
      <c r="L27" s="46"/>
      <c r="M27" s="46"/>
      <c r="N27" s="47"/>
      <c r="O27" s="45"/>
      <c r="P27" s="46"/>
      <c r="Q27" s="46"/>
      <c r="R27" s="46"/>
      <c r="S27" s="47"/>
      <c r="T27" s="44" t="str">
        <f t="shared" si="0"/>
        <v/>
      </c>
      <c r="U27" s="44" t="str">
        <f t="shared" si="1"/>
        <v/>
      </c>
      <c r="V27" s="35"/>
      <c r="W27" s="40">
        <f t="shared" si="2"/>
        <v>0</v>
      </c>
      <c r="X27" s="66">
        <f t="shared" si="3"/>
        <v>0</v>
      </c>
      <c r="Y27" s="35"/>
      <c r="Z27" s="35"/>
      <c r="AA27" s="35"/>
      <c r="AB27" s="35"/>
      <c r="AC27" s="35"/>
      <c r="AD27" s="35"/>
      <c r="AE27" s="35"/>
    </row>
    <row r="28" spans="1:31" s="4" customFormat="1" ht="13.5" customHeight="1">
      <c r="A28" s="35"/>
      <c r="B28" s="3">
        <v>21</v>
      </c>
      <c r="C28" s="27" t="str">
        <f>IF(นักเรียน!B26="","",นักเรียน!B26)</f>
        <v/>
      </c>
      <c r="D28" s="28" t="str">
        <f>IF(นักเรียน!C26="","",นักเรียน!C26)</f>
        <v/>
      </c>
      <c r="E28" s="45"/>
      <c r="F28" s="46"/>
      <c r="G28" s="46"/>
      <c r="H28" s="46"/>
      <c r="I28" s="47"/>
      <c r="J28" s="45"/>
      <c r="K28" s="46"/>
      <c r="L28" s="46"/>
      <c r="M28" s="46"/>
      <c r="N28" s="47"/>
      <c r="O28" s="45"/>
      <c r="P28" s="46"/>
      <c r="Q28" s="46"/>
      <c r="R28" s="46"/>
      <c r="S28" s="47"/>
      <c r="T28" s="44" t="str">
        <f t="shared" si="0"/>
        <v/>
      </c>
      <c r="U28" s="44" t="str">
        <f t="shared" si="1"/>
        <v/>
      </c>
      <c r="V28" s="35"/>
      <c r="W28" s="40">
        <f t="shared" si="2"/>
        <v>0</v>
      </c>
      <c r="X28" s="66">
        <f t="shared" si="3"/>
        <v>0</v>
      </c>
      <c r="Y28" s="35"/>
      <c r="Z28" s="35"/>
      <c r="AA28" s="35"/>
      <c r="AB28" s="35"/>
      <c r="AC28" s="35"/>
      <c r="AD28" s="35"/>
      <c r="AE28" s="35"/>
    </row>
    <row r="29" spans="1:31" s="4" customFormat="1" ht="13.5" customHeight="1">
      <c r="A29" s="35"/>
      <c r="B29" s="3">
        <v>22</v>
      </c>
      <c r="C29" s="27" t="str">
        <f>IF(นักเรียน!B27="","",นักเรียน!B27)</f>
        <v/>
      </c>
      <c r="D29" s="28" t="str">
        <f>IF(นักเรียน!C27="","",นักเรียน!C27)</f>
        <v/>
      </c>
      <c r="E29" s="45"/>
      <c r="F29" s="46"/>
      <c r="G29" s="46"/>
      <c r="H29" s="46"/>
      <c r="I29" s="47"/>
      <c r="J29" s="45"/>
      <c r="K29" s="46"/>
      <c r="L29" s="46"/>
      <c r="M29" s="46"/>
      <c r="N29" s="47"/>
      <c r="O29" s="45"/>
      <c r="P29" s="46"/>
      <c r="Q29" s="46"/>
      <c r="R29" s="46"/>
      <c r="S29" s="47"/>
      <c r="T29" s="44" t="str">
        <f t="shared" si="0"/>
        <v/>
      </c>
      <c r="U29" s="44" t="str">
        <f t="shared" si="1"/>
        <v/>
      </c>
      <c r="V29" s="35"/>
      <c r="W29" s="40">
        <f t="shared" si="2"/>
        <v>0</v>
      </c>
      <c r="X29" s="66">
        <f t="shared" si="3"/>
        <v>0</v>
      </c>
      <c r="Y29" s="35"/>
      <c r="Z29" s="35"/>
      <c r="AA29" s="35"/>
      <c r="AB29" s="35"/>
      <c r="AC29" s="35"/>
      <c r="AD29" s="35"/>
      <c r="AE29" s="35"/>
    </row>
    <row r="30" spans="1:31" s="4" customFormat="1" ht="13.5" customHeight="1">
      <c r="A30" s="35"/>
      <c r="B30" s="3">
        <v>23</v>
      </c>
      <c r="C30" s="27" t="str">
        <f>IF(นักเรียน!B28="","",นักเรียน!B28)</f>
        <v/>
      </c>
      <c r="D30" s="28" t="str">
        <f>IF(นักเรียน!C28="","",นักเรียน!C28)</f>
        <v/>
      </c>
      <c r="E30" s="45"/>
      <c r="F30" s="46"/>
      <c r="G30" s="46"/>
      <c r="H30" s="46"/>
      <c r="I30" s="47"/>
      <c r="J30" s="45"/>
      <c r="K30" s="46"/>
      <c r="L30" s="46"/>
      <c r="M30" s="46"/>
      <c r="N30" s="47"/>
      <c r="O30" s="45"/>
      <c r="P30" s="46"/>
      <c r="Q30" s="46"/>
      <c r="R30" s="46"/>
      <c r="S30" s="47"/>
      <c r="T30" s="44" t="str">
        <f t="shared" si="0"/>
        <v/>
      </c>
      <c r="U30" s="44" t="str">
        <f t="shared" si="1"/>
        <v/>
      </c>
      <c r="V30" s="35"/>
      <c r="W30" s="40">
        <f t="shared" si="2"/>
        <v>0</v>
      </c>
      <c r="X30" s="66">
        <f t="shared" si="3"/>
        <v>0</v>
      </c>
      <c r="Y30" s="35"/>
      <c r="Z30" s="35"/>
      <c r="AA30" s="35"/>
      <c r="AB30" s="35"/>
      <c r="AC30" s="35"/>
      <c r="AD30" s="35"/>
      <c r="AE30" s="35"/>
    </row>
    <row r="31" spans="1:31" s="4" customFormat="1" ht="13.5" customHeight="1">
      <c r="A31" s="35"/>
      <c r="B31" s="3">
        <v>24</v>
      </c>
      <c r="C31" s="27" t="str">
        <f>IF(นักเรียน!B29="","",นักเรียน!B29)</f>
        <v/>
      </c>
      <c r="D31" s="28" t="str">
        <f>IF(นักเรียน!C29="","",นักเรียน!C29)</f>
        <v/>
      </c>
      <c r="E31" s="45"/>
      <c r="F31" s="46"/>
      <c r="G31" s="46"/>
      <c r="H31" s="46"/>
      <c r="I31" s="47"/>
      <c r="J31" s="45"/>
      <c r="K31" s="46"/>
      <c r="L31" s="46"/>
      <c r="M31" s="46"/>
      <c r="N31" s="47"/>
      <c r="O31" s="45"/>
      <c r="P31" s="46"/>
      <c r="Q31" s="46"/>
      <c r="R31" s="46"/>
      <c r="S31" s="47"/>
      <c r="T31" s="44" t="str">
        <f t="shared" si="0"/>
        <v/>
      </c>
      <c r="U31" s="44" t="str">
        <f t="shared" si="1"/>
        <v/>
      </c>
      <c r="V31" s="35"/>
      <c r="W31" s="40">
        <f t="shared" si="2"/>
        <v>0</v>
      </c>
      <c r="X31" s="66">
        <f t="shared" si="3"/>
        <v>0</v>
      </c>
      <c r="Y31" s="35"/>
      <c r="Z31" s="35"/>
      <c r="AA31" s="35"/>
      <c r="AB31" s="35"/>
      <c r="AC31" s="35"/>
      <c r="AD31" s="35"/>
      <c r="AE31" s="35"/>
    </row>
    <row r="32" spans="1:31" s="4" customFormat="1" ht="13.5" customHeight="1">
      <c r="A32" s="35"/>
      <c r="B32" s="3">
        <v>25</v>
      </c>
      <c r="C32" s="27" t="str">
        <f>IF(นักเรียน!B30="","",นักเรียน!B30)</f>
        <v/>
      </c>
      <c r="D32" s="28" t="str">
        <f>IF(นักเรียน!C30="","",นักเรียน!C30)</f>
        <v/>
      </c>
      <c r="E32" s="45"/>
      <c r="F32" s="46"/>
      <c r="G32" s="46"/>
      <c r="H32" s="46"/>
      <c r="I32" s="47"/>
      <c r="J32" s="45"/>
      <c r="K32" s="46"/>
      <c r="L32" s="46"/>
      <c r="M32" s="46"/>
      <c r="N32" s="47"/>
      <c r="O32" s="45"/>
      <c r="P32" s="46"/>
      <c r="Q32" s="46"/>
      <c r="R32" s="46"/>
      <c r="S32" s="47"/>
      <c r="T32" s="44" t="str">
        <f t="shared" si="0"/>
        <v/>
      </c>
      <c r="U32" s="44" t="str">
        <f t="shared" si="1"/>
        <v/>
      </c>
      <c r="V32" s="35"/>
      <c r="W32" s="40">
        <f t="shared" si="2"/>
        <v>0</v>
      </c>
      <c r="X32" s="66">
        <f t="shared" si="3"/>
        <v>0</v>
      </c>
      <c r="Y32" s="35"/>
      <c r="Z32" s="35"/>
      <c r="AA32" s="35"/>
      <c r="AB32" s="35"/>
      <c r="AC32" s="35"/>
      <c r="AD32" s="35"/>
      <c r="AE32" s="35"/>
    </row>
    <row r="33" spans="1:31" s="4" customFormat="1" ht="13.5" customHeight="1">
      <c r="A33" s="35"/>
      <c r="B33" s="3">
        <v>26</v>
      </c>
      <c r="C33" s="27" t="str">
        <f>IF(นักเรียน!B31="","",นักเรียน!B31)</f>
        <v/>
      </c>
      <c r="D33" s="28" t="str">
        <f>IF(นักเรียน!C31="","",นักเรียน!C31)</f>
        <v/>
      </c>
      <c r="E33" s="45"/>
      <c r="F33" s="46"/>
      <c r="G33" s="46"/>
      <c r="H33" s="46"/>
      <c r="I33" s="47"/>
      <c r="J33" s="45"/>
      <c r="K33" s="46"/>
      <c r="L33" s="46"/>
      <c r="M33" s="46"/>
      <c r="N33" s="47"/>
      <c r="O33" s="45"/>
      <c r="P33" s="46"/>
      <c r="Q33" s="46"/>
      <c r="R33" s="46"/>
      <c r="S33" s="47"/>
      <c r="T33" s="44" t="str">
        <f t="shared" si="0"/>
        <v/>
      </c>
      <c r="U33" s="44" t="str">
        <f t="shared" si="1"/>
        <v/>
      </c>
      <c r="V33" s="35"/>
      <c r="W33" s="40">
        <f t="shared" si="2"/>
        <v>0</v>
      </c>
      <c r="X33" s="66">
        <f t="shared" si="3"/>
        <v>0</v>
      </c>
      <c r="Y33" s="35"/>
      <c r="Z33" s="35"/>
      <c r="AA33" s="35"/>
      <c r="AB33" s="35"/>
      <c r="AC33" s="35"/>
      <c r="AD33" s="35"/>
      <c r="AE33" s="35"/>
    </row>
    <row r="34" spans="1:31" s="4" customFormat="1" ht="13.5" customHeight="1">
      <c r="A34" s="35"/>
      <c r="B34" s="3">
        <v>27</v>
      </c>
      <c r="C34" s="27" t="str">
        <f>IF(นักเรียน!B32="","",นักเรียน!B32)</f>
        <v/>
      </c>
      <c r="D34" s="28" t="str">
        <f>IF(นักเรียน!C32="","",นักเรียน!C32)</f>
        <v/>
      </c>
      <c r="E34" s="45"/>
      <c r="F34" s="46"/>
      <c r="G34" s="46"/>
      <c r="H34" s="46"/>
      <c r="I34" s="47"/>
      <c r="J34" s="45"/>
      <c r="K34" s="46"/>
      <c r="L34" s="46"/>
      <c r="M34" s="46"/>
      <c r="N34" s="47"/>
      <c r="O34" s="45"/>
      <c r="P34" s="46"/>
      <c r="Q34" s="46"/>
      <c r="R34" s="46"/>
      <c r="S34" s="47"/>
      <c r="T34" s="44" t="str">
        <f t="shared" si="0"/>
        <v/>
      </c>
      <c r="U34" s="44" t="str">
        <f t="shared" si="1"/>
        <v/>
      </c>
      <c r="V34" s="35"/>
      <c r="W34" s="40">
        <f t="shared" si="2"/>
        <v>0</v>
      </c>
      <c r="X34" s="66">
        <f t="shared" si="3"/>
        <v>0</v>
      </c>
      <c r="Y34" s="35"/>
      <c r="Z34" s="35"/>
      <c r="AA34" s="35"/>
      <c r="AB34" s="35"/>
      <c r="AC34" s="35"/>
      <c r="AD34" s="35"/>
      <c r="AE34" s="35"/>
    </row>
    <row r="35" spans="1:31" s="4" customFormat="1" ht="13.5" customHeight="1">
      <c r="A35" s="35"/>
      <c r="B35" s="3">
        <v>28</v>
      </c>
      <c r="C35" s="27" t="str">
        <f>IF(นักเรียน!B33="","",นักเรียน!B33)</f>
        <v/>
      </c>
      <c r="D35" s="28" t="str">
        <f>IF(นักเรียน!C33="","",นักเรียน!C33)</f>
        <v/>
      </c>
      <c r="E35" s="45"/>
      <c r="F35" s="46"/>
      <c r="G35" s="46"/>
      <c r="H35" s="46"/>
      <c r="I35" s="47"/>
      <c r="J35" s="45"/>
      <c r="K35" s="46"/>
      <c r="L35" s="46"/>
      <c r="M35" s="46"/>
      <c r="N35" s="47"/>
      <c r="O35" s="45"/>
      <c r="P35" s="46"/>
      <c r="Q35" s="46"/>
      <c r="R35" s="46"/>
      <c r="S35" s="47"/>
      <c r="T35" s="44" t="str">
        <f t="shared" si="0"/>
        <v/>
      </c>
      <c r="U35" s="44" t="str">
        <f t="shared" si="1"/>
        <v/>
      </c>
      <c r="V35" s="35"/>
      <c r="W35" s="40">
        <f t="shared" si="2"/>
        <v>0</v>
      </c>
      <c r="X35" s="66">
        <f t="shared" si="3"/>
        <v>0</v>
      </c>
      <c r="Y35" s="35"/>
      <c r="Z35" s="35"/>
      <c r="AA35" s="35"/>
      <c r="AB35" s="35"/>
      <c r="AC35" s="35"/>
      <c r="AD35" s="35"/>
      <c r="AE35" s="35"/>
    </row>
    <row r="36" spans="1:31" s="4" customFormat="1" ht="13.5" customHeight="1">
      <c r="A36" s="35"/>
      <c r="B36" s="3">
        <v>29</v>
      </c>
      <c r="C36" s="27" t="str">
        <f>IF(นักเรียน!B34="","",นักเรียน!B34)</f>
        <v/>
      </c>
      <c r="D36" s="28" t="str">
        <f>IF(นักเรียน!C34="","",นักเรียน!C34)</f>
        <v/>
      </c>
      <c r="E36" s="45"/>
      <c r="F36" s="46"/>
      <c r="G36" s="46"/>
      <c r="H36" s="46"/>
      <c r="I36" s="47"/>
      <c r="J36" s="45"/>
      <c r="K36" s="46"/>
      <c r="L36" s="46"/>
      <c r="M36" s="46"/>
      <c r="N36" s="47"/>
      <c r="O36" s="45"/>
      <c r="P36" s="46"/>
      <c r="Q36" s="46"/>
      <c r="R36" s="46"/>
      <c r="S36" s="47"/>
      <c r="T36" s="44" t="str">
        <f t="shared" si="0"/>
        <v/>
      </c>
      <c r="U36" s="44" t="str">
        <f t="shared" si="1"/>
        <v/>
      </c>
      <c r="V36" s="35"/>
      <c r="W36" s="40">
        <f t="shared" si="2"/>
        <v>0</v>
      </c>
      <c r="X36" s="66">
        <f t="shared" si="3"/>
        <v>0</v>
      </c>
      <c r="Y36" s="35"/>
      <c r="Z36" s="35"/>
      <c r="AA36" s="35"/>
      <c r="AB36" s="35"/>
      <c r="AC36" s="35"/>
      <c r="AD36" s="35"/>
      <c r="AE36" s="35"/>
    </row>
    <row r="37" spans="1:31" s="4" customFormat="1" ht="13.5" customHeight="1">
      <c r="A37" s="35"/>
      <c r="B37" s="3">
        <v>30</v>
      </c>
      <c r="C37" s="27" t="str">
        <f>IF(นักเรียน!B35="","",นักเรียน!B35)</f>
        <v/>
      </c>
      <c r="D37" s="28" t="str">
        <f>IF(นักเรียน!C35="","",นักเรียน!C35)</f>
        <v/>
      </c>
      <c r="E37" s="45"/>
      <c r="F37" s="46"/>
      <c r="G37" s="46"/>
      <c r="H37" s="46"/>
      <c r="I37" s="47"/>
      <c r="J37" s="45"/>
      <c r="K37" s="46"/>
      <c r="L37" s="46"/>
      <c r="M37" s="46"/>
      <c r="N37" s="47"/>
      <c r="O37" s="45"/>
      <c r="P37" s="46"/>
      <c r="Q37" s="46"/>
      <c r="R37" s="46"/>
      <c r="S37" s="47"/>
      <c r="T37" s="44" t="str">
        <f t="shared" si="0"/>
        <v/>
      </c>
      <c r="U37" s="44" t="str">
        <f t="shared" si="1"/>
        <v/>
      </c>
      <c r="V37" s="35"/>
      <c r="W37" s="40">
        <f t="shared" si="2"/>
        <v>0</v>
      </c>
      <c r="X37" s="66">
        <f t="shared" si="3"/>
        <v>0</v>
      </c>
      <c r="Y37" s="35"/>
      <c r="Z37" s="35"/>
      <c r="AA37" s="35"/>
      <c r="AB37" s="35"/>
      <c r="AC37" s="35"/>
      <c r="AD37" s="35"/>
      <c r="AE37" s="35"/>
    </row>
    <row r="38" spans="1:31" s="4" customFormat="1" ht="13.5" customHeight="1">
      <c r="A38" s="35"/>
      <c r="B38" s="3">
        <v>31</v>
      </c>
      <c r="C38" s="27" t="str">
        <f>IF(นักเรียน!B36="","",นักเรียน!B36)</f>
        <v/>
      </c>
      <c r="D38" s="28" t="str">
        <f>IF(นักเรียน!C36="","",นักเรียน!C36)</f>
        <v/>
      </c>
      <c r="E38" s="45"/>
      <c r="F38" s="46"/>
      <c r="G38" s="46"/>
      <c r="H38" s="46"/>
      <c r="I38" s="47"/>
      <c r="J38" s="45"/>
      <c r="K38" s="46"/>
      <c r="L38" s="46"/>
      <c r="M38" s="46"/>
      <c r="N38" s="47"/>
      <c r="O38" s="45"/>
      <c r="P38" s="46"/>
      <c r="Q38" s="46"/>
      <c r="R38" s="46"/>
      <c r="S38" s="47"/>
      <c r="T38" s="44" t="str">
        <f t="shared" si="0"/>
        <v/>
      </c>
      <c r="U38" s="44" t="str">
        <f t="shared" si="1"/>
        <v/>
      </c>
      <c r="V38" s="35"/>
      <c r="W38" s="40">
        <f t="shared" si="2"/>
        <v>0</v>
      </c>
      <c r="X38" s="66">
        <f t="shared" si="3"/>
        <v>0</v>
      </c>
      <c r="Y38" s="35"/>
      <c r="Z38" s="35"/>
      <c r="AA38" s="35"/>
      <c r="AB38" s="35"/>
      <c r="AC38" s="35"/>
      <c r="AD38" s="35"/>
      <c r="AE38" s="35"/>
    </row>
    <row r="39" spans="1:31" s="4" customFormat="1" ht="13.5" customHeight="1">
      <c r="A39" s="35"/>
      <c r="B39" s="3">
        <v>32</v>
      </c>
      <c r="C39" s="27" t="str">
        <f>IF(นักเรียน!B37="","",นักเรียน!B37)</f>
        <v/>
      </c>
      <c r="D39" s="28" t="str">
        <f>IF(นักเรียน!C37="","",นักเรียน!C37)</f>
        <v/>
      </c>
      <c r="E39" s="45"/>
      <c r="F39" s="46"/>
      <c r="G39" s="46"/>
      <c r="H39" s="46"/>
      <c r="I39" s="47"/>
      <c r="J39" s="45"/>
      <c r="K39" s="46"/>
      <c r="L39" s="46"/>
      <c r="M39" s="46"/>
      <c r="N39" s="47"/>
      <c r="O39" s="45"/>
      <c r="P39" s="46"/>
      <c r="Q39" s="46"/>
      <c r="R39" s="46"/>
      <c r="S39" s="47"/>
      <c r="T39" s="44" t="str">
        <f t="shared" si="0"/>
        <v/>
      </c>
      <c r="U39" s="44" t="str">
        <f t="shared" si="1"/>
        <v/>
      </c>
      <c r="V39" s="35"/>
      <c r="W39" s="40">
        <f t="shared" si="2"/>
        <v>0</v>
      </c>
      <c r="X39" s="66">
        <f t="shared" si="3"/>
        <v>0</v>
      </c>
      <c r="Y39" s="35"/>
      <c r="Z39" s="35"/>
      <c r="AA39" s="35"/>
      <c r="AB39" s="35"/>
      <c r="AC39" s="35"/>
      <c r="AD39" s="35"/>
      <c r="AE39" s="35"/>
    </row>
    <row r="40" spans="1:31" s="4" customFormat="1" ht="13.5" customHeight="1">
      <c r="A40" s="35"/>
      <c r="B40" s="3">
        <v>33</v>
      </c>
      <c r="C40" s="27" t="str">
        <f>IF(นักเรียน!B38="","",นักเรียน!B38)</f>
        <v/>
      </c>
      <c r="D40" s="28" t="str">
        <f>IF(นักเรียน!C38="","",นักเรียน!C38)</f>
        <v/>
      </c>
      <c r="E40" s="45"/>
      <c r="F40" s="46"/>
      <c r="G40" s="46"/>
      <c r="H40" s="46"/>
      <c r="I40" s="47"/>
      <c r="J40" s="45"/>
      <c r="K40" s="46"/>
      <c r="L40" s="46"/>
      <c r="M40" s="46"/>
      <c r="N40" s="47"/>
      <c r="O40" s="45"/>
      <c r="P40" s="46"/>
      <c r="Q40" s="46"/>
      <c r="R40" s="46"/>
      <c r="S40" s="47"/>
      <c r="T40" s="44" t="str">
        <f t="shared" si="0"/>
        <v/>
      </c>
      <c r="U40" s="44" t="str">
        <f t="shared" si="1"/>
        <v/>
      </c>
      <c r="V40" s="35"/>
      <c r="W40" s="40">
        <f t="shared" si="2"/>
        <v>0</v>
      </c>
      <c r="X40" s="66">
        <f t="shared" si="3"/>
        <v>0</v>
      </c>
      <c r="Y40" s="35"/>
      <c r="Z40" s="35"/>
      <c r="AA40" s="35"/>
      <c r="AB40" s="35"/>
      <c r="AC40" s="35"/>
      <c r="AD40" s="35"/>
      <c r="AE40" s="35"/>
    </row>
    <row r="41" spans="1:31" s="4" customFormat="1" ht="13.5" customHeight="1">
      <c r="A41" s="35"/>
      <c r="B41" s="3">
        <v>34</v>
      </c>
      <c r="C41" s="27" t="str">
        <f>IF(นักเรียน!B39="","",นักเรียน!B39)</f>
        <v/>
      </c>
      <c r="D41" s="28" t="str">
        <f>IF(นักเรียน!C39="","",นักเรียน!C39)</f>
        <v/>
      </c>
      <c r="E41" s="45"/>
      <c r="F41" s="46"/>
      <c r="G41" s="46"/>
      <c r="H41" s="46"/>
      <c r="I41" s="47"/>
      <c r="J41" s="45"/>
      <c r="K41" s="46"/>
      <c r="L41" s="46"/>
      <c r="M41" s="46"/>
      <c r="N41" s="47"/>
      <c r="O41" s="45"/>
      <c r="P41" s="46"/>
      <c r="Q41" s="46"/>
      <c r="R41" s="46"/>
      <c r="S41" s="47"/>
      <c r="T41" s="44" t="str">
        <f t="shared" si="0"/>
        <v/>
      </c>
      <c r="U41" s="44" t="str">
        <f t="shared" si="1"/>
        <v/>
      </c>
      <c r="V41" s="35"/>
      <c r="W41" s="40">
        <f t="shared" si="2"/>
        <v>0</v>
      </c>
      <c r="X41" s="66">
        <f t="shared" si="3"/>
        <v>0</v>
      </c>
      <c r="Y41" s="35"/>
      <c r="Z41" s="35"/>
      <c r="AA41" s="35"/>
      <c r="AB41" s="35"/>
      <c r="AC41" s="35"/>
      <c r="AD41" s="35"/>
      <c r="AE41" s="35"/>
    </row>
    <row r="42" spans="1:31" s="4" customFormat="1" ht="13.5" customHeight="1">
      <c r="A42" s="35"/>
      <c r="B42" s="3">
        <v>35</v>
      </c>
      <c r="C42" s="27" t="str">
        <f>IF(นักเรียน!B40="","",นักเรียน!B40)</f>
        <v/>
      </c>
      <c r="D42" s="28" t="str">
        <f>IF(นักเรียน!C40="","",นักเรียน!C40)</f>
        <v/>
      </c>
      <c r="E42" s="45"/>
      <c r="F42" s="46"/>
      <c r="G42" s="46"/>
      <c r="H42" s="46"/>
      <c r="I42" s="47"/>
      <c r="J42" s="45"/>
      <c r="K42" s="46"/>
      <c r="L42" s="46"/>
      <c r="M42" s="46"/>
      <c r="N42" s="47"/>
      <c r="O42" s="45"/>
      <c r="P42" s="46"/>
      <c r="Q42" s="46"/>
      <c r="R42" s="46"/>
      <c r="S42" s="47"/>
      <c r="T42" s="44" t="str">
        <f t="shared" si="0"/>
        <v/>
      </c>
      <c r="U42" s="44" t="str">
        <f t="shared" si="1"/>
        <v/>
      </c>
      <c r="V42" s="35"/>
      <c r="W42" s="40">
        <f t="shared" si="2"/>
        <v>0</v>
      </c>
      <c r="X42" s="66">
        <f t="shared" si="3"/>
        <v>0</v>
      </c>
      <c r="Y42" s="35"/>
      <c r="Z42" s="35"/>
      <c r="AA42" s="35"/>
      <c r="AB42" s="35"/>
      <c r="AC42" s="35"/>
      <c r="AD42" s="35"/>
      <c r="AE42" s="35"/>
    </row>
    <row r="43" spans="1:31" s="4" customFormat="1" ht="13.5" customHeight="1">
      <c r="A43" s="35"/>
      <c r="B43" s="3">
        <v>36</v>
      </c>
      <c r="C43" s="27" t="str">
        <f>IF(นักเรียน!B41="","",นักเรียน!B41)</f>
        <v/>
      </c>
      <c r="D43" s="28" t="str">
        <f>IF(นักเรียน!C41="","",นักเรียน!C41)</f>
        <v/>
      </c>
      <c r="E43" s="45"/>
      <c r="F43" s="46"/>
      <c r="G43" s="46"/>
      <c r="H43" s="46"/>
      <c r="I43" s="47"/>
      <c r="J43" s="45"/>
      <c r="K43" s="46"/>
      <c r="L43" s="46"/>
      <c r="M43" s="46"/>
      <c r="N43" s="47"/>
      <c r="O43" s="45"/>
      <c r="P43" s="46"/>
      <c r="Q43" s="46"/>
      <c r="R43" s="46"/>
      <c r="S43" s="47"/>
      <c r="T43" s="44" t="str">
        <f t="shared" si="0"/>
        <v/>
      </c>
      <c r="U43" s="44" t="str">
        <f t="shared" si="1"/>
        <v/>
      </c>
      <c r="V43" s="35"/>
      <c r="W43" s="40">
        <f t="shared" si="2"/>
        <v>0</v>
      </c>
      <c r="X43" s="66">
        <f t="shared" si="3"/>
        <v>0</v>
      </c>
      <c r="Y43" s="35"/>
      <c r="Z43" s="35"/>
      <c r="AA43" s="35"/>
      <c r="AB43" s="35"/>
      <c r="AC43" s="35"/>
      <c r="AD43" s="35"/>
      <c r="AE43" s="35"/>
    </row>
    <row r="44" spans="1:31" s="4" customFormat="1" ht="13.5" customHeight="1">
      <c r="A44" s="35"/>
      <c r="B44" s="3">
        <v>37</v>
      </c>
      <c r="C44" s="27" t="str">
        <f>IF(นักเรียน!B42="","",นักเรียน!B42)</f>
        <v/>
      </c>
      <c r="D44" s="28" t="str">
        <f>IF(นักเรียน!C42="","",นักเรียน!C42)</f>
        <v/>
      </c>
      <c r="E44" s="45"/>
      <c r="F44" s="46"/>
      <c r="G44" s="46"/>
      <c r="H44" s="46"/>
      <c r="I44" s="47"/>
      <c r="J44" s="45"/>
      <c r="K44" s="46"/>
      <c r="L44" s="46"/>
      <c r="M44" s="46"/>
      <c r="N44" s="47"/>
      <c r="O44" s="45"/>
      <c r="P44" s="46"/>
      <c r="Q44" s="46"/>
      <c r="R44" s="46"/>
      <c r="S44" s="47"/>
      <c r="T44" s="44" t="str">
        <f t="shared" si="0"/>
        <v/>
      </c>
      <c r="U44" s="44" t="str">
        <f t="shared" si="1"/>
        <v/>
      </c>
      <c r="V44" s="35"/>
      <c r="W44" s="40">
        <f t="shared" si="2"/>
        <v>0</v>
      </c>
      <c r="X44" s="66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3.5" customHeight="1">
      <c r="A45" s="36"/>
      <c r="B45" s="3">
        <v>38</v>
      </c>
      <c r="C45" s="27" t="str">
        <f>IF(นักเรียน!B43="","",นักเรียน!B43)</f>
        <v/>
      </c>
      <c r="D45" s="28" t="str">
        <f>IF(นักเรียน!C43="","",นักเรียน!C43)</f>
        <v/>
      </c>
      <c r="E45" s="45"/>
      <c r="F45" s="46"/>
      <c r="G45" s="46"/>
      <c r="H45" s="46"/>
      <c r="I45" s="47"/>
      <c r="J45" s="45"/>
      <c r="K45" s="46"/>
      <c r="L45" s="46"/>
      <c r="M45" s="46"/>
      <c r="N45" s="47"/>
      <c r="O45" s="45"/>
      <c r="P45" s="46"/>
      <c r="Q45" s="46"/>
      <c r="R45" s="46"/>
      <c r="S45" s="47"/>
      <c r="T45" s="44" t="str">
        <f t="shared" si="0"/>
        <v/>
      </c>
      <c r="U45" s="44" t="str">
        <f t="shared" si="1"/>
        <v/>
      </c>
      <c r="V45" s="36"/>
      <c r="W45" s="40">
        <f t="shared" si="2"/>
        <v>0</v>
      </c>
      <c r="X45" s="66">
        <f t="shared" si="3"/>
        <v>0</v>
      </c>
      <c r="Y45" s="36"/>
      <c r="Z45" s="36"/>
      <c r="AA45" s="36"/>
      <c r="AB45" s="36"/>
      <c r="AC45" s="36"/>
      <c r="AD45" s="36"/>
      <c r="AE45" s="36"/>
    </row>
    <row r="46" spans="1:31" s="5" customFormat="1" ht="13.5" customHeight="1">
      <c r="A46" s="36"/>
      <c r="B46" s="3">
        <v>39</v>
      </c>
      <c r="C46" s="27" t="str">
        <f>IF(นักเรียน!B44="","",นักเรียน!B44)</f>
        <v/>
      </c>
      <c r="D46" s="28" t="str">
        <f>IF(นักเรียน!C44="","",นักเรียน!C44)</f>
        <v/>
      </c>
      <c r="E46" s="45"/>
      <c r="F46" s="46"/>
      <c r="G46" s="46"/>
      <c r="H46" s="46"/>
      <c r="I46" s="47"/>
      <c r="J46" s="45"/>
      <c r="K46" s="46"/>
      <c r="L46" s="46"/>
      <c r="M46" s="46"/>
      <c r="N46" s="47"/>
      <c r="O46" s="45"/>
      <c r="P46" s="46"/>
      <c r="Q46" s="46"/>
      <c r="R46" s="46"/>
      <c r="S46" s="47"/>
      <c r="T46" s="44" t="str">
        <f t="shared" si="0"/>
        <v/>
      </c>
      <c r="U46" s="44" t="str">
        <f t="shared" si="1"/>
        <v/>
      </c>
      <c r="V46" s="36"/>
      <c r="W46" s="40">
        <f t="shared" si="2"/>
        <v>0</v>
      </c>
      <c r="X46" s="66">
        <f t="shared" si="3"/>
        <v>0</v>
      </c>
      <c r="Y46" s="36"/>
      <c r="Z46" s="36"/>
      <c r="AA46" s="36"/>
      <c r="AB46" s="36"/>
      <c r="AC46" s="36"/>
      <c r="AD46" s="36"/>
      <c r="AE46" s="36"/>
    </row>
    <row r="47" spans="1:31" s="5" customFormat="1" ht="13.5" customHeight="1">
      <c r="A47" s="36"/>
      <c r="B47" s="3">
        <v>40</v>
      </c>
      <c r="C47" s="27" t="str">
        <f>IF(นักเรียน!B45="","",นักเรียน!B45)</f>
        <v/>
      </c>
      <c r="D47" s="28" t="str">
        <f>IF(นักเรียน!C45="","",นักเรียน!C45)</f>
        <v/>
      </c>
      <c r="E47" s="45"/>
      <c r="F47" s="46"/>
      <c r="G47" s="46"/>
      <c r="H47" s="46"/>
      <c r="I47" s="47"/>
      <c r="J47" s="45"/>
      <c r="K47" s="46"/>
      <c r="L47" s="46"/>
      <c r="M47" s="46"/>
      <c r="N47" s="47"/>
      <c r="O47" s="45"/>
      <c r="P47" s="46"/>
      <c r="Q47" s="46"/>
      <c r="R47" s="46"/>
      <c r="S47" s="47"/>
      <c r="T47" s="44" t="str">
        <f t="shared" si="0"/>
        <v/>
      </c>
      <c r="U47" s="44" t="str">
        <f t="shared" si="1"/>
        <v/>
      </c>
      <c r="V47" s="36"/>
      <c r="W47" s="40">
        <f t="shared" si="2"/>
        <v>0</v>
      </c>
      <c r="X47" s="66">
        <f t="shared" si="3"/>
        <v>0</v>
      </c>
      <c r="Y47" s="36"/>
      <c r="Z47" s="36"/>
      <c r="AA47" s="36"/>
      <c r="AB47" s="36"/>
      <c r="AC47" s="36"/>
      <c r="AD47" s="36"/>
      <c r="AE47" s="36"/>
    </row>
    <row r="48" spans="1:31" s="5" customFormat="1" ht="13.5" customHeight="1">
      <c r="A48" s="36"/>
      <c r="B48" s="3">
        <v>41</v>
      </c>
      <c r="C48" s="27" t="str">
        <f>IF(นักเรียน!B46="","",นักเรียน!B46)</f>
        <v/>
      </c>
      <c r="D48" s="28" t="str">
        <f>IF(นักเรียน!C46="","",นักเรียน!C46)</f>
        <v/>
      </c>
      <c r="E48" s="45"/>
      <c r="F48" s="46"/>
      <c r="G48" s="46"/>
      <c r="H48" s="46"/>
      <c r="I48" s="47"/>
      <c r="J48" s="45"/>
      <c r="K48" s="46"/>
      <c r="L48" s="46"/>
      <c r="M48" s="46"/>
      <c r="N48" s="47"/>
      <c r="O48" s="45"/>
      <c r="P48" s="46"/>
      <c r="Q48" s="46"/>
      <c r="R48" s="46"/>
      <c r="S48" s="47"/>
      <c r="T48" s="44" t="str">
        <f t="shared" si="0"/>
        <v/>
      </c>
      <c r="U48" s="44" t="str">
        <f t="shared" si="1"/>
        <v/>
      </c>
      <c r="V48" s="36"/>
      <c r="W48" s="40">
        <f t="shared" si="2"/>
        <v>0</v>
      </c>
      <c r="X48" s="66">
        <f t="shared" si="3"/>
        <v>0</v>
      </c>
      <c r="Y48" s="36"/>
      <c r="Z48" s="36"/>
      <c r="AA48" s="36"/>
      <c r="AB48" s="36"/>
      <c r="AC48" s="36"/>
      <c r="AD48" s="36"/>
      <c r="AE48" s="36"/>
    </row>
    <row r="49" spans="1:31" s="5" customFormat="1" ht="13.5" customHeight="1">
      <c r="A49" s="36"/>
      <c r="B49" s="3">
        <v>42</v>
      </c>
      <c r="C49" s="27" t="str">
        <f>IF(นักเรียน!B47="","",นักเรียน!B47)</f>
        <v/>
      </c>
      <c r="D49" s="28" t="str">
        <f>IF(นักเรียน!C47="","",นักเรียน!C47)</f>
        <v/>
      </c>
      <c r="E49" s="45"/>
      <c r="F49" s="46"/>
      <c r="G49" s="46"/>
      <c r="H49" s="46"/>
      <c r="I49" s="47"/>
      <c r="J49" s="45"/>
      <c r="K49" s="46"/>
      <c r="L49" s="46"/>
      <c r="M49" s="46"/>
      <c r="N49" s="47"/>
      <c r="O49" s="45"/>
      <c r="P49" s="46"/>
      <c r="Q49" s="46"/>
      <c r="R49" s="46"/>
      <c r="S49" s="47"/>
      <c r="T49" s="44" t="str">
        <f t="shared" si="0"/>
        <v/>
      </c>
      <c r="U49" s="44" t="str">
        <f t="shared" si="1"/>
        <v/>
      </c>
      <c r="V49" s="36"/>
      <c r="W49" s="40">
        <f t="shared" si="2"/>
        <v>0</v>
      </c>
      <c r="X49" s="66">
        <f t="shared" si="3"/>
        <v>0</v>
      </c>
      <c r="Y49" s="36"/>
      <c r="Z49" s="36"/>
      <c r="AA49" s="36"/>
      <c r="AB49" s="36"/>
      <c r="AC49" s="36"/>
      <c r="AD49" s="36"/>
      <c r="AE49" s="36"/>
    </row>
    <row r="50" spans="1:31" s="5" customFormat="1" ht="13.5" customHeight="1">
      <c r="A50" s="36"/>
      <c r="B50" s="3">
        <v>43</v>
      </c>
      <c r="C50" s="27" t="str">
        <f>IF(นักเรียน!B48="","",นักเรียน!B48)</f>
        <v/>
      </c>
      <c r="D50" s="28" t="str">
        <f>IF(นักเรียน!C48="","",นักเรียน!C48)</f>
        <v/>
      </c>
      <c r="E50" s="45"/>
      <c r="F50" s="46"/>
      <c r="G50" s="46"/>
      <c r="H50" s="46"/>
      <c r="I50" s="47"/>
      <c r="J50" s="45"/>
      <c r="K50" s="46"/>
      <c r="L50" s="46"/>
      <c r="M50" s="46"/>
      <c r="N50" s="47"/>
      <c r="O50" s="45"/>
      <c r="P50" s="46"/>
      <c r="Q50" s="46"/>
      <c r="R50" s="46"/>
      <c r="S50" s="47"/>
      <c r="T50" s="44" t="str">
        <f t="shared" si="0"/>
        <v/>
      </c>
      <c r="U50" s="44" t="str">
        <f t="shared" si="1"/>
        <v/>
      </c>
      <c r="V50" s="36"/>
      <c r="W50" s="40">
        <f t="shared" si="2"/>
        <v>0</v>
      </c>
      <c r="X50" s="66">
        <f t="shared" si="3"/>
        <v>0</v>
      </c>
      <c r="Y50" s="36"/>
      <c r="Z50" s="36"/>
      <c r="AA50" s="36"/>
      <c r="AB50" s="36"/>
      <c r="AC50" s="36"/>
      <c r="AD50" s="36"/>
      <c r="AE50" s="36"/>
    </row>
    <row r="51" spans="1:31" s="5" customFormat="1" ht="13.5" customHeight="1">
      <c r="A51" s="36"/>
      <c r="B51" s="3">
        <v>44</v>
      </c>
      <c r="C51" s="27" t="str">
        <f>IF(นักเรียน!B49="","",นักเรียน!B49)</f>
        <v/>
      </c>
      <c r="D51" s="28" t="str">
        <f>IF(นักเรียน!C49="","",นักเรียน!C49)</f>
        <v/>
      </c>
      <c r="E51" s="45"/>
      <c r="F51" s="46"/>
      <c r="G51" s="46"/>
      <c r="H51" s="46"/>
      <c r="I51" s="47"/>
      <c r="J51" s="45"/>
      <c r="K51" s="46"/>
      <c r="L51" s="46"/>
      <c r="M51" s="46"/>
      <c r="N51" s="47"/>
      <c r="O51" s="45"/>
      <c r="P51" s="46"/>
      <c r="Q51" s="46"/>
      <c r="R51" s="46"/>
      <c r="S51" s="47"/>
      <c r="T51" s="44" t="str">
        <f t="shared" si="0"/>
        <v/>
      </c>
      <c r="U51" s="44" t="str">
        <f t="shared" si="1"/>
        <v/>
      </c>
      <c r="V51" s="36"/>
      <c r="W51" s="40">
        <f t="shared" si="2"/>
        <v>0</v>
      </c>
      <c r="X51" s="66">
        <f t="shared" si="3"/>
        <v>0</v>
      </c>
      <c r="Y51" s="36"/>
      <c r="Z51" s="36"/>
      <c r="AA51" s="36"/>
      <c r="AB51" s="36"/>
      <c r="AC51" s="36"/>
      <c r="AD51" s="36"/>
      <c r="AE51" s="36"/>
    </row>
    <row r="52" spans="1:31" s="5" customFormat="1" ht="13.5" customHeight="1">
      <c r="A52" s="36"/>
      <c r="B52" s="3">
        <v>45</v>
      </c>
      <c r="C52" s="27" t="str">
        <f>IF(นักเรียน!B50="","",นักเรียน!B50)</f>
        <v/>
      </c>
      <c r="D52" s="28" t="str">
        <f>IF(นักเรียน!C50="","",นักเรียน!C50)</f>
        <v/>
      </c>
      <c r="E52" s="45"/>
      <c r="F52" s="46"/>
      <c r="G52" s="46"/>
      <c r="H52" s="46"/>
      <c r="I52" s="47"/>
      <c r="J52" s="45"/>
      <c r="K52" s="46"/>
      <c r="L52" s="46"/>
      <c r="M52" s="46"/>
      <c r="N52" s="47"/>
      <c r="O52" s="45"/>
      <c r="P52" s="46"/>
      <c r="Q52" s="46"/>
      <c r="R52" s="46"/>
      <c r="S52" s="47"/>
      <c r="T52" s="44" t="str">
        <f t="shared" si="0"/>
        <v/>
      </c>
      <c r="U52" s="44" t="str">
        <f t="shared" si="1"/>
        <v/>
      </c>
      <c r="V52" s="36"/>
      <c r="W52" s="40">
        <f t="shared" si="2"/>
        <v>0</v>
      </c>
      <c r="X52" s="66">
        <f t="shared" si="3"/>
        <v>0</v>
      </c>
      <c r="Y52" s="36"/>
      <c r="Z52" s="36"/>
      <c r="AA52" s="36"/>
      <c r="AB52" s="36"/>
      <c r="AC52" s="36"/>
      <c r="AD52" s="36"/>
      <c r="AE52" s="36"/>
    </row>
    <row r="53" spans="1:31" s="5" customFormat="1" ht="18.75" customHeight="1">
      <c r="A53" s="36"/>
      <c r="B53" s="230" t="s">
        <v>56</v>
      </c>
      <c r="C53" s="230"/>
      <c r="D53" s="230"/>
      <c r="E53" s="230"/>
      <c r="F53" s="230"/>
      <c r="G53" s="230"/>
      <c r="H53" s="230"/>
      <c r="I53" s="230"/>
      <c r="J53" s="229" t="str">
        <f>IF(Y3=0,"",Y3)</f>
        <v/>
      </c>
      <c r="K53" s="229"/>
      <c r="L53" s="229"/>
      <c r="M53" s="229"/>
      <c r="N53" s="229"/>
      <c r="O53" s="230" t="s">
        <v>61</v>
      </c>
      <c r="P53" s="230"/>
      <c r="Q53" s="230"/>
      <c r="R53" s="230"/>
      <c r="S53" s="230"/>
      <c r="T53" s="236" t="str">
        <f>IF(Y5="-","-",Y5)</f>
        <v>-</v>
      </c>
      <c r="U53" s="229"/>
      <c r="V53" s="36"/>
      <c r="W53" s="67"/>
      <c r="X53" s="68"/>
      <c r="Y53" s="36"/>
      <c r="Z53" s="36"/>
      <c r="AA53" s="36"/>
      <c r="AB53" s="36"/>
      <c r="AC53" s="36"/>
      <c r="AD53" s="36"/>
      <c r="AE53" s="36"/>
    </row>
    <row r="54" spans="1:31" s="5" customFormat="1" ht="18.75" customHeight="1">
      <c r="A54" s="36"/>
      <c r="B54" s="237" t="s">
        <v>60</v>
      </c>
      <c r="C54" s="237"/>
      <c r="D54" s="237"/>
      <c r="E54" s="237"/>
      <c r="F54" s="237"/>
      <c r="G54" s="237"/>
      <c r="H54" s="237"/>
      <c r="I54" s="237"/>
      <c r="J54" s="238" t="str">
        <f>IF(Y4="-","",Y4)</f>
        <v/>
      </c>
      <c r="K54" s="239"/>
      <c r="L54" s="239"/>
      <c r="M54" s="239"/>
      <c r="N54" s="239"/>
      <c r="O54" s="237" t="s">
        <v>2</v>
      </c>
      <c r="P54" s="237"/>
      <c r="Q54" s="237"/>
      <c r="R54" s="237"/>
      <c r="S54" s="237"/>
      <c r="T54" s="229" t="str">
        <f>IF(T53="-","-",IF(T53&gt;=0.225,5,IF(T53&gt;=0.1875,4,IF(T53&gt;=0.15,3,IF(T53&gt;=0.125,2,1)))))</f>
        <v>-</v>
      </c>
      <c r="U54" s="229"/>
      <c r="V54" s="36"/>
      <c r="W54" s="67"/>
      <c r="X54" s="68"/>
      <c r="Y54" s="36"/>
      <c r="Z54" s="36"/>
      <c r="AA54" s="36"/>
      <c r="AB54" s="36"/>
      <c r="AC54" s="36"/>
      <c r="AD54" s="36"/>
      <c r="AE54" s="36"/>
    </row>
    <row r="55" spans="1:31" s="5" customFormat="1" ht="18.75" customHeight="1">
      <c r="A55" s="36"/>
      <c r="B55" s="230" t="s">
        <v>62</v>
      </c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29" t="str">
        <f>IF(T54="-","-",IF(T54=5,"ดีเยี่ยม",IF(T54=4,"ดีมาก",IF(T54=3,"ดี",IF(T54=2,"พอใช้","ปรับปรุง")))))</f>
        <v>-</v>
      </c>
      <c r="U55" s="229"/>
      <c r="V55" s="36"/>
      <c r="W55" s="67"/>
      <c r="X55" s="68"/>
      <c r="Y55" s="36"/>
      <c r="Z55" s="36"/>
      <c r="AA55" s="36"/>
      <c r="AB55" s="36"/>
      <c r="AC55" s="36"/>
      <c r="AD55" s="36"/>
      <c r="AE55" s="36"/>
    </row>
    <row r="56" spans="1:31" s="5" customFormat="1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9"/>
      <c r="X56" s="36"/>
      <c r="Y56" s="36"/>
      <c r="Z56" s="36"/>
      <c r="AA56" s="36"/>
      <c r="AB56" s="36"/>
      <c r="AC56" s="36"/>
      <c r="AD56" s="36"/>
      <c r="AE56" s="36"/>
    </row>
    <row r="57" spans="1:31">
      <c r="B57" s="34"/>
      <c r="C57" s="34"/>
      <c r="D57" s="69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50" t="s">
        <v>175</v>
      </c>
      <c r="U57" s="58">
        <f>COUNTIF(T8:T52,5)</f>
        <v>0</v>
      </c>
      <c r="V57" s="34" t="s">
        <v>29</v>
      </c>
    </row>
    <row r="58" spans="1:31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50" t="s">
        <v>176</v>
      </c>
      <c r="U58" s="58">
        <f>COUNTIF(T8:T52,4)</f>
        <v>0</v>
      </c>
      <c r="V58" s="34" t="s">
        <v>29</v>
      </c>
    </row>
    <row r="59" spans="1:31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50" t="s">
        <v>177</v>
      </c>
      <c r="U59" s="58">
        <f>COUNTIF(T8:T52,3)</f>
        <v>0</v>
      </c>
      <c r="V59" s="34" t="s">
        <v>29</v>
      </c>
    </row>
    <row r="60" spans="1:31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50" t="s">
        <v>178</v>
      </c>
      <c r="U60" s="58">
        <f>COUNTIF(T8:T52,2)</f>
        <v>0</v>
      </c>
      <c r="V60" s="34" t="s">
        <v>29</v>
      </c>
    </row>
    <row r="61" spans="1:31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50" t="s">
        <v>179</v>
      </c>
      <c r="U61" s="58">
        <f>COUNTIF(T8:T52,1)</f>
        <v>0</v>
      </c>
      <c r="V61" s="34" t="s">
        <v>29</v>
      </c>
    </row>
    <row r="62" spans="1:31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50" t="s">
        <v>33</v>
      </c>
      <c r="U62" s="59">
        <f>SUM(U57:U61)</f>
        <v>0</v>
      </c>
      <c r="V62" s="34" t="s">
        <v>29</v>
      </c>
    </row>
    <row r="63" spans="1:31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1:31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2:21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2:21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2:21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2:21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2:21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2:21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2:21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2:21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spans="2:21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2:21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2:21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2:21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2:21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spans="2:21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spans="2:21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spans="2:21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spans="2:21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spans="2:21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spans="2:21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spans="2:21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2:21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2:21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</sheetData>
  <sheetProtection password="CF63" sheet="1" objects="1" scenarios="1" selectLockedCells="1"/>
  <mergeCells count="19">
    <mergeCell ref="C3:T3"/>
    <mergeCell ref="B6:B7"/>
    <mergeCell ref="C6:C7"/>
    <mergeCell ref="D6:D7"/>
    <mergeCell ref="E6:I6"/>
    <mergeCell ref="J6:N6"/>
    <mergeCell ref="O6:S6"/>
    <mergeCell ref="T6:T7"/>
    <mergeCell ref="B55:S55"/>
    <mergeCell ref="T55:U55"/>
    <mergeCell ref="U6:U7"/>
    <mergeCell ref="B53:I53"/>
    <mergeCell ref="J53:N53"/>
    <mergeCell ref="O53:S53"/>
    <mergeCell ref="T53:U53"/>
    <mergeCell ref="B54:I54"/>
    <mergeCell ref="J54:N54"/>
    <mergeCell ref="O54:S54"/>
    <mergeCell ref="T54:U54"/>
  </mergeCells>
  <dataValidations count="5"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8:S52 I8:I52 N8:N52">
      <formula1>scor1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8:R52 H8:H52 M8:M52">
      <formula1>scor2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8:Q52 G8:G52 L8:L52">
      <formula1>scor3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8:O52 E8:E52 J8:J52">
      <formula1>scor5</formula1>
    </dataValidation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8:P52 F8:F52 K8:K52">
      <formula1>scor4</formula1>
    </dataValidation>
  </dataValidations>
  <printOptions horizontalCentered="1"/>
  <pageMargins left="0.31496062992125984" right="0.11811023622047245" top="0.35433070866141736" bottom="0.15748031496062992" header="0.11811023622047245" footer="0.11811023622047245"/>
  <pageSetup paperSize="9" orientation="portrait" blackAndWhite="1" horizontalDpi="4294967293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E86"/>
  <sheetViews>
    <sheetView showGridLines="0" showRowColHeaders="0" workbookViewId="0">
      <selection activeCell="P10" sqref="P10"/>
    </sheetView>
  </sheetViews>
  <sheetFormatPr defaultColWidth="23.25" defaultRowHeight="22.5"/>
  <cols>
    <col min="1" max="1" width="15" style="34" customWidth="1"/>
    <col min="2" max="2" width="4.125" style="1" customWidth="1"/>
    <col min="3" max="3" width="8.75" style="1" customWidth="1"/>
    <col min="4" max="4" width="21.875" style="1" customWidth="1"/>
    <col min="5" max="19" width="2.75" style="1" customWidth="1"/>
    <col min="20" max="20" width="5.75" style="1" customWidth="1"/>
    <col min="21" max="21" width="9.625" style="1" customWidth="1"/>
    <col min="22" max="22" width="10.625" style="34" customWidth="1"/>
    <col min="23" max="23" width="14.625" style="37" customWidth="1"/>
    <col min="24" max="24" width="13" style="34" customWidth="1"/>
    <col min="25" max="25" width="10.25" style="34" customWidth="1"/>
    <col min="26" max="26" width="13.625" style="34" customWidth="1"/>
    <col min="27" max="31" width="23.25" style="34"/>
    <col min="32" max="16384" width="23.25" style="1"/>
  </cols>
  <sheetData>
    <row r="1" spans="1:3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W1" s="91" t="s">
        <v>57</v>
      </c>
    </row>
    <row r="2" spans="1:3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X2" s="53" t="s">
        <v>59</v>
      </c>
      <c r="Y2" s="54">
        <v>0.25</v>
      </c>
      <c r="Z2" s="57" t="s">
        <v>32</v>
      </c>
    </row>
    <row r="3" spans="1:31" s="7" customFormat="1" ht="19.5" customHeight="1">
      <c r="A3" s="33"/>
      <c r="B3" s="25"/>
      <c r="C3" s="227" t="str">
        <f>"แบบประเมินคุณะลักษณะอันพึงประสงค์ของผู้เรียน  "&amp;บันทึกข้อความ!S8&amp;" ปีการศึกษา "&amp;บันทึกข้อความ!S9</f>
        <v>แบบประเมินคุณะลักษณะอันพึงประสงค์ของผู้เรียน  ชั้นมัธยมศึกษาปีที่ 3 ปีการศึกษา 2556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5"/>
      <c r="V3" s="33"/>
      <c r="W3" s="38"/>
      <c r="X3" s="53" t="s">
        <v>58</v>
      </c>
      <c r="Y3" s="55">
        <f>SUM(U57:U59)</f>
        <v>0</v>
      </c>
      <c r="Z3" s="57" t="s">
        <v>29</v>
      </c>
      <c r="AA3" s="33"/>
      <c r="AB3" s="33"/>
      <c r="AC3" s="33"/>
      <c r="AD3" s="33"/>
      <c r="AE3" s="33"/>
    </row>
    <row r="4" spans="1:31" s="7" customFormat="1" ht="19.5" customHeight="1">
      <c r="A4" s="33"/>
      <c r="B4" s="25"/>
      <c r="C4" s="25" t="s">
        <v>74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33"/>
      <c r="W4" s="52"/>
      <c r="X4" s="53" t="s">
        <v>30</v>
      </c>
      <c r="Y4" s="56" t="str">
        <f>IF(Y3=0,"-",Y3*100/U62)</f>
        <v>-</v>
      </c>
      <c r="Z4" s="57"/>
      <c r="AA4" s="33"/>
      <c r="AB4" s="33"/>
      <c r="AC4" s="33"/>
      <c r="AD4" s="33"/>
      <c r="AE4" s="33"/>
    </row>
    <row r="5" spans="1:31" s="21" customFormat="1" ht="21" customHeight="1">
      <c r="A5" s="33"/>
      <c r="D5" s="21" t="s">
        <v>79</v>
      </c>
      <c r="V5" s="33"/>
      <c r="W5" s="38"/>
      <c r="X5" s="53" t="s">
        <v>31</v>
      </c>
      <c r="Y5" s="56" t="str">
        <f>IF(Y4="-","-",Y4*Y2/100)</f>
        <v>-</v>
      </c>
      <c r="Z5" s="57" t="s">
        <v>32</v>
      </c>
      <c r="AA5" s="33"/>
      <c r="AB5" s="33"/>
      <c r="AC5" s="33"/>
      <c r="AD5" s="33"/>
      <c r="AE5" s="33"/>
    </row>
    <row r="6" spans="1:31" s="7" customFormat="1" ht="84.75" customHeight="1">
      <c r="A6" s="33"/>
      <c r="B6" s="234" t="s">
        <v>0</v>
      </c>
      <c r="C6" s="235" t="str">
        <f>นักเรียน!B5</f>
        <v>เลขประจำตัว</v>
      </c>
      <c r="D6" s="234" t="s">
        <v>1</v>
      </c>
      <c r="E6" s="231" t="s">
        <v>80</v>
      </c>
      <c r="F6" s="232"/>
      <c r="G6" s="232"/>
      <c r="H6" s="232"/>
      <c r="I6" s="233"/>
      <c r="J6" s="231" t="s">
        <v>81</v>
      </c>
      <c r="K6" s="232"/>
      <c r="L6" s="232"/>
      <c r="M6" s="232"/>
      <c r="N6" s="233"/>
      <c r="O6" s="231" t="s">
        <v>82</v>
      </c>
      <c r="P6" s="232"/>
      <c r="Q6" s="232"/>
      <c r="R6" s="232"/>
      <c r="S6" s="232"/>
      <c r="T6" s="240" t="s">
        <v>28</v>
      </c>
      <c r="U6" s="240" t="s">
        <v>27</v>
      </c>
      <c r="V6" s="33"/>
      <c r="W6" s="48" t="s">
        <v>8</v>
      </c>
      <c r="X6" s="49" t="s">
        <v>9</v>
      </c>
      <c r="Y6" s="33"/>
      <c r="Z6" s="33"/>
      <c r="AA6" s="33"/>
      <c r="AB6" s="33"/>
      <c r="AC6" s="33"/>
      <c r="AD6" s="33"/>
      <c r="AE6" s="33"/>
    </row>
    <row r="7" spans="1:31" ht="18" customHeight="1">
      <c r="B7" s="234"/>
      <c r="C7" s="235"/>
      <c r="D7" s="234"/>
      <c r="E7" s="41">
        <v>5</v>
      </c>
      <c r="F7" s="42">
        <v>4</v>
      </c>
      <c r="G7" s="42">
        <v>3</v>
      </c>
      <c r="H7" s="42">
        <v>2</v>
      </c>
      <c r="I7" s="43">
        <v>1</v>
      </c>
      <c r="J7" s="41">
        <v>5</v>
      </c>
      <c r="K7" s="42">
        <v>4</v>
      </c>
      <c r="L7" s="42">
        <v>3</v>
      </c>
      <c r="M7" s="42">
        <v>2</v>
      </c>
      <c r="N7" s="43">
        <v>1</v>
      </c>
      <c r="O7" s="41">
        <v>5</v>
      </c>
      <c r="P7" s="42">
        <v>4</v>
      </c>
      <c r="Q7" s="42">
        <v>3</v>
      </c>
      <c r="R7" s="42">
        <v>2</v>
      </c>
      <c r="S7" s="51">
        <v>1</v>
      </c>
      <c r="T7" s="240"/>
      <c r="U7" s="240"/>
      <c r="W7" s="64">
        <v>15</v>
      </c>
      <c r="X7" s="65">
        <v>100</v>
      </c>
    </row>
    <row r="8" spans="1:31" s="4" customFormat="1" ht="13.5" customHeight="1">
      <c r="A8" s="35"/>
      <c r="B8" s="3">
        <v>1</v>
      </c>
      <c r="C8" s="27" t="str">
        <f>IF(นักเรียน!B6="","",นักเรียน!B6)</f>
        <v/>
      </c>
      <c r="D8" s="28" t="str">
        <f>IF(นักเรียน!C6="","",นักเรียน!C6)</f>
        <v>สามเณร</v>
      </c>
      <c r="E8" s="45"/>
      <c r="F8" s="46"/>
      <c r="G8" s="46"/>
      <c r="H8" s="46"/>
      <c r="I8" s="47"/>
      <c r="J8" s="45"/>
      <c r="K8" s="46"/>
      <c r="L8" s="46"/>
      <c r="M8" s="46"/>
      <c r="N8" s="47"/>
      <c r="O8" s="45"/>
      <c r="P8" s="46"/>
      <c r="Q8" s="46"/>
      <c r="R8" s="46"/>
      <c r="S8" s="47"/>
      <c r="T8" s="44" t="str">
        <f t="shared" ref="T8:T52" si="0">IF(X8=0,"",VLOOKUP(X8,gradeatt,4,TRUE))</f>
        <v/>
      </c>
      <c r="U8" s="44" t="str">
        <f t="shared" ref="U8:U52" si="1">IF(X8=0,"",VLOOKUP(X8,gradeatt,5,TRUE))</f>
        <v/>
      </c>
      <c r="V8" s="35"/>
      <c r="W8" s="40">
        <f>SUM(E8:S8)</f>
        <v>0</v>
      </c>
      <c r="X8" s="66">
        <f>W8*100/$W$7</f>
        <v>0</v>
      </c>
      <c r="Y8" s="35"/>
      <c r="Z8" s="35"/>
      <c r="AA8" s="35"/>
      <c r="AB8" s="35"/>
      <c r="AC8" s="35"/>
      <c r="AD8" s="35"/>
      <c r="AE8" s="35"/>
    </row>
    <row r="9" spans="1:31" s="4" customFormat="1" ht="13.5" customHeight="1">
      <c r="A9" s="35"/>
      <c r="B9" s="3">
        <v>2</v>
      </c>
      <c r="C9" s="27" t="str">
        <f>IF(นักเรียน!B7="","",นักเรียน!B7)</f>
        <v/>
      </c>
      <c r="D9" s="28" t="str">
        <f>IF(นักเรียน!C7="","",นักเรียน!C7)</f>
        <v>สามเณร</v>
      </c>
      <c r="E9" s="45"/>
      <c r="F9" s="46"/>
      <c r="G9" s="46"/>
      <c r="H9" s="46"/>
      <c r="I9" s="47"/>
      <c r="J9" s="45"/>
      <c r="K9" s="46"/>
      <c r="L9" s="46"/>
      <c r="M9" s="46"/>
      <c r="N9" s="47"/>
      <c r="O9" s="45"/>
      <c r="P9" s="46"/>
      <c r="Q9" s="46"/>
      <c r="R9" s="46"/>
      <c r="S9" s="47"/>
      <c r="T9" s="44" t="str">
        <f t="shared" si="0"/>
        <v/>
      </c>
      <c r="U9" s="44" t="str">
        <f t="shared" si="1"/>
        <v/>
      </c>
      <c r="V9" s="35"/>
      <c r="W9" s="40">
        <f t="shared" ref="W9:W52" si="2">SUM(E9:S9)</f>
        <v>0</v>
      </c>
      <c r="X9" s="66">
        <f t="shared" ref="X9:X52" si="3">W9*100/$W$7</f>
        <v>0</v>
      </c>
      <c r="Y9" s="35"/>
      <c r="Z9" s="35"/>
      <c r="AA9" s="35"/>
      <c r="AB9" s="35"/>
      <c r="AC9" s="35"/>
      <c r="AD9" s="35"/>
      <c r="AE9" s="35"/>
    </row>
    <row r="10" spans="1:31" s="4" customFormat="1" ht="13.5" customHeight="1">
      <c r="A10" s="35"/>
      <c r="B10" s="3">
        <v>3</v>
      </c>
      <c r="C10" s="27" t="str">
        <f>IF(นักเรียน!B8="","",นักเรียน!B8)</f>
        <v/>
      </c>
      <c r="D10" s="28" t="str">
        <f>IF(นักเรียน!C8="","",นักเรียน!C8)</f>
        <v>สามเณร</v>
      </c>
      <c r="E10" s="45"/>
      <c r="F10" s="46"/>
      <c r="G10" s="46"/>
      <c r="H10" s="46"/>
      <c r="I10" s="47"/>
      <c r="J10" s="45"/>
      <c r="K10" s="46"/>
      <c r="L10" s="46"/>
      <c r="M10" s="46"/>
      <c r="N10" s="47"/>
      <c r="O10" s="45"/>
      <c r="P10" s="46"/>
      <c r="Q10" s="46"/>
      <c r="R10" s="46"/>
      <c r="S10" s="47"/>
      <c r="T10" s="44" t="str">
        <f t="shared" si="0"/>
        <v/>
      </c>
      <c r="U10" s="44" t="str">
        <f t="shared" si="1"/>
        <v/>
      </c>
      <c r="V10" s="35"/>
      <c r="W10" s="40">
        <f t="shared" si="2"/>
        <v>0</v>
      </c>
      <c r="X10" s="66">
        <f t="shared" si="3"/>
        <v>0</v>
      </c>
      <c r="Y10" s="35"/>
      <c r="Z10" s="35"/>
      <c r="AA10" s="35"/>
      <c r="AB10" s="35"/>
      <c r="AC10" s="35"/>
      <c r="AD10" s="35"/>
      <c r="AE10" s="35"/>
    </row>
    <row r="11" spans="1:31" s="4" customFormat="1" ht="13.5" customHeight="1">
      <c r="A11" s="35"/>
      <c r="B11" s="3">
        <v>4</v>
      </c>
      <c r="C11" s="27" t="str">
        <f>IF(นักเรียน!B9="","",นักเรียน!B9)</f>
        <v/>
      </c>
      <c r="D11" s="28" t="str">
        <f>IF(นักเรียน!C9="","",นักเรียน!C9)</f>
        <v>สามเณร</v>
      </c>
      <c r="E11" s="45"/>
      <c r="F11" s="46"/>
      <c r="G11" s="46"/>
      <c r="H11" s="46"/>
      <c r="I11" s="47"/>
      <c r="J11" s="45"/>
      <c r="K11" s="46"/>
      <c r="L11" s="46"/>
      <c r="M11" s="46"/>
      <c r="N11" s="47"/>
      <c r="O11" s="45"/>
      <c r="P11" s="46"/>
      <c r="Q11" s="46"/>
      <c r="R11" s="46"/>
      <c r="S11" s="47"/>
      <c r="T11" s="44" t="str">
        <f t="shared" si="0"/>
        <v/>
      </c>
      <c r="U11" s="44" t="str">
        <f t="shared" si="1"/>
        <v/>
      </c>
      <c r="V11" s="35"/>
      <c r="W11" s="40">
        <f t="shared" si="2"/>
        <v>0</v>
      </c>
      <c r="X11" s="66">
        <f t="shared" si="3"/>
        <v>0</v>
      </c>
      <c r="Y11" s="35"/>
      <c r="Z11" s="35"/>
      <c r="AA11" s="35"/>
      <c r="AB11" s="35"/>
      <c r="AC11" s="35"/>
      <c r="AD11" s="35"/>
      <c r="AE11" s="35"/>
    </row>
    <row r="12" spans="1:31" s="4" customFormat="1" ht="13.5" customHeight="1">
      <c r="A12" s="35"/>
      <c r="B12" s="3">
        <v>5</v>
      </c>
      <c r="C12" s="27" t="str">
        <f>IF(นักเรียน!B10="","",นักเรียน!B10)</f>
        <v/>
      </c>
      <c r="D12" s="28" t="str">
        <f>IF(นักเรียน!C10="","",นักเรียน!C10)</f>
        <v>สามเณร</v>
      </c>
      <c r="E12" s="45"/>
      <c r="F12" s="46"/>
      <c r="G12" s="46"/>
      <c r="H12" s="46"/>
      <c r="I12" s="47"/>
      <c r="J12" s="45"/>
      <c r="K12" s="46"/>
      <c r="L12" s="46"/>
      <c r="M12" s="46"/>
      <c r="N12" s="47"/>
      <c r="O12" s="45"/>
      <c r="P12" s="46"/>
      <c r="Q12" s="46"/>
      <c r="R12" s="46"/>
      <c r="S12" s="47"/>
      <c r="T12" s="44" t="str">
        <f t="shared" si="0"/>
        <v/>
      </c>
      <c r="U12" s="44" t="str">
        <f t="shared" si="1"/>
        <v/>
      </c>
      <c r="V12" s="35"/>
      <c r="W12" s="40">
        <f t="shared" si="2"/>
        <v>0</v>
      </c>
      <c r="X12" s="66">
        <f t="shared" si="3"/>
        <v>0</v>
      </c>
      <c r="Y12" s="35"/>
      <c r="Z12" s="35"/>
      <c r="AA12" s="35"/>
      <c r="AB12" s="35"/>
      <c r="AC12" s="35"/>
      <c r="AD12" s="35"/>
      <c r="AE12" s="35"/>
    </row>
    <row r="13" spans="1:31" s="4" customFormat="1" ht="13.5" customHeight="1">
      <c r="A13" s="35"/>
      <c r="B13" s="3">
        <v>6</v>
      </c>
      <c r="C13" s="27" t="str">
        <f>IF(นักเรียน!B11="","",นักเรียน!B11)</f>
        <v/>
      </c>
      <c r="D13" s="28" t="str">
        <f>IF(นักเรียน!C11="","",นักเรียน!C11)</f>
        <v>สามเณร</v>
      </c>
      <c r="E13" s="45"/>
      <c r="F13" s="46"/>
      <c r="G13" s="46"/>
      <c r="H13" s="46"/>
      <c r="I13" s="47"/>
      <c r="J13" s="45"/>
      <c r="K13" s="46"/>
      <c r="L13" s="46"/>
      <c r="M13" s="46"/>
      <c r="N13" s="47"/>
      <c r="O13" s="45"/>
      <c r="P13" s="46"/>
      <c r="Q13" s="46"/>
      <c r="R13" s="46"/>
      <c r="S13" s="47"/>
      <c r="T13" s="44" t="str">
        <f t="shared" si="0"/>
        <v/>
      </c>
      <c r="U13" s="44" t="str">
        <f t="shared" si="1"/>
        <v/>
      </c>
      <c r="V13" s="35"/>
      <c r="W13" s="40">
        <f t="shared" si="2"/>
        <v>0</v>
      </c>
      <c r="X13" s="66">
        <f t="shared" si="3"/>
        <v>0</v>
      </c>
      <c r="Y13" s="35"/>
      <c r="Z13" s="35"/>
      <c r="AA13" s="35"/>
      <c r="AB13" s="35"/>
      <c r="AC13" s="35"/>
      <c r="AD13" s="35"/>
      <c r="AE13" s="35"/>
    </row>
    <row r="14" spans="1:31" s="4" customFormat="1" ht="13.5" customHeight="1">
      <c r="A14" s="35"/>
      <c r="B14" s="3">
        <v>7</v>
      </c>
      <c r="C14" s="27" t="str">
        <f>IF(นักเรียน!B12="","",นักเรียน!B12)</f>
        <v/>
      </c>
      <c r="D14" s="28" t="str">
        <f>IF(นักเรียน!C12="","",นักเรียน!C12)</f>
        <v>สามเณร</v>
      </c>
      <c r="E14" s="45"/>
      <c r="F14" s="46"/>
      <c r="G14" s="46"/>
      <c r="H14" s="46"/>
      <c r="I14" s="47"/>
      <c r="J14" s="45"/>
      <c r="K14" s="46"/>
      <c r="L14" s="46"/>
      <c r="M14" s="46"/>
      <c r="N14" s="47"/>
      <c r="O14" s="45"/>
      <c r="P14" s="46"/>
      <c r="Q14" s="46"/>
      <c r="R14" s="46"/>
      <c r="S14" s="47"/>
      <c r="T14" s="44" t="str">
        <f t="shared" si="0"/>
        <v/>
      </c>
      <c r="U14" s="44" t="str">
        <f t="shared" si="1"/>
        <v/>
      </c>
      <c r="V14" s="35"/>
      <c r="W14" s="40">
        <f t="shared" si="2"/>
        <v>0</v>
      </c>
      <c r="X14" s="66">
        <f t="shared" si="3"/>
        <v>0</v>
      </c>
      <c r="Y14" s="35"/>
      <c r="Z14" s="35"/>
      <c r="AA14" s="35"/>
      <c r="AB14" s="35"/>
      <c r="AC14" s="35"/>
      <c r="AD14" s="35"/>
      <c r="AE14" s="35"/>
    </row>
    <row r="15" spans="1:31" s="4" customFormat="1" ht="13.5" customHeight="1">
      <c r="A15" s="35"/>
      <c r="B15" s="3">
        <v>8</v>
      </c>
      <c r="C15" s="27" t="str">
        <f>IF(นักเรียน!B13="","",นักเรียน!B13)</f>
        <v/>
      </c>
      <c r="D15" s="28" t="str">
        <f>IF(นักเรียน!C13="","",นักเรียน!C13)</f>
        <v>สามเณร</v>
      </c>
      <c r="E15" s="45"/>
      <c r="F15" s="46"/>
      <c r="G15" s="46"/>
      <c r="H15" s="46"/>
      <c r="I15" s="47"/>
      <c r="J15" s="45"/>
      <c r="K15" s="46"/>
      <c r="L15" s="46"/>
      <c r="M15" s="46"/>
      <c r="N15" s="47"/>
      <c r="O15" s="45"/>
      <c r="P15" s="46"/>
      <c r="Q15" s="46"/>
      <c r="R15" s="46"/>
      <c r="S15" s="47"/>
      <c r="T15" s="44" t="str">
        <f t="shared" si="0"/>
        <v/>
      </c>
      <c r="U15" s="44" t="str">
        <f t="shared" si="1"/>
        <v/>
      </c>
      <c r="V15" s="35"/>
      <c r="W15" s="40">
        <f t="shared" si="2"/>
        <v>0</v>
      </c>
      <c r="X15" s="66">
        <f t="shared" si="3"/>
        <v>0</v>
      </c>
      <c r="Y15" s="35"/>
      <c r="Z15" s="35"/>
      <c r="AA15" s="35"/>
      <c r="AB15" s="35"/>
      <c r="AC15" s="35"/>
      <c r="AD15" s="35"/>
      <c r="AE15" s="35"/>
    </row>
    <row r="16" spans="1:31" s="4" customFormat="1" ht="13.5" customHeight="1">
      <c r="A16" s="35"/>
      <c r="B16" s="3">
        <v>9</v>
      </c>
      <c r="C16" s="27" t="str">
        <f>IF(นักเรียน!B14="","",นักเรียน!B14)</f>
        <v/>
      </c>
      <c r="D16" s="28" t="str">
        <f>IF(นักเรียน!C14="","",นักเรียน!C14)</f>
        <v>สามเณร</v>
      </c>
      <c r="E16" s="45"/>
      <c r="F16" s="46"/>
      <c r="G16" s="46"/>
      <c r="H16" s="46"/>
      <c r="I16" s="47"/>
      <c r="J16" s="45"/>
      <c r="K16" s="46"/>
      <c r="L16" s="46"/>
      <c r="M16" s="46"/>
      <c r="N16" s="47"/>
      <c r="O16" s="45"/>
      <c r="P16" s="46"/>
      <c r="Q16" s="46"/>
      <c r="R16" s="46"/>
      <c r="S16" s="47"/>
      <c r="T16" s="44" t="str">
        <f t="shared" si="0"/>
        <v/>
      </c>
      <c r="U16" s="44" t="str">
        <f t="shared" si="1"/>
        <v/>
      </c>
      <c r="V16" s="35"/>
      <c r="W16" s="40">
        <f t="shared" si="2"/>
        <v>0</v>
      </c>
      <c r="X16" s="66">
        <f t="shared" si="3"/>
        <v>0</v>
      </c>
      <c r="Y16" s="35"/>
      <c r="Z16" s="35"/>
      <c r="AA16" s="35"/>
      <c r="AB16" s="35"/>
      <c r="AC16" s="35"/>
      <c r="AD16" s="35"/>
      <c r="AE16" s="35"/>
    </row>
    <row r="17" spans="1:31" s="4" customFormat="1" ht="13.5" customHeight="1">
      <c r="A17" s="35"/>
      <c r="B17" s="3">
        <v>10</v>
      </c>
      <c r="C17" s="27" t="str">
        <f>IF(นักเรียน!B15="","",นักเรียน!B15)</f>
        <v/>
      </c>
      <c r="D17" s="28" t="str">
        <f>IF(นักเรียน!C15="","",นักเรียน!C15)</f>
        <v>สามเณร</v>
      </c>
      <c r="E17" s="45"/>
      <c r="F17" s="46"/>
      <c r="G17" s="46"/>
      <c r="H17" s="46"/>
      <c r="I17" s="47"/>
      <c r="J17" s="45"/>
      <c r="K17" s="46"/>
      <c r="L17" s="46"/>
      <c r="M17" s="46"/>
      <c r="N17" s="47"/>
      <c r="O17" s="45"/>
      <c r="P17" s="46"/>
      <c r="Q17" s="46"/>
      <c r="R17" s="46"/>
      <c r="S17" s="47"/>
      <c r="T17" s="44" t="str">
        <f t="shared" si="0"/>
        <v/>
      </c>
      <c r="U17" s="44" t="str">
        <f t="shared" si="1"/>
        <v/>
      </c>
      <c r="V17" s="35"/>
      <c r="W17" s="40">
        <f t="shared" si="2"/>
        <v>0</v>
      </c>
      <c r="X17" s="66">
        <f t="shared" si="3"/>
        <v>0</v>
      </c>
      <c r="Y17" s="35"/>
      <c r="Z17" s="35"/>
      <c r="AA17" s="35"/>
      <c r="AB17" s="35"/>
      <c r="AC17" s="35"/>
      <c r="AD17" s="35"/>
      <c r="AE17" s="35"/>
    </row>
    <row r="18" spans="1:31" s="4" customFormat="1" ht="13.5" customHeight="1">
      <c r="A18" s="35"/>
      <c r="B18" s="3">
        <v>11</v>
      </c>
      <c r="C18" s="27" t="str">
        <f>IF(นักเรียน!B16="","",นักเรียน!B16)</f>
        <v/>
      </c>
      <c r="D18" s="28" t="str">
        <f>IF(นักเรียน!C16="","",นักเรียน!C16)</f>
        <v/>
      </c>
      <c r="E18" s="45"/>
      <c r="F18" s="46"/>
      <c r="G18" s="46"/>
      <c r="H18" s="46"/>
      <c r="I18" s="47"/>
      <c r="J18" s="45"/>
      <c r="K18" s="46"/>
      <c r="L18" s="46"/>
      <c r="M18" s="46"/>
      <c r="N18" s="47"/>
      <c r="O18" s="45"/>
      <c r="P18" s="46"/>
      <c r="Q18" s="46"/>
      <c r="R18" s="46"/>
      <c r="S18" s="47"/>
      <c r="T18" s="44" t="str">
        <f t="shared" si="0"/>
        <v/>
      </c>
      <c r="U18" s="44" t="str">
        <f t="shared" si="1"/>
        <v/>
      </c>
      <c r="V18" s="35"/>
      <c r="W18" s="40">
        <f t="shared" si="2"/>
        <v>0</v>
      </c>
      <c r="X18" s="66">
        <f t="shared" si="3"/>
        <v>0</v>
      </c>
      <c r="Y18" s="35"/>
      <c r="Z18" s="35"/>
      <c r="AA18" s="35"/>
      <c r="AB18" s="35"/>
      <c r="AC18" s="35"/>
      <c r="AD18" s="35"/>
      <c r="AE18" s="35"/>
    </row>
    <row r="19" spans="1:31" s="4" customFormat="1" ht="13.5" customHeight="1">
      <c r="A19" s="35"/>
      <c r="B19" s="3">
        <v>12</v>
      </c>
      <c r="C19" s="27" t="str">
        <f>IF(นักเรียน!B17="","",นักเรียน!B17)</f>
        <v/>
      </c>
      <c r="D19" s="28" t="str">
        <f>IF(นักเรียน!C17="","",นักเรียน!C17)</f>
        <v/>
      </c>
      <c r="E19" s="45"/>
      <c r="F19" s="46"/>
      <c r="G19" s="46"/>
      <c r="H19" s="46"/>
      <c r="I19" s="47"/>
      <c r="J19" s="45"/>
      <c r="K19" s="46"/>
      <c r="L19" s="46"/>
      <c r="M19" s="46"/>
      <c r="N19" s="47"/>
      <c r="O19" s="45"/>
      <c r="P19" s="46"/>
      <c r="Q19" s="46"/>
      <c r="R19" s="46"/>
      <c r="S19" s="47"/>
      <c r="T19" s="44" t="str">
        <f t="shared" si="0"/>
        <v/>
      </c>
      <c r="U19" s="44" t="str">
        <f t="shared" si="1"/>
        <v/>
      </c>
      <c r="V19" s="35"/>
      <c r="W19" s="40">
        <f t="shared" si="2"/>
        <v>0</v>
      </c>
      <c r="X19" s="66">
        <f t="shared" si="3"/>
        <v>0</v>
      </c>
      <c r="Y19" s="35"/>
      <c r="Z19" s="35"/>
      <c r="AA19" s="35"/>
      <c r="AB19" s="35"/>
      <c r="AC19" s="35"/>
      <c r="AD19" s="35"/>
      <c r="AE19" s="35"/>
    </row>
    <row r="20" spans="1:31" s="4" customFormat="1" ht="13.5" customHeight="1">
      <c r="A20" s="35"/>
      <c r="B20" s="3">
        <v>13</v>
      </c>
      <c r="C20" s="27" t="str">
        <f>IF(นักเรียน!B18="","",นักเรียน!B18)</f>
        <v/>
      </c>
      <c r="D20" s="28" t="str">
        <f>IF(นักเรียน!C18="","",นักเรียน!C18)</f>
        <v/>
      </c>
      <c r="E20" s="45"/>
      <c r="F20" s="46"/>
      <c r="G20" s="46"/>
      <c r="H20" s="46"/>
      <c r="I20" s="47"/>
      <c r="J20" s="45"/>
      <c r="K20" s="46"/>
      <c r="L20" s="46"/>
      <c r="M20" s="46"/>
      <c r="N20" s="47"/>
      <c r="O20" s="45"/>
      <c r="P20" s="46"/>
      <c r="Q20" s="46"/>
      <c r="R20" s="46"/>
      <c r="S20" s="47"/>
      <c r="T20" s="44" t="str">
        <f t="shared" si="0"/>
        <v/>
      </c>
      <c r="U20" s="44" t="str">
        <f t="shared" si="1"/>
        <v/>
      </c>
      <c r="V20" s="35"/>
      <c r="W20" s="40">
        <f t="shared" si="2"/>
        <v>0</v>
      </c>
      <c r="X20" s="66">
        <f t="shared" si="3"/>
        <v>0</v>
      </c>
      <c r="Y20" s="35"/>
      <c r="Z20" s="35"/>
      <c r="AA20" s="35"/>
      <c r="AB20" s="35"/>
      <c r="AC20" s="35"/>
      <c r="AD20" s="35"/>
      <c r="AE20" s="35"/>
    </row>
    <row r="21" spans="1:31" s="4" customFormat="1" ht="13.5" customHeight="1">
      <c r="A21" s="35"/>
      <c r="B21" s="3">
        <v>14</v>
      </c>
      <c r="C21" s="27" t="str">
        <f>IF(นักเรียน!B19="","",นักเรียน!B19)</f>
        <v/>
      </c>
      <c r="D21" s="28" t="str">
        <f>IF(นักเรียน!C19="","",นักเรียน!C19)</f>
        <v/>
      </c>
      <c r="E21" s="45"/>
      <c r="F21" s="46"/>
      <c r="G21" s="46"/>
      <c r="H21" s="46"/>
      <c r="I21" s="47"/>
      <c r="J21" s="45"/>
      <c r="K21" s="46"/>
      <c r="L21" s="46"/>
      <c r="M21" s="46"/>
      <c r="N21" s="47"/>
      <c r="O21" s="45"/>
      <c r="P21" s="46"/>
      <c r="Q21" s="46"/>
      <c r="R21" s="46"/>
      <c r="S21" s="47"/>
      <c r="T21" s="44" t="str">
        <f t="shared" si="0"/>
        <v/>
      </c>
      <c r="U21" s="44" t="str">
        <f t="shared" si="1"/>
        <v/>
      </c>
      <c r="V21" s="35"/>
      <c r="W21" s="40">
        <f t="shared" si="2"/>
        <v>0</v>
      </c>
      <c r="X21" s="66">
        <f t="shared" si="3"/>
        <v>0</v>
      </c>
      <c r="Y21" s="35"/>
      <c r="Z21" s="35"/>
      <c r="AA21" s="35"/>
      <c r="AB21" s="35"/>
      <c r="AC21" s="35"/>
      <c r="AD21" s="35"/>
      <c r="AE21" s="35"/>
    </row>
    <row r="22" spans="1:31" s="4" customFormat="1" ht="13.5" customHeight="1">
      <c r="A22" s="35"/>
      <c r="B22" s="3">
        <v>15</v>
      </c>
      <c r="C22" s="27" t="str">
        <f>IF(นักเรียน!B20="","",นักเรียน!B20)</f>
        <v/>
      </c>
      <c r="D22" s="28" t="str">
        <f>IF(นักเรียน!C20="","",นักเรียน!C20)</f>
        <v/>
      </c>
      <c r="E22" s="45"/>
      <c r="F22" s="46"/>
      <c r="G22" s="46"/>
      <c r="H22" s="46"/>
      <c r="I22" s="47"/>
      <c r="J22" s="45"/>
      <c r="K22" s="46"/>
      <c r="L22" s="46"/>
      <c r="M22" s="46"/>
      <c r="N22" s="47"/>
      <c r="O22" s="45"/>
      <c r="P22" s="46"/>
      <c r="Q22" s="46"/>
      <c r="R22" s="46"/>
      <c r="S22" s="47"/>
      <c r="T22" s="44" t="str">
        <f t="shared" si="0"/>
        <v/>
      </c>
      <c r="U22" s="44" t="str">
        <f t="shared" si="1"/>
        <v/>
      </c>
      <c r="V22" s="35"/>
      <c r="W22" s="40">
        <f t="shared" si="2"/>
        <v>0</v>
      </c>
      <c r="X22" s="66">
        <f t="shared" si="3"/>
        <v>0</v>
      </c>
      <c r="Y22" s="35"/>
      <c r="Z22" s="35"/>
      <c r="AA22" s="35"/>
      <c r="AB22" s="35"/>
      <c r="AC22" s="35"/>
      <c r="AD22" s="35"/>
      <c r="AE22" s="35"/>
    </row>
    <row r="23" spans="1:31" s="4" customFormat="1" ht="13.5" customHeight="1">
      <c r="A23" s="35"/>
      <c r="B23" s="3">
        <v>16</v>
      </c>
      <c r="C23" s="27" t="str">
        <f>IF(นักเรียน!B21="","",นักเรียน!B21)</f>
        <v/>
      </c>
      <c r="D23" s="28" t="str">
        <f>IF(นักเรียน!C21="","",นักเรียน!C21)</f>
        <v/>
      </c>
      <c r="E23" s="45"/>
      <c r="F23" s="46"/>
      <c r="G23" s="46"/>
      <c r="H23" s="46"/>
      <c r="I23" s="47"/>
      <c r="J23" s="45"/>
      <c r="K23" s="46"/>
      <c r="L23" s="46"/>
      <c r="M23" s="46"/>
      <c r="N23" s="47"/>
      <c r="O23" s="45"/>
      <c r="P23" s="46"/>
      <c r="Q23" s="46"/>
      <c r="R23" s="46"/>
      <c r="S23" s="47"/>
      <c r="T23" s="44" t="str">
        <f t="shared" si="0"/>
        <v/>
      </c>
      <c r="U23" s="44" t="str">
        <f t="shared" si="1"/>
        <v/>
      </c>
      <c r="V23" s="35"/>
      <c r="W23" s="40">
        <f t="shared" si="2"/>
        <v>0</v>
      </c>
      <c r="X23" s="66">
        <f t="shared" si="3"/>
        <v>0</v>
      </c>
      <c r="Y23" s="35"/>
      <c r="Z23" s="35"/>
      <c r="AA23" s="35"/>
      <c r="AB23" s="35"/>
      <c r="AC23" s="35"/>
      <c r="AD23" s="35"/>
      <c r="AE23" s="35"/>
    </row>
    <row r="24" spans="1:31" s="4" customFormat="1" ht="13.5" customHeight="1">
      <c r="A24" s="35"/>
      <c r="B24" s="3">
        <v>17</v>
      </c>
      <c r="C24" s="27" t="str">
        <f>IF(นักเรียน!B22="","",นักเรียน!B22)</f>
        <v/>
      </c>
      <c r="D24" s="28" t="str">
        <f>IF(นักเรียน!C22="","",นักเรียน!C22)</f>
        <v/>
      </c>
      <c r="E24" s="45"/>
      <c r="F24" s="46"/>
      <c r="G24" s="46"/>
      <c r="H24" s="46"/>
      <c r="I24" s="47"/>
      <c r="J24" s="45"/>
      <c r="K24" s="46"/>
      <c r="L24" s="46"/>
      <c r="M24" s="46"/>
      <c r="N24" s="47"/>
      <c r="O24" s="45"/>
      <c r="P24" s="46"/>
      <c r="Q24" s="46"/>
      <c r="R24" s="46"/>
      <c r="S24" s="47"/>
      <c r="T24" s="44" t="str">
        <f t="shared" si="0"/>
        <v/>
      </c>
      <c r="U24" s="44" t="str">
        <f t="shared" si="1"/>
        <v/>
      </c>
      <c r="V24" s="35"/>
      <c r="W24" s="40">
        <f t="shared" si="2"/>
        <v>0</v>
      </c>
      <c r="X24" s="66">
        <f t="shared" si="3"/>
        <v>0</v>
      </c>
      <c r="Y24" s="35"/>
      <c r="Z24" s="35"/>
      <c r="AA24" s="35"/>
      <c r="AB24" s="35"/>
      <c r="AC24" s="35"/>
      <c r="AD24" s="35"/>
      <c r="AE24" s="35"/>
    </row>
    <row r="25" spans="1:31" s="4" customFormat="1" ht="13.5" customHeight="1">
      <c r="A25" s="35"/>
      <c r="B25" s="3">
        <v>18</v>
      </c>
      <c r="C25" s="27" t="str">
        <f>IF(นักเรียน!B23="","",นักเรียน!B23)</f>
        <v/>
      </c>
      <c r="D25" s="28" t="str">
        <f>IF(นักเรียน!C23="","",นักเรียน!C23)</f>
        <v/>
      </c>
      <c r="E25" s="45"/>
      <c r="F25" s="46"/>
      <c r="G25" s="46"/>
      <c r="H25" s="46"/>
      <c r="I25" s="47"/>
      <c r="J25" s="45"/>
      <c r="K25" s="46"/>
      <c r="L25" s="46"/>
      <c r="M25" s="46"/>
      <c r="N25" s="47"/>
      <c r="O25" s="45"/>
      <c r="P25" s="46"/>
      <c r="Q25" s="46"/>
      <c r="R25" s="46"/>
      <c r="S25" s="47"/>
      <c r="T25" s="44" t="str">
        <f t="shared" si="0"/>
        <v/>
      </c>
      <c r="U25" s="44" t="str">
        <f t="shared" si="1"/>
        <v/>
      </c>
      <c r="V25" s="35"/>
      <c r="W25" s="40">
        <f t="shared" si="2"/>
        <v>0</v>
      </c>
      <c r="X25" s="66">
        <f t="shared" si="3"/>
        <v>0</v>
      </c>
      <c r="Y25" s="35"/>
      <c r="Z25" s="35"/>
      <c r="AA25" s="35"/>
      <c r="AB25" s="35"/>
      <c r="AC25" s="35"/>
      <c r="AD25" s="35"/>
      <c r="AE25" s="35"/>
    </row>
    <row r="26" spans="1:31" s="4" customFormat="1" ht="13.5" customHeight="1">
      <c r="A26" s="35"/>
      <c r="B26" s="3">
        <v>19</v>
      </c>
      <c r="C26" s="27" t="str">
        <f>IF(นักเรียน!B24="","",นักเรียน!B24)</f>
        <v/>
      </c>
      <c r="D26" s="28" t="str">
        <f>IF(นักเรียน!C24="","",นักเรียน!C24)</f>
        <v/>
      </c>
      <c r="E26" s="45"/>
      <c r="F26" s="46"/>
      <c r="G26" s="46"/>
      <c r="H26" s="46"/>
      <c r="I26" s="47"/>
      <c r="J26" s="45"/>
      <c r="K26" s="46"/>
      <c r="L26" s="46"/>
      <c r="M26" s="46"/>
      <c r="N26" s="47"/>
      <c r="O26" s="45"/>
      <c r="P26" s="46"/>
      <c r="Q26" s="46"/>
      <c r="R26" s="46"/>
      <c r="S26" s="47"/>
      <c r="T26" s="44" t="str">
        <f t="shared" si="0"/>
        <v/>
      </c>
      <c r="U26" s="44" t="str">
        <f t="shared" si="1"/>
        <v/>
      </c>
      <c r="V26" s="35"/>
      <c r="W26" s="40">
        <f t="shared" si="2"/>
        <v>0</v>
      </c>
      <c r="X26" s="66">
        <f t="shared" si="3"/>
        <v>0</v>
      </c>
      <c r="Y26" s="35"/>
      <c r="Z26" s="35"/>
      <c r="AA26" s="35"/>
      <c r="AB26" s="35"/>
      <c r="AC26" s="35"/>
      <c r="AD26" s="35"/>
      <c r="AE26" s="35"/>
    </row>
    <row r="27" spans="1:31" s="4" customFormat="1" ht="13.5" customHeight="1">
      <c r="A27" s="35"/>
      <c r="B27" s="3">
        <v>20</v>
      </c>
      <c r="C27" s="27" t="str">
        <f>IF(นักเรียน!B25="","",นักเรียน!B25)</f>
        <v/>
      </c>
      <c r="D27" s="28" t="str">
        <f>IF(นักเรียน!C25="","",นักเรียน!C25)</f>
        <v/>
      </c>
      <c r="E27" s="45"/>
      <c r="F27" s="46"/>
      <c r="G27" s="46"/>
      <c r="H27" s="46"/>
      <c r="I27" s="47"/>
      <c r="J27" s="45"/>
      <c r="K27" s="46"/>
      <c r="L27" s="46"/>
      <c r="M27" s="46"/>
      <c r="N27" s="47"/>
      <c r="O27" s="45"/>
      <c r="P27" s="46"/>
      <c r="Q27" s="46"/>
      <c r="R27" s="46"/>
      <c r="S27" s="47"/>
      <c r="T27" s="44" t="str">
        <f t="shared" si="0"/>
        <v/>
      </c>
      <c r="U27" s="44" t="str">
        <f t="shared" si="1"/>
        <v/>
      </c>
      <c r="V27" s="35"/>
      <c r="W27" s="40">
        <f t="shared" si="2"/>
        <v>0</v>
      </c>
      <c r="X27" s="66">
        <f t="shared" si="3"/>
        <v>0</v>
      </c>
      <c r="Y27" s="35"/>
      <c r="Z27" s="35"/>
      <c r="AA27" s="35"/>
      <c r="AB27" s="35"/>
      <c r="AC27" s="35"/>
      <c r="AD27" s="35"/>
      <c r="AE27" s="35"/>
    </row>
    <row r="28" spans="1:31" s="4" customFormat="1" ht="13.5" customHeight="1">
      <c r="A28" s="35"/>
      <c r="B28" s="3">
        <v>21</v>
      </c>
      <c r="C28" s="27" t="str">
        <f>IF(นักเรียน!B26="","",นักเรียน!B26)</f>
        <v/>
      </c>
      <c r="D28" s="28" t="str">
        <f>IF(นักเรียน!C26="","",นักเรียน!C26)</f>
        <v/>
      </c>
      <c r="E28" s="45"/>
      <c r="F28" s="46"/>
      <c r="G28" s="46"/>
      <c r="H28" s="46"/>
      <c r="I28" s="47"/>
      <c r="J28" s="45"/>
      <c r="K28" s="46"/>
      <c r="L28" s="46"/>
      <c r="M28" s="46"/>
      <c r="N28" s="47"/>
      <c r="O28" s="45"/>
      <c r="P28" s="46"/>
      <c r="Q28" s="46"/>
      <c r="R28" s="46"/>
      <c r="S28" s="47"/>
      <c r="T28" s="44" t="str">
        <f t="shared" si="0"/>
        <v/>
      </c>
      <c r="U28" s="44" t="str">
        <f t="shared" si="1"/>
        <v/>
      </c>
      <c r="V28" s="35"/>
      <c r="W28" s="40">
        <f t="shared" si="2"/>
        <v>0</v>
      </c>
      <c r="X28" s="66">
        <f t="shared" si="3"/>
        <v>0</v>
      </c>
      <c r="Y28" s="35"/>
      <c r="Z28" s="35"/>
      <c r="AA28" s="35"/>
      <c r="AB28" s="35"/>
      <c r="AC28" s="35"/>
      <c r="AD28" s="35"/>
      <c r="AE28" s="35"/>
    </row>
    <row r="29" spans="1:31" s="4" customFormat="1" ht="13.5" customHeight="1">
      <c r="A29" s="35"/>
      <c r="B29" s="3">
        <v>22</v>
      </c>
      <c r="C29" s="27" t="str">
        <f>IF(นักเรียน!B27="","",นักเรียน!B27)</f>
        <v/>
      </c>
      <c r="D29" s="28" t="str">
        <f>IF(นักเรียน!C27="","",นักเรียน!C27)</f>
        <v/>
      </c>
      <c r="E29" s="45"/>
      <c r="F29" s="46"/>
      <c r="G29" s="46"/>
      <c r="H29" s="46"/>
      <c r="I29" s="47"/>
      <c r="J29" s="45"/>
      <c r="K29" s="46"/>
      <c r="L29" s="46"/>
      <c r="M29" s="46"/>
      <c r="N29" s="47"/>
      <c r="O29" s="45"/>
      <c r="P29" s="46"/>
      <c r="Q29" s="46"/>
      <c r="R29" s="46"/>
      <c r="S29" s="47"/>
      <c r="T29" s="44" t="str">
        <f t="shared" si="0"/>
        <v/>
      </c>
      <c r="U29" s="44" t="str">
        <f t="shared" si="1"/>
        <v/>
      </c>
      <c r="V29" s="35"/>
      <c r="W29" s="40">
        <f t="shared" si="2"/>
        <v>0</v>
      </c>
      <c r="X29" s="66">
        <f t="shared" si="3"/>
        <v>0</v>
      </c>
      <c r="Y29" s="35"/>
      <c r="Z29" s="35"/>
      <c r="AA29" s="35"/>
      <c r="AB29" s="35"/>
      <c r="AC29" s="35"/>
      <c r="AD29" s="35"/>
      <c r="AE29" s="35"/>
    </row>
    <row r="30" spans="1:31" s="4" customFormat="1" ht="13.5" customHeight="1">
      <c r="A30" s="35"/>
      <c r="B30" s="3">
        <v>23</v>
      </c>
      <c r="C30" s="27" t="str">
        <f>IF(นักเรียน!B28="","",นักเรียน!B28)</f>
        <v/>
      </c>
      <c r="D30" s="28" t="str">
        <f>IF(นักเรียน!C28="","",นักเรียน!C28)</f>
        <v/>
      </c>
      <c r="E30" s="45"/>
      <c r="F30" s="46"/>
      <c r="G30" s="46"/>
      <c r="H30" s="46"/>
      <c r="I30" s="47"/>
      <c r="J30" s="45"/>
      <c r="K30" s="46"/>
      <c r="L30" s="46"/>
      <c r="M30" s="46"/>
      <c r="N30" s="47"/>
      <c r="O30" s="45"/>
      <c r="P30" s="46"/>
      <c r="Q30" s="46"/>
      <c r="R30" s="46"/>
      <c r="S30" s="47"/>
      <c r="T30" s="44" t="str">
        <f t="shared" si="0"/>
        <v/>
      </c>
      <c r="U30" s="44" t="str">
        <f t="shared" si="1"/>
        <v/>
      </c>
      <c r="V30" s="35"/>
      <c r="W30" s="40">
        <f t="shared" si="2"/>
        <v>0</v>
      </c>
      <c r="X30" s="66">
        <f t="shared" si="3"/>
        <v>0</v>
      </c>
      <c r="Y30" s="35"/>
      <c r="Z30" s="35"/>
      <c r="AA30" s="35"/>
      <c r="AB30" s="35"/>
      <c r="AC30" s="35"/>
      <c r="AD30" s="35"/>
      <c r="AE30" s="35"/>
    </row>
    <row r="31" spans="1:31" s="4" customFormat="1" ht="13.5" customHeight="1">
      <c r="A31" s="35"/>
      <c r="B31" s="3">
        <v>24</v>
      </c>
      <c r="C31" s="27" t="str">
        <f>IF(นักเรียน!B29="","",นักเรียน!B29)</f>
        <v/>
      </c>
      <c r="D31" s="28" t="str">
        <f>IF(นักเรียน!C29="","",นักเรียน!C29)</f>
        <v/>
      </c>
      <c r="E31" s="45"/>
      <c r="F31" s="46"/>
      <c r="G31" s="46"/>
      <c r="H31" s="46"/>
      <c r="I31" s="47"/>
      <c r="J31" s="45"/>
      <c r="K31" s="46"/>
      <c r="L31" s="46"/>
      <c r="M31" s="46"/>
      <c r="N31" s="47"/>
      <c r="O31" s="45"/>
      <c r="P31" s="46"/>
      <c r="Q31" s="46"/>
      <c r="R31" s="46"/>
      <c r="S31" s="47"/>
      <c r="T31" s="44" t="str">
        <f t="shared" si="0"/>
        <v/>
      </c>
      <c r="U31" s="44" t="str">
        <f t="shared" si="1"/>
        <v/>
      </c>
      <c r="V31" s="35"/>
      <c r="W31" s="40">
        <f t="shared" si="2"/>
        <v>0</v>
      </c>
      <c r="X31" s="66">
        <f t="shared" si="3"/>
        <v>0</v>
      </c>
      <c r="Y31" s="35"/>
      <c r="Z31" s="35"/>
      <c r="AA31" s="35"/>
      <c r="AB31" s="35"/>
      <c r="AC31" s="35"/>
      <c r="AD31" s="35"/>
      <c r="AE31" s="35"/>
    </row>
    <row r="32" spans="1:31" s="4" customFormat="1" ht="13.5" customHeight="1">
      <c r="A32" s="35"/>
      <c r="B32" s="3">
        <v>25</v>
      </c>
      <c r="C32" s="27" t="str">
        <f>IF(นักเรียน!B30="","",นักเรียน!B30)</f>
        <v/>
      </c>
      <c r="D32" s="28" t="str">
        <f>IF(นักเรียน!C30="","",นักเรียน!C30)</f>
        <v/>
      </c>
      <c r="E32" s="45"/>
      <c r="F32" s="46"/>
      <c r="G32" s="46"/>
      <c r="H32" s="46"/>
      <c r="I32" s="47"/>
      <c r="J32" s="45"/>
      <c r="K32" s="46"/>
      <c r="L32" s="46"/>
      <c r="M32" s="46"/>
      <c r="N32" s="47"/>
      <c r="O32" s="45"/>
      <c r="P32" s="46"/>
      <c r="Q32" s="46"/>
      <c r="R32" s="46"/>
      <c r="S32" s="47"/>
      <c r="T32" s="44" t="str">
        <f t="shared" si="0"/>
        <v/>
      </c>
      <c r="U32" s="44" t="str">
        <f t="shared" si="1"/>
        <v/>
      </c>
      <c r="V32" s="35"/>
      <c r="W32" s="40">
        <f t="shared" si="2"/>
        <v>0</v>
      </c>
      <c r="X32" s="66">
        <f t="shared" si="3"/>
        <v>0</v>
      </c>
      <c r="Y32" s="35"/>
      <c r="Z32" s="35"/>
      <c r="AA32" s="35"/>
      <c r="AB32" s="35"/>
      <c r="AC32" s="35"/>
      <c r="AD32" s="35"/>
      <c r="AE32" s="35"/>
    </row>
    <row r="33" spans="1:31" s="4" customFormat="1" ht="13.5" customHeight="1">
      <c r="A33" s="35"/>
      <c r="B33" s="3">
        <v>26</v>
      </c>
      <c r="C33" s="27" t="str">
        <f>IF(นักเรียน!B31="","",นักเรียน!B31)</f>
        <v/>
      </c>
      <c r="D33" s="28" t="str">
        <f>IF(นักเรียน!C31="","",นักเรียน!C31)</f>
        <v/>
      </c>
      <c r="E33" s="45"/>
      <c r="F33" s="46"/>
      <c r="G33" s="46"/>
      <c r="H33" s="46"/>
      <c r="I33" s="47"/>
      <c r="J33" s="45"/>
      <c r="K33" s="46"/>
      <c r="L33" s="46"/>
      <c r="M33" s="46"/>
      <c r="N33" s="47"/>
      <c r="O33" s="45"/>
      <c r="P33" s="46"/>
      <c r="Q33" s="46"/>
      <c r="R33" s="46"/>
      <c r="S33" s="47"/>
      <c r="T33" s="44" t="str">
        <f t="shared" si="0"/>
        <v/>
      </c>
      <c r="U33" s="44" t="str">
        <f t="shared" si="1"/>
        <v/>
      </c>
      <c r="V33" s="35"/>
      <c r="W33" s="40">
        <f t="shared" si="2"/>
        <v>0</v>
      </c>
      <c r="X33" s="66">
        <f t="shared" si="3"/>
        <v>0</v>
      </c>
      <c r="Y33" s="35"/>
      <c r="Z33" s="35"/>
      <c r="AA33" s="35"/>
      <c r="AB33" s="35"/>
      <c r="AC33" s="35"/>
      <c r="AD33" s="35"/>
      <c r="AE33" s="35"/>
    </row>
    <row r="34" spans="1:31" s="4" customFormat="1" ht="13.5" customHeight="1">
      <c r="A34" s="35"/>
      <c r="B34" s="3">
        <v>27</v>
      </c>
      <c r="C34" s="27" t="str">
        <f>IF(นักเรียน!B32="","",นักเรียน!B32)</f>
        <v/>
      </c>
      <c r="D34" s="28" t="str">
        <f>IF(นักเรียน!C32="","",นักเรียน!C32)</f>
        <v/>
      </c>
      <c r="E34" s="45"/>
      <c r="F34" s="46"/>
      <c r="G34" s="46"/>
      <c r="H34" s="46"/>
      <c r="I34" s="47"/>
      <c r="J34" s="45"/>
      <c r="K34" s="46"/>
      <c r="L34" s="46"/>
      <c r="M34" s="46"/>
      <c r="N34" s="47"/>
      <c r="O34" s="45"/>
      <c r="P34" s="46"/>
      <c r="Q34" s="46"/>
      <c r="R34" s="46"/>
      <c r="S34" s="47"/>
      <c r="T34" s="44" t="str">
        <f t="shared" si="0"/>
        <v/>
      </c>
      <c r="U34" s="44" t="str">
        <f t="shared" si="1"/>
        <v/>
      </c>
      <c r="V34" s="35"/>
      <c r="W34" s="40">
        <f t="shared" si="2"/>
        <v>0</v>
      </c>
      <c r="X34" s="66">
        <f t="shared" si="3"/>
        <v>0</v>
      </c>
      <c r="Y34" s="35"/>
      <c r="Z34" s="35"/>
      <c r="AA34" s="35"/>
      <c r="AB34" s="35"/>
      <c r="AC34" s="35"/>
      <c r="AD34" s="35"/>
      <c r="AE34" s="35"/>
    </row>
    <row r="35" spans="1:31" s="4" customFormat="1" ht="13.5" customHeight="1">
      <c r="A35" s="35"/>
      <c r="B35" s="3">
        <v>28</v>
      </c>
      <c r="C35" s="27" t="str">
        <f>IF(นักเรียน!B33="","",นักเรียน!B33)</f>
        <v/>
      </c>
      <c r="D35" s="28" t="str">
        <f>IF(นักเรียน!C33="","",นักเรียน!C33)</f>
        <v/>
      </c>
      <c r="E35" s="45"/>
      <c r="F35" s="46"/>
      <c r="G35" s="46"/>
      <c r="H35" s="46"/>
      <c r="I35" s="47"/>
      <c r="J35" s="45"/>
      <c r="K35" s="46"/>
      <c r="L35" s="46"/>
      <c r="M35" s="46"/>
      <c r="N35" s="47"/>
      <c r="O35" s="45"/>
      <c r="P35" s="46"/>
      <c r="Q35" s="46"/>
      <c r="R35" s="46"/>
      <c r="S35" s="47"/>
      <c r="T35" s="44" t="str">
        <f t="shared" si="0"/>
        <v/>
      </c>
      <c r="U35" s="44" t="str">
        <f t="shared" si="1"/>
        <v/>
      </c>
      <c r="V35" s="35"/>
      <c r="W35" s="40">
        <f t="shared" si="2"/>
        <v>0</v>
      </c>
      <c r="X35" s="66">
        <f t="shared" si="3"/>
        <v>0</v>
      </c>
      <c r="Y35" s="35"/>
      <c r="Z35" s="35"/>
      <c r="AA35" s="35"/>
      <c r="AB35" s="35"/>
      <c r="AC35" s="35"/>
      <c r="AD35" s="35"/>
      <c r="AE35" s="35"/>
    </row>
    <row r="36" spans="1:31" s="4" customFormat="1" ht="13.5" customHeight="1">
      <c r="A36" s="35"/>
      <c r="B36" s="3">
        <v>29</v>
      </c>
      <c r="C36" s="27" t="str">
        <f>IF(นักเรียน!B34="","",นักเรียน!B34)</f>
        <v/>
      </c>
      <c r="D36" s="28" t="str">
        <f>IF(นักเรียน!C34="","",นักเรียน!C34)</f>
        <v/>
      </c>
      <c r="E36" s="45"/>
      <c r="F36" s="46"/>
      <c r="G36" s="46"/>
      <c r="H36" s="46"/>
      <c r="I36" s="47"/>
      <c r="J36" s="45"/>
      <c r="K36" s="46"/>
      <c r="L36" s="46"/>
      <c r="M36" s="46"/>
      <c r="N36" s="47"/>
      <c r="O36" s="45"/>
      <c r="P36" s="46"/>
      <c r="Q36" s="46"/>
      <c r="R36" s="46"/>
      <c r="S36" s="47"/>
      <c r="T36" s="44" t="str">
        <f t="shared" si="0"/>
        <v/>
      </c>
      <c r="U36" s="44" t="str">
        <f t="shared" si="1"/>
        <v/>
      </c>
      <c r="V36" s="35"/>
      <c r="W36" s="40">
        <f t="shared" si="2"/>
        <v>0</v>
      </c>
      <c r="X36" s="66">
        <f t="shared" si="3"/>
        <v>0</v>
      </c>
      <c r="Y36" s="35"/>
      <c r="Z36" s="35"/>
      <c r="AA36" s="35"/>
      <c r="AB36" s="35"/>
      <c r="AC36" s="35"/>
      <c r="AD36" s="35"/>
      <c r="AE36" s="35"/>
    </row>
    <row r="37" spans="1:31" s="4" customFormat="1" ht="13.5" customHeight="1">
      <c r="A37" s="35"/>
      <c r="B37" s="3">
        <v>30</v>
      </c>
      <c r="C37" s="27" t="str">
        <f>IF(นักเรียน!B35="","",นักเรียน!B35)</f>
        <v/>
      </c>
      <c r="D37" s="28" t="str">
        <f>IF(นักเรียน!C35="","",นักเรียน!C35)</f>
        <v/>
      </c>
      <c r="E37" s="45"/>
      <c r="F37" s="46"/>
      <c r="G37" s="46"/>
      <c r="H37" s="46"/>
      <c r="I37" s="47"/>
      <c r="J37" s="45"/>
      <c r="K37" s="46"/>
      <c r="L37" s="46"/>
      <c r="M37" s="46"/>
      <c r="N37" s="47"/>
      <c r="O37" s="45"/>
      <c r="P37" s="46"/>
      <c r="Q37" s="46"/>
      <c r="R37" s="46"/>
      <c r="S37" s="47"/>
      <c r="T37" s="44" t="str">
        <f t="shared" si="0"/>
        <v/>
      </c>
      <c r="U37" s="44" t="str">
        <f t="shared" si="1"/>
        <v/>
      </c>
      <c r="V37" s="35"/>
      <c r="W37" s="40">
        <f t="shared" si="2"/>
        <v>0</v>
      </c>
      <c r="X37" s="66">
        <f t="shared" si="3"/>
        <v>0</v>
      </c>
      <c r="Y37" s="35"/>
      <c r="Z37" s="35"/>
      <c r="AA37" s="35"/>
      <c r="AB37" s="35"/>
      <c r="AC37" s="35"/>
      <c r="AD37" s="35"/>
      <c r="AE37" s="35"/>
    </row>
    <row r="38" spans="1:31" s="4" customFormat="1" ht="13.5" customHeight="1">
      <c r="A38" s="35"/>
      <c r="B38" s="3">
        <v>31</v>
      </c>
      <c r="C38" s="27" t="str">
        <f>IF(นักเรียน!B36="","",นักเรียน!B36)</f>
        <v/>
      </c>
      <c r="D38" s="28" t="str">
        <f>IF(นักเรียน!C36="","",นักเรียน!C36)</f>
        <v/>
      </c>
      <c r="E38" s="45"/>
      <c r="F38" s="46"/>
      <c r="G38" s="46"/>
      <c r="H38" s="46"/>
      <c r="I38" s="47"/>
      <c r="J38" s="45"/>
      <c r="K38" s="46"/>
      <c r="L38" s="46"/>
      <c r="M38" s="46"/>
      <c r="N38" s="47"/>
      <c r="O38" s="45"/>
      <c r="P38" s="46"/>
      <c r="Q38" s="46"/>
      <c r="R38" s="46"/>
      <c r="S38" s="47"/>
      <c r="T38" s="44" t="str">
        <f t="shared" si="0"/>
        <v/>
      </c>
      <c r="U38" s="44" t="str">
        <f t="shared" si="1"/>
        <v/>
      </c>
      <c r="V38" s="35"/>
      <c r="W38" s="40">
        <f t="shared" si="2"/>
        <v>0</v>
      </c>
      <c r="X38" s="66">
        <f t="shared" si="3"/>
        <v>0</v>
      </c>
      <c r="Y38" s="35"/>
      <c r="Z38" s="35"/>
      <c r="AA38" s="35"/>
      <c r="AB38" s="35"/>
      <c r="AC38" s="35"/>
      <c r="AD38" s="35"/>
      <c r="AE38" s="35"/>
    </row>
    <row r="39" spans="1:31" s="4" customFormat="1" ht="13.5" customHeight="1">
      <c r="A39" s="35"/>
      <c r="B39" s="3">
        <v>32</v>
      </c>
      <c r="C39" s="27" t="str">
        <f>IF(นักเรียน!B37="","",นักเรียน!B37)</f>
        <v/>
      </c>
      <c r="D39" s="28" t="str">
        <f>IF(นักเรียน!C37="","",นักเรียน!C37)</f>
        <v/>
      </c>
      <c r="E39" s="45"/>
      <c r="F39" s="46"/>
      <c r="G39" s="46"/>
      <c r="H39" s="46"/>
      <c r="I39" s="47"/>
      <c r="J39" s="45"/>
      <c r="K39" s="46"/>
      <c r="L39" s="46"/>
      <c r="M39" s="46"/>
      <c r="N39" s="47"/>
      <c r="O39" s="45"/>
      <c r="P39" s="46"/>
      <c r="Q39" s="46"/>
      <c r="R39" s="46"/>
      <c r="S39" s="47"/>
      <c r="T39" s="44" t="str">
        <f t="shared" si="0"/>
        <v/>
      </c>
      <c r="U39" s="44" t="str">
        <f t="shared" si="1"/>
        <v/>
      </c>
      <c r="V39" s="35"/>
      <c r="W39" s="40">
        <f t="shared" si="2"/>
        <v>0</v>
      </c>
      <c r="X39" s="66">
        <f t="shared" si="3"/>
        <v>0</v>
      </c>
      <c r="Y39" s="35"/>
      <c r="Z39" s="35"/>
      <c r="AA39" s="35"/>
      <c r="AB39" s="35"/>
      <c r="AC39" s="35"/>
      <c r="AD39" s="35"/>
      <c r="AE39" s="35"/>
    </row>
    <row r="40" spans="1:31" s="4" customFormat="1" ht="13.5" customHeight="1">
      <c r="A40" s="35"/>
      <c r="B40" s="3">
        <v>33</v>
      </c>
      <c r="C40" s="27" t="str">
        <f>IF(นักเรียน!B38="","",นักเรียน!B38)</f>
        <v/>
      </c>
      <c r="D40" s="28" t="str">
        <f>IF(นักเรียน!C38="","",นักเรียน!C38)</f>
        <v/>
      </c>
      <c r="E40" s="45"/>
      <c r="F40" s="46"/>
      <c r="G40" s="46"/>
      <c r="H40" s="46"/>
      <c r="I40" s="47"/>
      <c r="J40" s="45"/>
      <c r="K40" s="46"/>
      <c r="L40" s="46"/>
      <c r="M40" s="46"/>
      <c r="N40" s="47"/>
      <c r="O40" s="45"/>
      <c r="P40" s="46"/>
      <c r="Q40" s="46"/>
      <c r="R40" s="46"/>
      <c r="S40" s="47"/>
      <c r="T40" s="44" t="str">
        <f t="shared" si="0"/>
        <v/>
      </c>
      <c r="U40" s="44" t="str">
        <f t="shared" si="1"/>
        <v/>
      </c>
      <c r="V40" s="35"/>
      <c r="W40" s="40">
        <f t="shared" si="2"/>
        <v>0</v>
      </c>
      <c r="X40" s="66">
        <f t="shared" si="3"/>
        <v>0</v>
      </c>
      <c r="Y40" s="35"/>
      <c r="Z40" s="35"/>
      <c r="AA40" s="35"/>
      <c r="AB40" s="35"/>
      <c r="AC40" s="35"/>
      <c r="AD40" s="35"/>
      <c r="AE40" s="35"/>
    </row>
    <row r="41" spans="1:31" s="4" customFormat="1" ht="13.5" customHeight="1">
      <c r="A41" s="35"/>
      <c r="B41" s="3">
        <v>34</v>
      </c>
      <c r="C41" s="27" t="str">
        <f>IF(นักเรียน!B39="","",นักเรียน!B39)</f>
        <v/>
      </c>
      <c r="D41" s="28" t="str">
        <f>IF(นักเรียน!C39="","",นักเรียน!C39)</f>
        <v/>
      </c>
      <c r="E41" s="45"/>
      <c r="F41" s="46"/>
      <c r="G41" s="46"/>
      <c r="H41" s="46"/>
      <c r="I41" s="47"/>
      <c r="J41" s="45"/>
      <c r="K41" s="46"/>
      <c r="L41" s="46"/>
      <c r="M41" s="46"/>
      <c r="N41" s="47"/>
      <c r="O41" s="45"/>
      <c r="P41" s="46"/>
      <c r="Q41" s="46"/>
      <c r="R41" s="46"/>
      <c r="S41" s="47"/>
      <c r="T41" s="44" t="str">
        <f t="shared" si="0"/>
        <v/>
      </c>
      <c r="U41" s="44" t="str">
        <f t="shared" si="1"/>
        <v/>
      </c>
      <c r="V41" s="35"/>
      <c r="W41" s="40">
        <f t="shared" si="2"/>
        <v>0</v>
      </c>
      <c r="X41" s="66">
        <f t="shared" si="3"/>
        <v>0</v>
      </c>
      <c r="Y41" s="35"/>
      <c r="Z41" s="35"/>
      <c r="AA41" s="35"/>
      <c r="AB41" s="35"/>
      <c r="AC41" s="35"/>
      <c r="AD41" s="35"/>
      <c r="AE41" s="35"/>
    </row>
    <row r="42" spans="1:31" s="4" customFormat="1" ht="13.5" customHeight="1">
      <c r="A42" s="35"/>
      <c r="B42" s="3">
        <v>35</v>
      </c>
      <c r="C42" s="27" t="str">
        <f>IF(นักเรียน!B40="","",นักเรียน!B40)</f>
        <v/>
      </c>
      <c r="D42" s="28" t="str">
        <f>IF(นักเรียน!C40="","",นักเรียน!C40)</f>
        <v/>
      </c>
      <c r="E42" s="45"/>
      <c r="F42" s="46"/>
      <c r="G42" s="46"/>
      <c r="H42" s="46"/>
      <c r="I42" s="47"/>
      <c r="J42" s="45"/>
      <c r="K42" s="46"/>
      <c r="L42" s="46"/>
      <c r="M42" s="46"/>
      <c r="N42" s="47"/>
      <c r="O42" s="45"/>
      <c r="P42" s="46"/>
      <c r="Q42" s="46"/>
      <c r="R42" s="46"/>
      <c r="S42" s="47"/>
      <c r="T42" s="44" t="str">
        <f t="shared" si="0"/>
        <v/>
      </c>
      <c r="U42" s="44" t="str">
        <f t="shared" si="1"/>
        <v/>
      </c>
      <c r="V42" s="35"/>
      <c r="W42" s="40">
        <f t="shared" si="2"/>
        <v>0</v>
      </c>
      <c r="X42" s="66">
        <f t="shared" si="3"/>
        <v>0</v>
      </c>
      <c r="Y42" s="35"/>
      <c r="Z42" s="35"/>
      <c r="AA42" s="35"/>
      <c r="AB42" s="35"/>
      <c r="AC42" s="35"/>
      <c r="AD42" s="35"/>
      <c r="AE42" s="35"/>
    </row>
    <row r="43" spans="1:31" s="4" customFormat="1" ht="13.5" customHeight="1">
      <c r="A43" s="35"/>
      <c r="B43" s="3">
        <v>36</v>
      </c>
      <c r="C43" s="27" t="str">
        <f>IF(นักเรียน!B41="","",นักเรียน!B41)</f>
        <v/>
      </c>
      <c r="D43" s="28" t="str">
        <f>IF(นักเรียน!C41="","",นักเรียน!C41)</f>
        <v/>
      </c>
      <c r="E43" s="45"/>
      <c r="F43" s="46"/>
      <c r="G43" s="46"/>
      <c r="H43" s="46"/>
      <c r="I43" s="47"/>
      <c r="J43" s="45"/>
      <c r="K43" s="46"/>
      <c r="L43" s="46"/>
      <c r="M43" s="46"/>
      <c r="N43" s="47"/>
      <c r="O43" s="45"/>
      <c r="P43" s="46"/>
      <c r="Q43" s="46"/>
      <c r="R43" s="46"/>
      <c r="S43" s="47"/>
      <c r="T43" s="44" t="str">
        <f t="shared" si="0"/>
        <v/>
      </c>
      <c r="U43" s="44" t="str">
        <f t="shared" si="1"/>
        <v/>
      </c>
      <c r="V43" s="35"/>
      <c r="W43" s="40">
        <f t="shared" si="2"/>
        <v>0</v>
      </c>
      <c r="X43" s="66">
        <f t="shared" si="3"/>
        <v>0</v>
      </c>
      <c r="Y43" s="35"/>
      <c r="Z43" s="35"/>
      <c r="AA43" s="35"/>
      <c r="AB43" s="35"/>
      <c r="AC43" s="35"/>
      <c r="AD43" s="35"/>
      <c r="AE43" s="35"/>
    </row>
    <row r="44" spans="1:31" s="4" customFormat="1" ht="13.5" customHeight="1">
      <c r="A44" s="35"/>
      <c r="B44" s="3">
        <v>37</v>
      </c>
      <c r="C44" s="27" t="str">
        <f>IF(นักเรียน!B42="","",นักเรียน!B42)</f>
        <v/>
      </c>
      <c r="D44" s="28" t="str">
        <f>IF(นักเรียน!C42="","",นักเรียน!C42)</f>
        <v/>
      </c>
      <c r="E44" s="45"/>
      <c r="F44" s="46"/>
      <c r="G44" s="46"/>
      <c r="H44" s="46"/>
      <c r="I44" s="47"/>
      <c r="J44" s="45"/>
      <c r="K44" s="46"/>
      <c r="L44" s="46"/>
      <c r="M44" s="46"/>
      <c r="N44" s="47"/>
      <c r="O44" s="45"/>
      <c r="P44" s="46"/>
      <c r="Q44" s="46"/>
      <c r="R44" s="46"/>
      <c r="S44" s="47"/>
      <c r="T44" s="44" t="str">
        <f t="shared" si="0"/>
        <v/>
      </c>
      <c r="U44" s="44" t="str">
        <f t="shared" si="1"/>
        <v/>
      </c>
      <c r="V44" s="35"/>
      <c r="W44" s="40">
        <f t="shared" si="2"/>
        <v>0</v>
      </c>
      <c r="X44" s="66">
        <f t="shared" si="3"/>
        <v>0</v>
      </c>
      <c r="Y44" s="35"/>
      <c r="Z44" s="35"/>
      <c r="AA44" s="35"/>
      <c r="AB44" s="35"/>
      <c r="AC44" s="35"/>
      <c r="AD44" s="35"/>
      <c r="AE44" s="35"/>
    </row>
    <row r="45" spans="1:31" s="5" customFormat="1" ht="13.5" customHeight="1">
      <c r="A45" s="36"/>
      <c r="B45" s="3">
        <v>38</v>
      </c>
      <c r="C45" s="27" t="str">
        <f>IF(นักเรียน!B43="","",นักเรียน!B43)</f>
        <v/>
      </c>
      <c r="D45" s="28" t="str">
        <f>IF(นักเรียน!C43="","",นักเรียน!C43)</f>
        <v/>
      </c>
      <c r="E45" s="45"/>
      <c r="F45" s="46"/>
      <c r="G45" s="46"/>
      <c r="H45" s="46"/>
      <c r="I45" s="47"/>
      <c r="J45" s="45"/>
      <c r="K45" s="46"/>
      <c r="L45" s="46"/>
      <c r="M45" s="46"/>
      <c r="N45" s="47"/>
      <c r="O45" s="45"/>
      <c r="P45" s="46"/>
      <c r="Q45" s="46"/>
      <c r="R45" s="46"/>
      <c r="S45" s="47"/>
      <c r="T45" s="44" t="str">
        <f t="shared" si="0"/>
        <v/>
      </c>
      <c r="U45" s="44" t="str">
        <f t="shared" si="1"/>
        <v/>
      </c>
      <c r="V45" s="36"/>
      <c r="W45" s="40">
        <f t="shared" si="2"/>
        <v>0</v>
      </c>
      <c r="X45" s="66">
        <f t="shared" si="3"/>
        <v>0</v>
      </c>
      <c r="Y45" s="36"/>
      <c r="Z45" s="36"/>
      <c r="AA45" s="36"/>
      <c r="AB45" s="36"/>
      <c r="AC45" s="36"/>
      <c r="AD45" s="36"/>
      <c r="AE45" s="36"/>
    </row>
    <row r="46" spans="1:31" s="5" customFormat="1" ht="13.5" customHeight="1">
      <c r="A46" s="36"/>
      <c r="B46" s="3">
        <v>39</v>
      </c>
      <c r="C46" s="27" t="str">
        <f>IF(นักเรียน!B44="","",นักเรียน!B44)</f>
        <v/>
      </c>
      <c r="D46" s="28" t="str">
        <f>IF(นักเรียน!C44="","",นักเรียน!C44)</f>
        <v/>
      </c>
      <c r="E46" s="45"/>
      <c r="F46" s="46"/>
      <c r="G46" s="46"/>
      <c r="H46" s="46"/>
      <c r="I46" s="47"/>
      <c r="J46" s="45"/>
      <c r="K46" s="46"/>
      <c r="L46" s="46"/>
      <c r="M46" s="46"/>
      <c r="N46" s="47"/>
      <c r="O46" s="45"/>
      <c r="P46" s="46"/>
      <c r="Q46" s="46"/>
      <c r="R46" s="46"/>
      <c r="S46" s="47"/>
      <c r="T46" s="44" t="str">
        <f t="shared" si="0"/>
        <v/>
      </c>
      <c r="U46" s="44" t="str">
        <f t="shared" si="1"/>
        <v/>
      </c>
      <c r="V46" s="36"/>
      <c r="W46" s="40">
        <f t="shared" si="2"/>
        <v>0</v>
      </c>
      <c r="X46" s="66">
        <f t="shared" si="3"/>
        <v>0</v>
      </c>
      <c r="Y46" s="36"/>
      <c r="Z46" s="36"/>
      <c r="AA46" s="36"/>
      <c r="AB46" s="36"/>
      <c r="AC46" s="36"/>
      <c r="AD46" s="36"/>
      <c r="AE46" s="36"/>
    </row>
    <row r="47" spans="1:31" s="5" customFormat="1" ht="13.5" customHeight="1">
      <c r="A47" s="36"/>
      <c r="B47" s="3">
        <v>40</v>
      </c>
      <c r="C47" s="27" t="str">
        <f>IF(นักเรียน!B45="","",นักเรียน!B45)</f>
        <v/>
      </c>
      <c r="D47" s="28" t="str">
        <f>IF(นักเรียน!C45="","",นักเรียน!C45)</f>
        <v/>
      </c>
      <c r="E47" s="45"/>
      <c r="F47" s="46"/>
      <c r="G47" s="46"/>
      <c r="H47" s="46"/>
      <c r="I47" s="47"/>
      <c r="J47" s="45"/>
      <c r="K47" s="46"/>
      <c r="L47" s="46"/>
      <c r="M47" s="46"/>
      <c r="N47" s="47"/>
      <c r="O47" s="45"/>
      <c r="P47" s="46"/>
      <c r="Q47" s="46"/>
      <c r="R47" s="46"/>
      <c r="S47" s="47"/>
      <c r="T47" s="44" t="str">
        <f t="shared" si="0"/>
        <v/>
      </c>
      <c r="U47" s="44" t="str">
        <f t="shared" si="1"/>
        <v/>
      </c>
      <c r="V47" s="36"/>
      <c r="W47" s="40">
        <f t="shared" si="2"/>
        <v>0</v>
      </c>
      <c r="X47" s="66">
        <f t="shared" si="3"/>
        <v>0</v>
      </c>
      <c r="Y47" s="36"/>
      <c r="Z47" s="36"/>
      <c r="AA47" s="36"/>
      <c r="AB47" s="36"/>
      <c r="AC47" s="36"/>
      <c r="AD47" s="36"/>
      <c r="AE47" s="36"/>
    </row>
    <row r="48" spans="1:31" s="5" customFormat="1" ht="13.5" customHeight="1">
      <c r="A48" s="36"/>
      <c r="B48" s="3">
        <v>41</v>
      </c>
      <c r="C48" s="27" t="str">
        <f>IF(นักเรียน!B46="","",นักเรียน!B46)</f>
        <v/>
      </c>
      <c r="D48" s="28" t="str">
        <f>IF(นักเรียน!C46="","",นักเรียน!C46)</f>
        <v/>
      </c>
      <c r="E48" s="45"/>
      <c r="F48" s="46"/>
      <c r="G48" s="46"/>
      <c r="H48" s="46"/>
      <c r="I48" s="47"/>
      <c r="J48" s="45"/>
      <c r="K48" s="46"/>
      <c r="L48" s="46"/>
      <c r="M48" s="46"/>
      <c r="N48" s="47"/>
      <c r="O48" s="45"/>
      <c r="P48" s="46"/>
      <c r="Q48" s="46"/>
      <c r="R48" s="46"/>
      <c r="S48" s="47"/>
      <c r="T48" s="44" t="str">
        <f t="shared" si="0"/>
        <v/>
      </c>
      <c r="U48" s="44" t="str">
        <f t="shared" si="1"/>
        <v/>
      </c>
      <c r="V48" s="36"/>
      <c r="W48" s="40">
        <f t="shared" si="2"/>
        <v>0</v>
      </c>
      <c r="X48" s="66">
        <f t="shared" si="3"/>
        <v>0</v>
      </c>
      <c r="Y48" s="36"/>
      <c r="Z48" s="36"/>
      <c r="AA48" s="36"/>
      <c r="AB48" s="36"/>
      <c r="AC48" s="36"/>
      <c r="AD48" s="36"/>
      <c r="AE48" s="36"/>
    </row>
    <row r="49" spans="1:31" s="5" customFormat="1" ht="13.5" customHeight="1">
      <c r="A49" s="36"/>
      <c r="B49" s="3">
        <v>42</v>
      </c>
      <c r="C49" s="27" t="str">
        <f>IF(นักเรียน!B47="","",นักเรียน!B47)</f>
        <v/>
      </c>
      <c r="D49" s="28" t="str">
        <f>IF(นักเรียน!C47="","",นักเรียน!C47)</f>
        <v/>
      </c>
      <c r="E49" s="45"/>
      <c r="F49" s="46"/>
      <c r="G49" s="46"/>
      <c r="H49" s="46"/>
      <c r="I49" s="47"/>
      <c r="J49" s="45"/>
      <c r="K49" s="46"/>
      <c r="L49" s="46"/>
      <c r="M49" s="46"/>
      <c r="N49" s="47"/>
      <c r="O49" s="45"/>
      <c r="P49" s="46"/>
      <c r="Q49" s="46"/>
      <c r="R49" s="46"/>
      <c r="S49" s="47"/>
      <c r="T49" s="44" t="str">
        <f t="shared" si="0"/>
        <v/>
      </c>
      <c r="U49" s="44" t="str">
        <f t="shared" si="1"/>
        <v/>
      </c>
      <c r="V49" s="36"/>
      <c r="W49" s="40">
        <f t="shared" si="2"/>
        <v>0</v>
      </c>
      <c r="X49" s="66">
        <f t="shared" si="3"/>
        <v>0</v>
      </c>
      <c r="Y49" s="36"/>
      <c r="Z49" s="36"/>
      <c r="AA49" s="36"/>
      <c r="AB49" s="36"/>
      <c r="AC49" s="36"/>
      <c r="AD49" s="36"/>
      <c r="AE49" s="36"/>
    </row>
    <row r="50" spans="1:31" s="5" customFormat="1" ht="13.5" customHeight="1">
      <c r="A50" s="36"/>
      <c r="B50" s="3">
        <v>43</v>
      </c>
      <c r="C50" s="27" t="str">
        <f>IF(นักเรียน!B48="","",นักเรียน!B48)</f>
        <v/>
      </c>
      <c r="D50" s="28" t="str">
        <f>IF(นักเรียน!C48="","",นักเรียน!C48)</f>
        <v/>
      </c>
      <c r="E50" s="45"/>
      <c r="F50" s="46"/>
      <c r="G50" s="46"/>
      <c r="H50" s="46"/>
      <c r="I50" s="47"/>
      <c r="J50" s="45"/>
      <c r="K50" s="46"/>
      <c r="L50" s="46"/>
      <c r="M50" s="46"/>
      <c r="N50" s="47"/>
      <c r="O50" s="45"/>
      <c r="P50" s="46"/>
      <c r="Q50" s="46"/>
      <c r="R50" s="46"/>
      <c r="S50" s="47"/>
      <c r="T50" s="44" t="str">
        <f t="shared" si="0"/>
        <v/>
      </c>
      <c r="U50" s="44" t="str">
        <f t="shared" si="1"/>
        <v/>
      </c>
      <c r="V50" s="36"/>
      <c r="W50" s="40">
        <f t="shared" si="2"/>
        <v>0</v>
      </c>
      <c r="X50" s="66">
        <f t="shared" si="3"/>
        <v>0</v>
      </c>
      <c r="Y50" s="36"/>
      <c r="Z50" s="36"/>
      <c r="AA50" s="36"/>
      <c r="AB50" s="36"/>
      <c r="AC50" s="36"/>
      <c r="AD50" s="36"/>
      <c r="AE50" s="36"/>
    </row>
    <row r="51" spans="1:31" s="5" customFormat="1" ht="13.5" customHeight="1">
      <c r="A51" s="36"/>
      <c r="B51" s="3">
        <v>44</v>
      </c>
      <c r="C51" s="27" t="str">
        <f>IF(นักเรียน!B49="","",นักเรียน!B49)</f>
        <v/>
      </c>
      <c r="D51" s="28" t="str">
        <f>IF(นักเรียน!C49="","",นักเรียน!C49)</f>
        <v/>
      </c>
      <c r="E51" s="45"/>
      <c r="F51" s="46"/>
      <c r="G51" s="46"/>
      <c r="H51" s="46"/>
      <c r="I51" s="47"/>
      <c r="J51" s="45"/>
      <c r="K51" s="46"/>
      <c r="L51" s="46"/>
      <c r="M51" s="46"/>
      <c r="N51" s="47"/>
      <c r="O51" s="45"/>
      <c r="P51" s="46"/>
      <c r="Q51" s="46"/>
      <c r="R51" s="46"/>
      <c r="S51" s="47"/>
      <c r="T51" s="44" t="str">
        <f t="shared" si="0"/>
        <v/>
      </c>
      <c r="U51" s="44" t="str">
        <f t="shared" si="1"/>
        <v/>
      </c>
      <c r="V51" s="36"/>
      <c r="W51" s="40">
        <f t="shared" si="2"/>
        <v>0</v>
      </c>
      <c r="X51" s="66">
        <f t="shared" si="3"/>
        <v>0</v>
      </c>
      <c r="Y51" s="36"/>
      <c r="Z51" s="36"/>
      <c r="AA51" s="36"/>
      <c r="AB51" s="36"/>
      <c r="AC51" s="36"/>
      <c r="AD51" s="36"/>
      <c r="AE51" s="36"/>
    </row>
    <row r="52" spans="1:31" s="5" customFormat="1" ht="13.5" customHeight="1">
      <c r="A52" s="36"/>
      <c r="B52" s="3">
        <v>45</v>
      </c>
      <c r="C52" s="27" t="str">
        <f>IF(นักเรียน!B50="","",นักเรียน!B50)</f>
        <v/>
      </c>
      <c r="D52" s="28" t="str">
        <f>IF(นักเรียน!C50="","",นักเรียน!C50)</f>
        <v/>
      </c>
      <c r="E52" s="45"/>
      <c r="F52" s="46"/>
      <c r="G52" s="46"/>
      <c r="H52" s="46"/>
      <c r="I52" s="47"/>
      <c r="J52" s="45"/>
      <c r="K52" s="46"/>
      <c r="L52" s="46"/>
      <c r="M52" s="46"/>
      <c r="N52" s="47"/>
      <c r="O52" s="45"/>
      <c r="P52" s="46"/>
      <c r="Q52" s="46"/>
      <c r="R52" s="46"/>
      <c r="S52" s="47"/>
      <c r="T52" s="44" t="str">
        <f t="shared" si="0"/>
        <v/>
      </c>
      <c r="U52" s="44" t="str">
        <f t="shared" si="1"/>
        <v/>
      </c>
      <c r="V52" s="36"/>
      <c r="W52" s="40">
        <f t="shared" si="2"/>
        <v>0</v>
      </c>
      <c r="X52" s="66">
        <f t="shared" si="3"/>
        <v>0</v>
      </c>
      <c r="Y52" s="36"/>
      <c r="Z52" s="36"/>
      <c r="AA52" s="36"/>
      <c r="AB52" s="36"/>
      <c r="AC52" s="36"/>
      <c r="AD52" s="36"/>
      <c r="AE52" s="36"/>
    </row>
    <row r="53" spans="1:31" s="5" customFormat="1" ht="18.75" customHeight="1">
      <c r="A53" s="36"/>
      <c r="B53" s="230" t="s">
        <v>56</v>
      </c>
      <c r="C53" s="230"/>
      <c r="D53" s="230"/>
      <c r="E53" s="230"/>
      <c r="F53" s="230"/>
      <c r="G53" s="230"/>
      <c r="H53" s="230"/>
      <c r="I53" s="230"/>
      <c r="J53" s="229" t="str">
        <f>IF(Y3=0,"",Y3)</f>
        <v/>
      </c>
      <c r="K53" s="229"/>
      <c r="L53" s="229"/>
      <c r="M53" s="229"/>
      <c r="N53" s="229"/>
      <c r="O53" s="230" t="s">
        <v>61</v>
      </c>
      <c r="P53" s="230"/>
      <c r="Q53" s="230"/>
      <c r="R53" s="230"/>
      <c r="S53" s="230"/>
      <c r="T53" s="236" t="str">
        <f>IF(Y5="-","-",Y5)</f>
        <v>-</v>
      </c>
      <c r="U53" s="229"/>
      <c r="V53" s="36"/>
      <c r="W53" s="67"/>
      <c r="X53" s="68"/>
      <c r="Y53" s="36"/>
      <c r="Z53" s="36"/>
      <c r="AA53" s="36"/>
      <c r="AB53" s="36"/>
      <c r="AC53" s="36"/>
      <c r="AD53" s="36"/>
      <c r="AE53" s="36"/>
    </row>
    <row r="54" spans="1:31" s="5" customFormat="1" ht="18.75" customHeight="1">
      <c r="A54" s="36"/>
      <c r="B54" s="237" t="s">
        <v>60</v>
      </c>
      <c r="C54" s="237"/>
      <c r="D54" s="237"/>
      <c r="E54" s="237"/>
      <c r="F54" s="237"/>
      <c r="G54" s="237"/>
      <c r="H54" s="237"/>
      <c r="I54" s="237"/>
      <c r="J54" s="238" t="str">
        <f>IF(Y4="-","",Y4)</f>
        <v/>
      </c>
      <c r="K54" s="239"/>
      <c r="L54" s="239"/>
      <c r="M54" s="239"/>
      <c r="N54" s="239"/>
      <c r="O54" s="237" t="s">
        <v>2</v>
      </c>
      <c r="P54" s="237"/>
      <c r="Q54" s="237"/>
      <c r="R54" s="237"/>
      <c r="S54" s="237"/>
      <c r="T54" s="229" t="str">
        <f>IF(T53="-","-",IF(T53&gt;=0.225,5,IF(T53&gt;=0.1875,4,IF(T53&gt;=0.15,3,IF(T53&gt;=0.125,2,1)))))</f>
        <v>-</v>
      </c>
      <c r="U54" s="229"/>
      <c r="V54" s="36"/>
      <c r="W54" s="67"/>
      <c r="X54" s="68"/>
      <c r="Y54" s="36"/>
      <c r="Z54" s="36"/>
      <c r="AA54" s="36"/>
      <c r="AB54" s="36"/>
      <c r="AC54" s="36"/>
      <c r="AD54" s="36"/>
      <c r="AE54" s="36"/>
    </row>
    <row r="55" spans="1:31" s="5" customFormat="1" ht="18.75" customHeight="1">
      <c r="A55" s="36"/>
      <c r="B55" s="230" t="s">
        <v>62</v>
      </c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29" t="str">
        <f>IF(T54="-","-",IF(T54=5,"ดีเยี่ยม",IF(T54=4,"ดีมาก",IF(T54=3,"ดี",IF(T54=2,"พอใช้","ปรับปรุง")))))</f>
        <v>-</v>
      </c>
      <c r="U55" s="229"/>
      <c r="V55" s="36"/>
      <c r="W55" s="67"/>
      <c r="X55" s="68"/>
      <c r="Y55" s="36"/>
      <c r="Z55" s="36"/>
      <c r="AA55" s="36"/>
      <c r="AB55" s="36"/>
      <c r="AC55" s="36"/>
      <c r="AD55" s="36"/>
      <c r="AE55" s="36"/>
    </row>
    <row r="56" spans="1:31" s="5" customFormat="1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9"/>
      <c r="X56" s="36"/>
      <c r="Y56" s="36"/>
      <c r="Z56" s="36"/>
      <c r="AA56" s="36"/>
      <c r="AB56" s="36"/>
      <c r="AC56" s="36"/>
      <c r="AD56" s="36"/>
      <c r="AE56" s="36"/>
    </row>
    <row r="57" spans="1:31">
      <c r="B57" s="34"/>
      <c r="C57" s="34"/>
      <c r="D57" s="69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50" t="s">
        <v>175</v>
      </c>
      <c r="U57" s="58">
        <f>COUNTIF(T8:T52,5)</f>
        <v>0</v>
      </c>
      <c r="V57" s="34" t="s">
        <v>29</v>
      </c>
    </row>
    <row r="58" spans="1:31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50" t="s">
        <v>176</v>
      </c>
      <c r="U58" s="58">
        <f>COUNTIF(T8:T52,4)</f>
        <v>0</v>
      </c>
      <c r="V58" s="34" t="s">
        <v>29</v>
      </c>
    </row>
    <row r="59" spans="1:31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50" t="s">
        <v>177</v>
      </c>
      <c r="U59" s="58">
        <f>COUNTIF(T8:T52,3)</f>
        <v>0</v>
      </c>
      <c r="V59" s="34" t="s">
        <v>29</v>
      </c>
    </row>
    <row r="60" spans="1:31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50" t="s">
        <v>178</v>
      </c>
      <c r="U60" s="58">
        <f>COUNTIF(T8:T52,2)</f>
        <v>0</v>
      </c>
      <c r="V60" s="34" t="s">
        <v>29</v>
      </c>
    </row>
    <row r="61" spans="1:31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50" t="s">
        <v>179</v>
      </c>
      <c r="U61" s="58">
        <f>COUNTIF(T8:T52,1)</f>
        <v>0</v>
      </c>
      <c r="V61" s="34" t="s">
        <v>29</v>
      </c>
    </row>
    <row r="62" spans="1:31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50" t="s">
        <v>33</v>
      </c>
      <c r="U62" s="59">
        <f>SUM(U57:U61)</f>
        <v>0</v>
      </c>
      <c r="V62" s="34" t="s">
        <v>29</v>
      </c>
    </row>
    <row r="63" spans="1:31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1:31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2:21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2:21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2:21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2:21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2:21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2:21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2:21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2:21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spans="2:21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2:21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2:21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2:21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2:21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spans="2:21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spans="2:21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spans="2:21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spans="2:21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spans="2:21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spans="2:21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spans="2:21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2:21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2:21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</sheetData>
  <sheetProtection password="CF63" sheet="1" objects="1" scenarios="1" selectLockedCells="1"/>
  <mergeCells count="19">
    <mergeCell ref="C3:T3"/>
    <mergeCell ref="B6:B7"/>
    <mergeCell ref="C6:C7"/>
    <mergeCell ref="D6:D7"/>
    <mergeCell ref="E6:I6"/>
    <mergeCell ref="J6:N6"/>
    <mergeCell ref="O6:S6"/>
    <mergeCell ref="T6:T7"/>
    <mergeCell ref="B55:S55"/>
    <mergeCell ref="T55:U55"/>
    <mergeCell ref="U6:U7"/>
    <mergeCell ref="B53:I53"/>
    <mergeCell ref="J53:N53"/>
    <mergeCell ref="O53:S53"/>
    <mergeCell ref="T53:U53"/>
    <mergeCell ref="B54:I54"/>
    <mergeCell ref="J54:N54"/>
    <mergeCell ref="O54:S54"/>
    <mergeCell ref="T54:U54"/>
  </mergeCells>
  <dataValidations count="5">
    <dataValidation type="list" allowBlank="1" showInputMessage="1" showErrorMessage="1" error="ในช่องนี้กรอกค่าระดับการประเมินเป็น 4 เท่านั้นครับ" prompt="ระดับคุณภาพ &quot;ดีมาก&quot;" sqref="P8:P52 F8:F52 K8:K52">
      <formula1>scor4</formula1>
    </dataValidation>
    <dataValidation type="list" allowBlank="1" showInputMessage="1" showErrorMessage="1" error="ในช่องนี้กรอกค่าระดับการประเมินเป็น 5 เท่านั้นครับ" prompt="ระดับคุณภาพ &quot;ดีเยี่ยม&quot;" sqref="O8:O52 E8:E52 J8:J52">
      <formula1>scor5</formula1>
    </dataValidation>
    <dataValidation type="list" allowBlank="1" showInputMessage="1" showErrorMessage="1" error="ในช่องนี้กรอกค่าระดับการประเมินเป็น 3 เท่านั้นครับ" prompt="ระดับคุณภาพ &quot;ดี&quot;" sqref="Q8:Q52 G8:G52 L8:L52">
      <formula1>scor3</formula1>
    </dataValidation>
    <dataValidation type="list" allowBlank="1" showInputMessage="1" showErrorMessage="1" error="ในช่องนี้กรอกค่าระดับการประเมินเป็น 2 เท่านั้นครับ" prompt="ระดับคุณภาพ &quot;พอใช้&quot;" sqref="R8:R52 H8:H52 M8:M52">
      <formula1>scor2</formula1>
    </dataValidation>
    <dataValidation type="list" allowBlank="1" showInputMessage="1" showErrorMessage="1" error="ในช่องนี้กรอกค่าระดับการประเมินเป็น 1 เท่านั้นครับ" prompt="ระดับคุณภาพ &quot;ปรับปรุง&quot;" sqref="S8:S52 I8:I52 N8:N52">
      <formula1>scor1</formula1>
    </dataValidation>
  </dataValidations>
  <printOptions horizontalCentered="1"/>
  <pageMargins left="0.31496062992125984" right="0.11811023622047245" top="0.35433070866141736" bottom="0.15748031496062992" header="0.11811023622047245" footer="0.11811023622047245"/>
  <pageSetup paperSize="9" orientation="portrait" blackAndWhite="1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27</vt:i4>
      </vt:variant>
      <vt:variant>
        <vt:lpstr>ช่วงที่มีชื่อ</vt:lpstr>
      </vt:variant>
      <vt:variant>
        <vt:i4>74</vt:i4>
      </vt:variant>
    </vt:vector>
  </HeadingPairs>
  <TitlesOfParts>
    <vt:vector size="101" baseType="lpstr">
      <vt:lpstr>บันทึกข้อความ</vt:lpstr>
      <vt:lpstr>schoolpm</vt:lpstr>
      <vt:lpstr>นักเรียน</vt:lpstr>
      <vt:lpstr>ข้อ1-1</vt:lpstr>
      <vt:lpstr>ข้อ1-2</vt:lpstr>
      <vt:lpstr>ข้อ1-3</vt:lpstr>
      <vt:lpstr>ข้อ1-4</vt:lpstr>
      <vt:lpstr>ข้อ2-1</vt:lpstr>
      <vt:lpstr>ข้อ2-2</vt:lpstr>
      <vt:lpstr>ข้อ3-1</vt:lpstr>
      <vt:lpstr>ข้อ4-1</vt:lpstr>
      <vt:lpstr>ข้อ4-2</vt:lpstr>
      <vt:lpstr>ข้อ5-1</vt:lpstr>
      <vt:lpstr>ข้อ5-2</vt:lpstr>
      <vt:lpstr>ข้อ6-1</vt:lpstr>
      <vt:lpstr>ข้อ6-2</vt:lpstr>
      <vt:lpstr>ข้อ7-1</vt:lpstr>
      <vt:lpstr>ข้อ7-2</vt:lpstr>
      <vt:lpstr>ข้อ7-3</vt:lpstr>
      <vt:lpstr>ข้อ8-1</vt:lpstr>
      <vt:lpstr>ข้อ8-2</vt:lpstr>
      <vt:lpstr>สรุป มฐ.2.1</vt:lpstr>
      <vt:lpstr>summ</vt:lpstr>
      <vt:lpstr>ผลประเมินFORปพ.5</vt:lpstr>
      <vt:lpstr>รายงานFOR มฐ2.1</vt:lpstr>
      <vt:lpstr>ผลประเมินFORมฐ.2.1</vt:lpstr>
      <vt:lpstr>list</vt:lpstr>
      <vt:lpstr>area7</vt:lpstr>
      <vt:lpstr>edu_years</vt:lpstr>
      <vt:lpstr>grade</vt:lpstr>
      <vt:lpstr>grade1</vt:lpstr>
      <vt:lpstr>gradeatt</vt:lpstr>
      <vt:lpstr>gradecurri</vt:lpstr>
      <vt:lpstr>gradestd</vt:lpstr>
      <vt:lpstr>summ!Print_Area</vt:lpstr>
      <vt:lpstr>'ข้อ1-1'!Print_Area</vt:lpstr>
      <vt:lpstr>'ข้อ1-2'!Print_Area</vt:lpstr>
      <vt:lpstr>'ข้อ1-3'!Print_Area</vt:lpstr>
      <vt:lpstr>'ข้อ1-4'!Print_Area</vt:lpstr>
      <vt:lpstr>'ข้อ2-1'!Print_Area</vt:lpstr>
      <vt:lpstr>'ข้อ2-2'!Print_Area</vt:lpstr>
      <vt:lpstr>'ข้อ3-1'!Print_Area</vt:lpstr>
      <vt:lpstr>'ข้อ4-1'!Print_Area</vt:lpstr>
      <vt:lpstr>'ข้อ4-2'!Print_Area</vt:lpstr>
      <vt:lpstr>'ข้อ5-1'!Print_Area</vt:lpstr>
      <vt:lpstr>'ข้อ5-2'!Print_Area</vt:lpstr>
      <vt:lpstr>'ข้อ6-1'!Print_Area</vt:lpstr>
      <vt:lpstr>'ข้อ6-2'!Print_Area</vt:lpstr>
      <vt:lpstr>'ข้อ7-1'!Print_Area</vt:lpstr>
      <vt:lpstr>'ข้อ7-2'!Print_Area</vt:lpstr>
      <vt:lpstr>'ข้อ7-3'!Print_Area</vt:lpstr>
      <vt:lpstr>'ข้อ8-1'!Print_Area</vt:lpstr>
      <vt:lpstr>'ข้อ8-2'!Print_Area</vt:lpstr>
      <vt:lpstr>นักเรียน!Print_Area</vt:lpstr>
      <vt:lpstr>บันทึกข้อความ!Print_Area</vt:lpstr>
      <vt:lpstr>ผลประเมินFORปพ.5!Print_Area</vt:lpstr>
      <vt:lpstr>ผลประเมินFORมฐ.2.1!Print_Area</vt:lpstr>
      <vt:lpstr>'รายงานFOR มฐ2.1'!Print_Area</vt:lpstr>
      <vt:lpstr>'สรุป มฐ.2.1'!Print_Area</vt:lpstr>
      <vt:lpstr>summ!Print_Titles</vt:lpstr>
      <vt:lpstr>'ข้อ1-1'!Print_Titles</vt:lpstr>
      <vt:lpstr>'ข้อ1-2'!Print_Titles</vt:lpstr>
      <vt:lpstr>'ข้อ1-3'!Print_Titles</vt:lpstr>
      <vt:lpstr>'ข้อ1-4'!Print_Titles</vt:lpstr>
      <vt:lpstr>'ข้อ2-1'!Print_Titles</vt:lpstr>
      <vt:lpstr>'ข้อ2-2'!Print_Titles</vt:lpstr>
      <vt:lpstr>'ข้อ3-1'!Print_Titles</vt:lpstr>
      <vt:lpstr>'ข้อ4-1'!Print_Titles</vt:lpstr>
      <vt:lpstr>'ข้อ4-2'!Print_Titles</vt:lpstr>
      <vt:lpstr>'ข้อ5-1'!Print_Titles</vt:lpstr>
      <vt:lpstr>'ข้อ5-2'!Print_Titles</vt:lpstr>
      <vt:lpstr>'ข้อ6-1'!Print_Titles</vt:lpstr>
      <vt:lpstr>'ข้อ6-2'!Print_Titles</vt:lpstr>
      <vt:lpstr>'ข้อ7-1'!Print_Titles</vt:lpstr>
      <vt:lpstr>'ข้อ7-2'!Print_Titles</vt:lpstr>
      <vt:lpstr>'ข้อ7-3'!Print_Titles</vt:lpstr>
      <vt:lpstr>'ข้อ8-1'!Print_Titles</vt:lpstr>
      <vt:lpstr>'ข้อ8-2'!Print_Titles</vt:lpstr>
      <vt:lpstr>นักเรียน!Print_Titles</vt:lpstr>
      <vt:lpstr>ผลประเมินFORปพ.5!Print_Titles</vt:lpstr>
      <vt:lpstr>ผลประเมินFORมฐ.2.1!Print_Titles</vt:lpstr>
      <vt:lpstr>'สรุป มฐ.2.1'!Print_Titles</vt:lpstr>
      <vt:lpstr>schoolpm</vt:lpstr>
      <vt:lpstr>scor1</vt:lpstr>
      <vt:lpstr>scor2</vt:lpstr>
      <vt:lpstr>scor3</vt:lpstr>
      <vt:lpstr>scor4</vt:lpstr>
      <vt:lpstr>scor5</vt:lpstr>
      <vt:lpstr>กระชอน</vt:lpstr>
      <vt:lpstr>กระเบื้องใหญ่</vt:lpstr>
      <vt:lpstr>ชีวาน</vt:lpstr>
      <vt:lpstr>ดงใหญ่</vt:lpstr>
      <vt:lpstr>ท่าหลวง</vt:lpstr>
      <vt:lpstr>ธารละหลอด</vt:lpstr>
      <vt:lpstr>นิคมสร้างตนเอง</vt:lpstr>
      <vt:lpstr>ในเมือง</vt:lpstr>
      <vt:lpstr>โบสถ์</vt:lpstr>
      <vt:lpstr>พิมาย</vt:lpstr>
      <vt:lpstr>รังกาใหญ่</vt:lpstr>
      <vt:lpstr>สัมฤทธิ์</vt:lpstr>
      <vt:lpstr>หนองระเวียง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</dc:creator>
  <cp:lastModifiedBy>ComSerVice</cp:lastModifiedBy>
  <cp:lastPrinted>2013-10-08T06:49:16Z</cp:lastPrinted>
  <dcterms:created xsi:type="dcterms:W3CDTF">2012-04-02T23:03:56Z</dcterms:created>
  <dcterms:modified xsi:type="dcterms:W3CDTF">2014-05-04T01:07:27Z</dcterms:modified>
</cp:coreProperties>
</file>