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Default Extension="png" ContentType="image/png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15480" windowHeight="8505" tabRatio="764"/>
  </bookViews>
  <sheets>
    <sheet name="บันทึกข้อความ" sheetId="10" r:id="rId1"/>
    <sheet name="นักเรียน" sheetId="13" r:id="rId2"/>
    <sheet name="สรุป มฐ.ด้านผู้เรียน" sheetId="41" r:id="rId3"/>
    <sheet name="มฐ.1-1" sheetId="11" r:id="rId4"/>
    <sheet name="มฐ.1-2" sheetId="15" r:id="rId5"/>
    <sheet name="มฐ.1-3" sheetId="16" r:id="rId6"/>
    <sheet name="มฐ.1-4" sheetId="17" r:id="rId7"/>
    <sheet name="มฐ.1-5" sheetId="18" r:id="rId8"/>
    <sheet name="มฐ.1-6" sheetId="19" r:id="rId9"/>
    <sheet name="มฐ.2-1" sheetId="21" r:id="rId10"/>
    <sheet name="มฐ.2-2" sheetId="22" r:id="rId11"/>
    <sheet name="มฐ.2-3" sheetId="23" r:id="rId12"/>
    <sheet name="มฐ.2-4" sheetId="24" r:id="rId13"/>
    <sheet name="มฐ.3-1" sheetId="26" r:id="rId14"/>
    <sheet name="มฐ.3-2" sheetId="27" r:id="rId15"/>
    <sheet name="มฐ.3-3" sheetId="28" r:id="rId16"/>
    <sheet name="มฐ.3-4" sheetId="29" r:id="rId17"/>
    <sheet name="มฐ.4-1" sheetId="31" r:id="rId18"/>
    <sheet name="มฐ.4-2" sheetId="32" r:id="rId19"/>
    <sheet name="มฐ.4-3" sheetId="33" r:id="rId20"/>
    <sheet name="มฐ.4-4" sheetId="34" r:id="rId21"/>
    <sheet name="มฐ.6-1" sheetId="36" r:id="rId22"/>
    <sheet name="มฐ.6-2" sheetId="37" r:id="rId23"/>
    <sheet name="มฐ.6-3" sheetId="38" r:id="rId24"/>
    <sheet name="มฐ.6-4" sheetId="39" r:id="rId25"/>
    <sheet name="สรุป มฐ.1" sheetId="20" r:id="rId26"/>
    <sheet name="สรุป มฐ.2" sheetId="25" r:id="rId27"/>
    <sheet name="สรุป มฐ.3" sheetId="30" r:id="rId28"/>
    <sheet name="สรุป มฐ.4" sheetId="35" r:id="rId29"/>
    <sheet name="สรุป มฐ.6" sheetId="40" r:id="rId30"/>
    <sheet name="สรุป มฐ." sheetId="42" r:id="rId31"/>
    <sheet name="list" sheetId="12" state="hidden" r:id="rId32"/>
    <sheet name="Sheet1" sheetId="43" r:id="rId33"/>
  </sheets>
  <definedNames>
    <definedName name="edu_years">list!$B$1:$B$13</definedName>
    <definedName name="grade">list!$A$1:$A$13</definedName>
    <definedName name="grade1">list!$A$2:$A$12</definedName>
    <definedName name="_xlnm.Print_Area" localSheetId="1">นักเรียน!$A$1:$R$50</definedName>
    <definedName name="_xlnm.Print_Area" localSheetId="0">บันทึกข้อความ!$B$2:$N$20</definedName>
    <definedName name="_xlnm.Print_Area" localSheetId="3">'มฐ.1-1'!$B$2:$U$54</definedName>
    <definedName name="_xlnm.Print_Area" localSheetId="4">'มฐ.1-2'!$B$2:$U$54</definedName>
    <definedName name="_xlnm.Print_Area" localSheetId="5">'มฐ.1-3'!$B$2:$U$54</definedName>
    <definedName name="_xlnm.Print_Area" localSheetId="6">'มฐ.1-4'!$B$2:$U$54</definedName>
    <definedName name="_xlnm.Print_Area" localSheetId="7">'มฐ.1-5'!$B$2:$Z$54</definedName>
    <definedName name="_xlnm.Print_Area" localSheetId="8">'มฐ.1-6'!$B$2:$Z$54</definedName>
    <definedName name="_xlnm.Print_Area" localSheetId="9">'มฐ.2-1'!$B$2:$AT$54</definedName>
    <definedName name="_xlnm.Print_Area" localSheetId="10">'มฐ.2-2'!$B$2:$Z$54</definedName>
    <definedName name="_xlnm.Print_Area" localSheetId="11">'มฐ.2-3'!$B$2:$Z$54</definedName>
    <definedName name="_xlnm.Print_Area" localSheetId="12">'มฐ.2-4'!$B$2:$Z$54</definedName>
    <definedName name="_xlnm.Print_Area" localSheetId="13">'มฐ.3-1'!$B$2:$Z$54</definedName>
    <definedName name="_xlnm.Print_Area" localSheetId="14">'มฐ.3-2'!$B$2:$AO$54</definedName>
    <definedName name="_xlnm.Print_Area" localSheetId="15">'มฐ.3-3'!$B$2:$Z$54</definedName>
    <definedName name="_xlnm.Print_Area" localSheetId="16">'มฐ.3-4'!$B$2:$Z$54</definedName>
    <definedName name="_xlnm.Print_Area" localSheetId="17">'มฐ.4-1'!$B$2:$U$54</definedName>
    <definedName name="_xlnm.Print_Area" localSheetId="18">'มฐ.4-2'!$B$2:$U$54</definedName>
    <definedName name="_xlnm.Print_Area" localSheetId="19">'มฐ.4-3'!$B$2:$U$54</definedName>
    <definedName name="_xlnm.Print_Area" localSheetId="20">'มฐ.4-4'!$B$2:$U$54</definedName>
    <definedName name="_xlnm.Print_Area" localSheetId="21">'มฐ.6-1'!$B$2:$AD$54</definedName>
    <definedName name="_xlnm.Print_Area" localSheetId="22">'มฐ.6-2'!$B$2:$AD$54</definedName>
    <definedName name="_xlnm.Print_Area" localSheetId="23">'มฐ.6-3'!$B$2:$AD$54</definedName>
    <definedName name="_xlnm.Print_Area" localSheetId="24">'มฐ.6-4'!$B$2:$AD$54</definedName>
    <definedName name="_xlnm.Print_Area" localSheetId="30">'สรุป มฐ.'!$B$2:$I$44</definedName>
    <definedName name="_xlnm.Print_Area" localSheetId="25">'สรุป มฐ.1'!$B$2:$I$27</definedName>
    <definedName name="_xlnm.Print_Area" localSheetId="26">'สรุป มฐ.2'!$B$2:$I$27</definedName>
    <definedName name="_xlnm.Print_Area" localSheetId="27">'สรุป มฐ.3'!$B$2:$I$27</definedName>
    <definedName name="_xlnm.Print_Area" localSheetId="28">'สรุป มฐ.4'!$B$2:$I$27</definedName>
    <definedName name="_xlnm.Print_Area" localSheetId="29">'สรุป มฐ.6'!$B$2:$I$27</definedName>
    <definedName name="_xlnm.Print_Area" localSheetId="2">'สรุป มฐ.ด้านผู้เรียน'!$B$2:$I$44</definedName>
    <definedName name="_xlnm.Print_Titles" localSheetId="1">นักเรียน!$A:$B</definedName>
    <definedName name="_xlnm.Print_Titles" localSheetId="3">'มฐ.1-1'!$B:$C</definedName>
    <definedName name="_xlnm.Print_Titles" localSheetId="4">'มฐ.1-2'!$B:$C</definedName>
    <definedName name="_xlnm.Print_Titles" localSheetId="5">'มฐ.1-3'!$B:$C</definedName>
    <definedName name="_xlnm.Print_Titles" localSheetId="6">'มฐ.1-4'!$B:$C</definedName>
    <definedName name="_xlnm.Print_Titles" localSheetId="7">'มฐ.1-5'!$B:$C</definedName>
    <definedName name="_xlnm.Print_Titles" localSheetId="8">'มฐ.1-6'!$B:$C</definedName>
    <definedName name="_xlnm.Print_Titles" localSheetId="9">'มฐ.2-1'!$B:$D</definedName>
    <definedName name="_xlnm.Print_Titles" localSheetId="10">'มฐ.2-2'!$B:$C</definedName>
    <definedName name="_xlnm.Print_Titles" localSheetId="11">'มฐ.2-3'!$B:$C</definedName>
    <definedName name="_xlnm.Print_Titles" localSheetId="12">'มฐ.2-4'!$B:$C</definedName>
    <definedName name="_xlnm.Print_Titles" localSheetId="13">'มฐ.3-1'!$B:$C</definedName>
    <definedName name="_xlnm.Print_Titles" localSheetId="14">'มฐ.3-2'!$B:$D</definedName>
    <definedName name="_xlnm.Print_Titles" localSheetId="15">'มฐ.3-3'!$B:$C</definedName>
    <definedName name="_xlnm.Print_Titles" localSheetId="16">'มฐ.3-4'!$B:$C</definedName>
    <definedName name="_xlnm.Print_Titles" localSheetId="17">'มฐ.4-1'!$B:$C</definedName>
    <definedName name="_xlnm.Print_Titles" localSheetId="18">'มฐ.4-2'!$B:$C</definedName>
    <definedName name="_xlnm.Print_Titles" localSheetId="19">'มฐ.4-3'!$B:$C</definedName>
    <definedName name="_xlnm.Print_Titles" localSheetId="20">'มฐ.4-4'!$B:$C</definedName>
    <definedName name="_xlnm.Print_Titles" localSheetId="21">'มฐ.6-1'!$B:$B</definedName>
    <definedName name="_xlnm.Print_Titles" localSheetId="22">'มฐ.6-2'!$B:$B</definedName>
    <definedName name="_xlnm.Print_Titles" localSheetId="23">'มฐ.6-3'!$B:$B</definedName>
    <definedName name="_xlnm.Print_Titles" localSheetId="24">'มฐ.6-4'!$B:$B</definedName>
    <definedName name="_xlnm.Print_Titles" localSheetId="30">'สรุป มฐ.'!$6:$7</definedName>
    <definedName name="_xlnm.Print_Titles" localSheetId="25">'สรุป มฐ.1'!$B:$B</definedName>
    <definedName name="_xlnm.Print_Titles" localSheetId="26">'สรุป มฐ.2'!$B:$B</definedName>
    <definedName name="_xlnm.Print_Titles" localSheetId="27">'สรุป มฐ.3'!$B:$B</definedName>
    <definedName name="_xlnm.Print_Titles" localSheetId="28">'สรุป มฐ.4'!$B:$B</definedName>
    <definedName name="_xlnm.Print_Titles" localSheetId="29">'สรุป มฐ.6'!$B:$B</definedName>
    <definedName name="_xlnm.Print_Titles" localSheetId="2">'สรุป มฐ.ด้านผู้เรียน'!$6:$7</definedName>
    <definedName name="scor1">list!$C$6</definedName>
    <definedName name="scor2">list!$C$5</definedName>
    <definedName name="scor3">list!$C$4</definedName>
    <definedName name="scor4">list!$C$3</definedName>
    <definedName name="scor5">list!$C$2</definedName>
  </definedNames>
  <calcPr calcId="124519"/>
</workbook>
</file>

<file path=xl/calcChain.xml><?xml version="1.0" encoding="utf-8"?>
<calcChain xmlns="http://schemas.openxmlformats.org/spreadsheetml/2006/main">
  <c r="D14" i="41"/>
  <c r="C13"/>
  <c r="D12"/>
  <c r="D11"/>
  <c r="D10"/>
  <c r="B9" i="10"/>
  <c r="F16" l="1"/>
  <c r="B10"/>
  <c r="C5"/>
  <c r="C14" i="41"/>
  <c r="D13"/>
  <c r="E13" s="1"/>
  <c r="G13" s="1"/>
  <c r="H13" s="1"/>
  <c r="I13" s="1"/>
  <c r="C12"/>
  <c r="C11"/>
  <c r="C10"/>
  <c r="H15" i="42"/>
  <c r="H19"/>
  <c r="H18"/>
  <c r="H17"/>
  <c r="H16"/>
  <c r="H24"/>
  <c r="H23"/>
  <c r="H22"/>
  <c r="H21"/>
  <c r="H29"/>
  <c r="H28"/>
  <c r="H27"/>
  <c r="H26"/>
  <c r="H39"/>
  <c r="I39" s="1"/>
  <c r="H38"/>
  <c r="I38" s="1"/>
  <c r="H37"/>
  <c r="I37" s="1"/>
  <c r="H36"/>
  <c r="H34"/>
  <c r="I34" s="1"/>
  <c r="H33"/>
  <c r="I33" s="1"/>
  <c r="H32"/>
  <c r="I32" s="1"/>
  <c r="H31"/>
  <c r="I31" s="1"/>
  <c r="G32"/>
  <c r="G33"/>
  <c r="G34"/>
  <c r="G31"/>
  <c r="G39"/>
  <c r="G38"/>
  <c r="G37"/>
  <c r="G36"/>
  <c r="G29"/>
  <c r="G28"/>
  <c r="G27"/>
  <c r="G26"/>
  <c r="G24"/>
  <c r="G23"/>
  <c r="G22"/>
  <c r="G21"/>
  <c r="G19"/>
  <c r="G18"/>
  <c r="G17"/>
  <c r="G16"/>
  <c r="E39"/>
  <c r="E38"/>
  <c r="E37"/>
  <c r="E36"/>
  <c r="E29"/>
  <c r="E28"/>
  <c r="E27"/>
  <c r="E26"/>
  <c r="E24"/>
  <c r="E23"/>
  <c r="E22"/>
  <c r="E21"/>
  <c r="E19"/>
  <c r="E18"/>
  <c r="E17"/>
  <c r="E16"/>
  <c r="E10"/>
  <c r="G10" s="1"/>
  <c r="H10" s="1"/>
  <c r="I10" s="1"/>
  <c r="E11"/>
  <c r="G11" s="1"/>
  <c r="H11" s="1"/>
  <c r="I11" s="1"/>
  <c r="E12"/>
  <c r="G12" s="1"/>
  <c r="H12" s="1"/>
  <c r="I12" s="1"/>
  <c r="E13"/>
  <c r="G13" s="1"/>
  <c r="H13" s="1"/>
  <c r="I13" s="1"/>
  <c r="E14"/>
  <c r="G14" s="1"/>
  <c r="H14" s="1"/>
  <c r="I14" s="1"/>
  <c r="E9"/>
  <c r="G9" s="1"/>
  <c r="H9" s="1"/>
  <c r="I9" s="1"/>
  <c r="D44"/>
  <c r="D43"/>
  <c r="F35"/>
  <c r="G30"/>
  <c r="H30" s="1"/>
  <c r="I30" s="1"/>
  <c r="F30"/>
  <c r="I29"/>
  <c r="I28"/>
  <c r="I27"/>
  <c r="F25"/>
  <c r="I24"/>
  <c r="I23"/>
  <c r="I22"/>
  <c r="F20"/>
  <c r="I19"/>
  <c r="I18"/>
  <c r="I17"/>
  <c r="F15"/>
  <c r="B4"/>
  <c r="B3"/>
  <c r="G32" i="41"/>
  <c r="G33"/>
  <c r="H33" s="1"/>
  <c r="G34"/>
  <c r="H34" s="1"/>
  <c r="I34" s="1"/>
  <c r="G31"/>
  <c r="F35"/>
  <c r="D44"/>
  <c r="D43"/>
  <c r="B4"/>
  <c r="B3"/>
  <c r="F12" i="40"/>
  <c r="F11"/>
  <c r="F10"/>
  <c r="F9"/>
  <c r="D18"/>
  <c r="D17"/>
  <c r="B4"/>
  <c r="B3"/>
  <c r="AF51" i="39"/>
  <c r="AG51" s="1"/>
  <c r="AC51" s="1"/>
  <c r="AD51" s="1"/>
  <c r="C51"/>
  <c r="AF50"/>
  <c r="AG50" s="1"/>
  <c r="AC50" s="1"/>
  <c r="AD50" s="1"/>
  <c r="C50"/>
  <c r="AG49"/>
  <c r="AC49" s="1"/>
  <c r="AD49" s="1"/>
  <c r="AF49"/>
  <c r="C49"/>
  <c r="AF48"/>
  <c r="AG48" s="1"/>
  <c r="AC48" s="1"/>
  <c r="AD48" s="1"/>
  <c r="C48"/>
  <c r="AF47"/>
  <c r="AG47" s="1"/>
  <c r="AC47" s="1"/>
  <c r="AD47" s="1"/>
  <c r="C47"/>
  <c r="AF46"/>
  <c r="AG46" s="1"/>
  <c r="AC46" s="1"/>
  <c r="AD46" s="1"/>
  <c r="C46"/>
  <c r="AG45"/>
  <c r="AC45" s="1"/>
  <c r="AD45" s="1"/>
  <c r="AF45"/>
  <c r="C45"/>
  <c r="AF44"/>
  <c r="AG44" s="1"/>
  <c r="AC44" s="1"/>
  <c r="AD44" s="1"/>
  <c r="C44"/>
  <c r="AF43"/>
  <c r="AG43" s="1"/>
  <c r="AC43" s="1"/>
  <c r="AD43" s="1"/>
  <c r="C43"/>
  <c r="AF42"/>
  <c r="AG42" s="1"/>
  <c r="AC42" s="1"/>
  <c r="AD42" s="1"/>
  <c r="C42"/>
  <c r="AG41"/>
  <c r="AC41" s="1"/>
  <c r="AD41" s="1"/>
  <c r="AF41"/>
  <c r="C41"/>
  <c r="AF40"/>
  <c r="AG40" s="1"/>
  <c r="AC40" s="1"/>
  <c r="AD40" s="1"/>
  <c r="C40"/>
  <c r="AF39"/>
  <c r="AG39" s="1"/>
  <c r="AC39" s="1"/>
  <c r="AD39" s="1"/>
  <c r="C39"/>
  <c r="AF38"/>
  <c r="AG38" s="1"/>
  <c r="AC38" s="1"/>
  <c r="AD38" s="1"/>
  <c r="C38"/>
  <c r="AG37"/>
  <c r="AC37" s="1"/>
  <c r="AD37" s="1"/>
  <c r="AF37"/>
  <c r="C37"/>
  <c r="AF36"/>
  <c r="AG36" s="1"/>
  <c r="AC36" s="1"/>
  <c r="AD36" s="1"/>
  <c r="C36"/>
  <c r="AF35"/>
  <c r="AG35" s="1"/>
  <c r="AC35" s="1"/>
  <c r="AD35" s="1"/>
  <c r="C35"/>
  <c r="AF34"/>
  <c r="AG34" s="1"/>
  <c r="AC34" s="1"/>
  <c r="AD34" s="1"/>
  <c r="C34"/>
  <c r="AG33"/>
  <c r="AC33" s="1"/>
  <c r="AD33" s="1"/>
  <c r="AF33"/>
  <c r="C33"/>
  <c r="AF32"/>
  <c r="AG32" s="1"/>
  <c r="AC32" s="1"/>
  <c r="AD32" s="1"/>
  <c r="C32"/>
  <c r="AF31"/>
  <c r="AG31" s="1"/>
  <c r="AC31" s="1"/>
  <c r="AD31" s="1"/>
  <c r="C31"/>
  <c r="AF30"/>
  <c r="AG30" s="1"/>
  <c r="AC30" s="1"/>
  <c r="AD30" s="1"/>
  <c r="C30"/>
  <c r="AG29"/>
  <c r="AC29" s="1"/>
  <c r="AD29" s="1"/>
  <c r="AF29"/>
  <c r="C29"/>
  <c r="AF28"/>
  <c r="AG28" s="1"/>
  <c r="AC28" s="1"/>
  <c r="AD28" s="1"/>
  <c r="C28"/>
  <c r="AF27"/>
  <c r="AG27" s="1"/>
  <c r="AC27" s="1"/>
  <c r="AD27" s="1"/>
  <c r="C27"/>
  <c r="AF26"/>
  <c r="AG26" s="1"/>
  <c r="AC26" s="1"/>
  <c r="AD26" s="1"/>
  <c r="C26"/>
  <c r="AF25"/>
  <c r="AG25" s="1"/>
  <c r="AC25" s="1"/>
  <c r="AD25" s="1"/>
  <c r="C25"/>
  <c r="AF24"/>
  <c r="AG24" s="1"/>
  <c r="AC24" s="1"/>
  <c r="AD24" s="1"/>
  <c r="C24"/>
  <c r="AG23"/>
  <c r="AC23" s="1"/>
  <c r="AD23" s="1"/>
  <c r="AF23"/>
  <c r="C23"/>
  <c r="AF22"/>
  <c r="AG22" s="1"/>
  <c r="AC22" s="1"/>
  <c r="AD22" s="1"/>
  <c r="C22"/>
  <c r="AF21"/>
  <c r="AG21" s="1"/>
  <c r="AC21" s="1"/>
  <c r="AD21" s="1"/>
  <c r="C21"/>
  <c r="AF20"/>
  <c r="AG20" s="1"/>
  <c r="AC20" s="1"/>
  <c r="AD20" s="1"/>
  <c r="C20"/>
  <c r="AF19"/>
  <c r="AG19" s="1"/>
  <c r="AC19" s="1"/>
  <c r="AD19" s="1"/>
  <c r="C19"/>
  <c r="AF18"/>
  <c r="AG18" s="1"/>
  <c r="AC18" s="1"/>
  <c r="AD18" s="1"/>
  <c r="C18"/>
  <c r="AF17"/>
  <c r="AG17" s="1"/>
  <c r="AC17" s="1"/>
  <c r="AD17" s="1"/>
  <c r="C17"/>
  <c r="AF16"/>
  <c r="AG16" s="1"/>
  <c r="AC16" s="1"/>
  <c r="AD16" s="1"/>
  <c r="C16"/>
  <c r="AG15"/>
  <c r="AC15" s="1"/>
  <c r="AD15" s="1"/>
  <c r="AF15"/>
  <c r="C15"/>
  <c r="AF14"/>
  <c r="AG14" s="1"/>
  <c r="AC14" s="1"/>
  <c r="AD14" s="1"/>
  <c r="C14"/>
  <c r="AF13"/>
  <c r="AG13" s="1"/>
  <c r="AC13" s="1"/>
  <c r="AD13" s="1"/>
  <c r="C13"/>
  <c r="AF12"/>
  <c r="AG12" s="1"/>
  <c r="AC12" s="1"/>
  <c r="AD12" s="1"/>
  <c r="C12"/>
  <c r="AF11"/>
  <c r="AG11" s="1"/>
  <c r="AC11" s="1"/>
  <c r="AD11" s="1"/>
  <c r="C11"/>
  <c r="AF10"/>
  <c r="AG10" s="1"/>
  <c r="AC10" s="1"/>
  <c r="AD10" s="1"/>
  <c r="C10"/>
  <c r="AF9"/>
  <c r="AG9" s="1"/>
  <c r="AC9" s="1"/>
  <c r="AD9" s="1"/>
  <c r="C9"/>
  <c r="AF8"/>
  <c r="AG8" s="1"/>
  <c r="AC8" s="1"/>
  <c r="AD8" s="1"/>
  <c r="C8"/>
  <c r="AG7"/>
  <c r="AC7" s="1"/>
  <c r="AF7"/>
  <c r="C7"/>
  <c r="AG51" i="38"/>
  <c r="AC51" s="1"/>
  <c r="AD51" s="1"/>
  <c r="AF51"/>
  <c r="C51"/>
  <c r="AF50"/>
  <c r="AG50" s="1"/>
  <c r="AC50" s="1"/>
  <c r="AD50" s="1"/>
  <c r="C50"/>
  <c r="AF49"/>
  <c r="AG49" s="1"/>
  <c r="AC49" s="1"/>
  <c r="AD49" s="1"/>
  <c r="C49"/>
  <c r="AF48"/>
  <c r="AG48" s="1"/>
  <c r="AC48" s="1"/>
  <c r="AD48" s="1"/>
  <c r="C48"/>
  <c r="AG47"/>
  <c r="AC47" s="1"/>
  <c r="AD47" s="1"/>
  <c r="AF47"/>
  <c r="C47"/>
  <c r="AF46"/>
  <c r="AG46" s="1"/>
  <c r="AC46" s="1"/>
  <c r="AD46" s="1"/>
  <c r="C46"/>
  <c r="AF45"/>
  <c r="AG45" s="1"/>
  <c r="AC45" s="1"/>
  <c r="AD45" s="1"/>
  <c r="C45"/>
  <c r="AF44"/>
  <c r="AG44" s="1"/>
  <c r="AC44" s="1"/>
  <c r="AD44" s="1"/>
  <c r="C44"/>
  <c r="AG43"/>
  <c r="AC43" s="1"/>
  <c r="AD43" s="1"/>
  <c r="AF43"/>
  <c r="C43"/>
  <c r="AF42"/>
  <c r="AG42" s="1"/>
  <c r="AC42" s="1"/>
  <c r="AD42" s="1"/>
  <c r="C42"/>
  <c r="AF41"/>
  <c r="AG41" s="1"/>
  <c r="AC41" s="1"/>
  <c r="AD41" s="1"/>
  <c r="C41"/>
  <c r="AF40"/>
  <c r="AG40" s="1"/>
  <c r="AC40" s="1"/>
  <c r="AD40" s="1"/>
  <c r="C40"/>
  <c r="AG39"/>
  <c r="AC39" s="1"/>
  <c r="AD39" s="1"/>
  <c r="AF39"/>
  <c r="C39"/>
  <c r="AF38"/>
  <c r="AG38" s="1"/>
  <c r="AC38" s="1"/>
  <c r="AD38" s="1"/>
  <c r="C38"/>
  <c r="AF37"/>
  <c r="AG37" s="1"/>
  <c r="AC37" s="1"/>
  <c r="AD37" s="1"/>
  <c r="C37"/>
  <c r="AF36"/>
  <c r="AG36" s="1"/>
  <c r="AC36" s="1"/>
  <c r="AD36" s="1"/>
  <c r="C36"/>
  <c r="AG35"/>
  <c r="AC35" s="1"/>
  <c r="AD35" s="1"/>
  <c r="AF35"/>
  <c r="C35"/>
  <c r="AF34"/>
  <c r="AG34" s="1"/>
  <c r="AC34" s="1"/>
  <c r="AD34" s="1"/>
  <c r="C34"/>
  <c r="AF33"/>
  <c r="AG33" s="1"/>
  <c r="AC33" s="1"/>
  <c r="AD33" s="1"/>
  <c r="C33"/>
  <c r="AF32"/>
  <c r="AG32" s="1"/>
  <c r="AC32" s="1"/>
  <c r="AD32" s="1"/>
  <c r="C32"/>
  <c r="AG31"/>
  <c r="AC31" s="1"/>
  <c r="AD31" s="1"/>
  <c r="AF31"/>
  <c r="C31"/>
  <c r="AF30"/>
  <c r="AG30" s="1"/>
  <c r="AC30" s="1"/>
  <c r="AD30" s="1"/>
  <c r="C30"/>
  <c r="AF29"/>
  <c r="AG29" s="1"/>
  <c r="AC29" s="1"/>
  <c r="AD29" s="1"/>
  <c r="C29"/>
  <c r="AF28"/>
  <c r="AG28" s="1"/>
  <c r="AC28" s="1"/>
  <c r="AD28" s="1"/>
  <c r="C28"/>
  <c r="AG27"/>
  <c r="AC27" s="1"/>
  <c r="AD27" s="1"/>
  <c r="AF27"/>
  <c r="C27"/>
  <c r="AF26"/>
  <c r="AG26" s="1"/>
  <c r="AC26" s="1"/>
  <c r="AD26" s="1"/>
  <c r="C26"/>
  <c r="AF25"/>
  <c r="AG25" s="1"/>
  <c r="AC25" s="1"/>
  <c r="AD25" s="1"/>
  <c r="C25"/>
  <c r="AF24"/>
  <c r="AG24" s="1"/>
  <c r="AC24" s="1"/>
  <c r="AD24" s="1"/>
  <c r="C24"/>
  <c r="AG23"/>
  <c r="AC23" s="1"/>
  <c r="AD23" s="1"/>
  <c r="AF23"/>
  <c r="C23"/>
  <c r="AF22"/>
  <c r="AG22" s="1"/>
  <c r="AC22" s="1"/>
  <c r="AD22" s="1"/>
  <c r="C22"/>
  <c r="AF21"/>
  <c r="AG21" s="1"/>
  <c r="AC21" s="1"/>
  <c r="AD21" s="1"/>
  <c r="C21"/>
  <c r="AF20"/>
  <c r="AG20" s="1"/>
  <c r="AC20" s="1"/>
  <c r="AD20" s="1"/>
  <c r="C20"/>
  <c r="AG19"/>
  <c r="AC19" s="1"/>
  <c r="AD19" s="1"/>
  <c r="AF19"/>
  <c r="C19"/>
  <c r="AF18"/>
  <c r="AG18" s="1"/>
  <c r="AC18" s="1"/>
  <c r="AD18" s="1"/>
  <c r="C18"/>
  <c r="AF17"/>
  <c r="AG17" s="1"/>
  <c r="AC17" s="1"/>
  <c r="AD17" s="1"/>
  <c r="C17"/>
  <c r="AF16"/>
  <c r="AG16" s="1"/>
  <c r="AC16" s="1"/>
  <c r="AD16" s="1"/>
  <c r="C16"/>
  <c r="AG15"/>
  <c r="AC15" s="1"/>
  <c r="AD15" s="1"/>
  <c r="AF15"/>
  <c r="C15"/>
  <c r="AF14"/>
  <c r="AG14" s="1"/>
  <c r="AC14" s="1"/>
  <c r="AD14" s="1"/>
  <c r="C14"/>
  <c r="AF13"/>
  <c r="AG13" s="1"/>
  <c r="AC13" s="1"/>
  <c r="AD13" s="1"/>
  <c r="C13"/>
  <c r="AF12"/>
  <c r="AG12" s="1"/>
  <c r="AC12" s="1"/>
  <c r="AD12" s="1"/>
  <c r="C12"/>
  <c r="AF11"/>
  <c r="AG11" s="1"/>
  <c r="AC11" s="1"/>
  <c r="AD11" s="1"/>
  <c r="C11"/>
  <c r="AF10"/>
  <c r="AG10" s="1"/>
  <c r="AC10" s="1"/>
  <c r="AD10" s="1"/>
  <c r="C10"/>
  <c r="AG9"/>
  <c r="AC9" s="1"/>
  <c r="AD9" s="1"/>
  <c r="AF9"/>
  <c r="C9"/>
  <c r="AF8"/>
  <c r="AG8" s="1"/>
  <c r="AC8" s="1"/>
  <c r="AD8" s="1"/>
  <c r="C8"/>
  <c r="AF7"/>
  <c r="AG7" s="1"/>
  <c r="AC7" s="1"/>
  <c r="C7"/>
  <c r="AF51" i="37"/>
  <c r="AG51" s="1"/>
  <c r="AC51" s="1"/>
  <c r="AD51" s="1"/>
  <c r="C51"/>
  <c r="AF50"/>
  <c r="AG50" s="1"/>
  <c r="AC50" s="1"/>
  <c r="AD50" s="1"/>
  <c r="C50"/>
  <c r="AF49"/>
  <c r="AG49" s="1"/>
  <c r="AC49" s="1"/>
  <c r="AD49" s="1"/>
  <c r="C49"/>
  <c r="AF48"/>
  <c r="AG48" s="1"/>
  <c r="AC48" s="1"/>
  <c r="AD48" s="1"/>
  <c r="C48"/>
  <c r="AG47"/>
  <c r="AC47" s="1"/>
  <c r="AD47" s="1"/>
  <c r="AF47"/>
  <c r="C47"/>
  <c r="AF46"/>
  <c r="AG46" s="1"/>
  <c r="AC46" s="1"/>
  <c r="AD46" s="1"/>
  <c r="C46"/>
  <c r="AF45"/>
  <c r="AG45" s="1"/>
  <c r="AC45" s="1"/>
  <c r="AD45" s="1"/>
  <c r="C45"/>
  <c r="AF44"/>
  <c r="AG44" s="1"/>
  <c r="AC44" s="1"/>
  <c r="AD44" s="1"/>
  <c r="C44"/>
  <c r="AG43"/>
  <c r="AC43" s="1"/>
  <c r="AD43" s="1"/>
  <c r="AF43"/>
  <c r="C43"/>
  <c r="AF42"/>
  <c r="AG42" s="1"/>
  <c r="AC42" s="1"/>
  <c r="AD42" s="1"/>
  <c r="C42"/>
  <c r="AF41"/>
  <c r="AG41" s="1"/>
  <c r="AC41" s="1"/>
  <c r="AD41" s="1"/>
  <c r="C41"/>
  <c r="AF40"/>
  <c r="AG40" s="1"/>
  <c r="AC40" s="1"/>
  <c r="AD40" s="1"/>
  <c r="C40"/>
  <c r="AG39"/>
  <c r="AC39" s="1"/>
  <c r="AD39" s="1"/>
  <c r="AF39"/>
  <c r="C39"/>
  <c r="AF38"/>
  <c r="AG38" s="1"/>
  <c r="AC38" s="1"/>
  <c r="AD38" s="1"/>
  <c r="C38"/>
  <c r="AF37"/>
  <c r="AG37" s="1"/>
  <c r="AC37" s="1"/>
  <c r="AD37" s="1"/>
  <c r="C37"/>
  <c r="AF36"/>
  <c r="AG36" s="1"/>
  <c r="AC36" s="1"/>
  <c r="AD36" s="1"/>
  <c r="C36"/>
  <c r="AG35"/>
  <c r="AC35" s="1"/>
  <c r="AD35" s="1"/>
  <c r="AF35"/>
  <c r="C35"/>
  <c r="AF34"/>
  <c r="AG34" s="1"/>
  <c r="AC34" s="1"/>
  <c r="AD34" s="1"/>
  <c r="C34"/>
  <c r="AF33"/>
  <c r="AG33" s="1"/>
  <c r="AC33" s="1"/>
  <c r="AD33" s="1"/>
  <c r="C33"/>
  <c r="AF32"/>
  <c r="AG32" s="1"/>
  <c r="AC32" s="1"/>
  <c r="AD32" s="1"/>
  <c r="C32"/>
  <c r="AG31"/>
  <c r="AC31" s="1"/>
  <c r="AD31" s="1"/>
  <c r="AF31"/>
  <c r="C31"/>
  <c r="AF30"/>
  <c r="AG30" s="1"/>
  <c r="AC30" s="1"/>
  <c r="AD30" s="1"/>
  <c r="C30"/>
  <c r="AF29"/>
  <c r="AG29" s="1"/>
  <c r="AC29" s="1"/>
  <c r="AD29" s="1"/>
  <c r="C29"/>
  <c r="AF28"/>
  <c r="AG28" s="1"/>
  <c r="AC28" s="1"/>
  <c r="AD28" s="1"/>
  <c r="C28"/>
  <c r="AG27"/>
  <c r="AC27" s="1"/>
  <c r="AD27" s="1"/>
  <c r="AF27"/>
  <c r="C27"/>
  <c r="AF26"/>
  <c r="AG26" s="1"/>
  <c r="AC26" s="1"/>
  <c r="AD26" s="1"/>
  <c r="C26"/>
  <c r="AF25"/>
  <c r="AG25" s="1"/>
  <c r="AC25" s="1"/>
  <c r="AD25" s="1"/>
  <c r="C25"/>
  <c r="AF24"/>
  <c r="AG24" s="1"/>
  <c r="AC24" s="1"/>
  <c r="AD24" s="1"/>
  <c r="C24"/>
  <c r="AG23"/>
  <c r="AC23" s="1"/>
  <c r="AD23" s="1"/>
  <c r="AF23"/>
  <c r="C23"/>
  <c r="AF22"/>
  <c r="AG22" s="1"/>
  <c r="AC22" s="1"/>
  <c r="AD22" s="1"/>
  <c r="C22"/>
  <c r="AF21"/>
  <c r="AG21" s="1"/>
  <c r="AC21" s="1"/>
  <c r="AD21" s="1"/>
  <c r="C21"/>
  <c r="AF20"/>
  <c r="AG20" s="1"/>
  <c r="AC20" s="1"/>
  <c r="AD20" s="1"/>
  <c r="C20"/>
  <c r="AG19"/>
  <c r="AC19" s="1"/>
  <c r="AD19" s="1"/>
  <c r="AF19"/>
  <c r="C19"/>
  <c r="AF18"/>
  <c r="AG18" s="1"/>
  <c r="AC18" s="1"/>
  <c r="AD18" s="1"/>
  <c r="C18"/>
  <c r="AF17"/>
  <c r="AG17" s="1"/>
  <c r="AC17" s="1"/>
  <c r="AD17" s="1"/>
  <c r="C17"/>
  <c r="AF16"/>
  <c r="AG16" s="1"/>
  <c r="AC16" s="1"/>
  <c r="AD16" s="1"/>
  <c r="C16"/>
  <c r="AF15"/>
  <c r="AG15" s="1"/>
  <c r="AC15" s="1"/>
  <c r="AD15" s="1"/>
  <c r="C15"/>
  <c r="AF14"/>
  <c r="AG14" s="1"/>
  <c r="AC14" s="1"/>
  <c r="AD14" s="1"/>
  <c r="C14"/>
  <c r="AF13"/>
  <c r="AG13" s="1"/>
  <c r="AC13" s="1"/>
  <c r="AD13" s="1"/>
  <c r="C13"/>
  <c r="AF12"/>
  <c r="AG12" s="1"/>
  <c r="AC12" s="1"/>
  <c r="AD12" s="1"/>
  <c r="C12"/>
  <c r="AF11"/>
  <c r="AG11" s="1"/>
  <c r="AC11" s="1"/>
  <c r="AD11" s="1"/>
  <c r="C11"/>
  <c r="AF10"/>
  <c r="AG10" s="1"/>
  <c r="AC10" s="1"/>
  <c r="AD10" s="1"/>
  <c r="C10"/>
  <c r="AF9"/>
  <c r="AG9" s="1"/>
  <c r="AC9" s="1"/>
  <c r="AD9" s="1"/>
  <c r="C9"/>
  <c r="AF8"/>
  <c r="AG8" s="1"/>
  <c r="AC8" s="1"/>
  <c r="AD8" s="1"/>
  <c r="C8"/>
  <c r="AF7"/>
  <c r="AG7" s="1"/>
  <c r="AC7" s="1"/>
  <c r="C7"/>
  <c r="AF51" i="36"/>
  <c r="AG51" s="1"/>
  <c r="AC51" s="1"/>
  <c r="AD51" s="1"/>
  <c r="C51"/>
  <c r="AF50"/>
  <c r="AG50" s="1"/>
  <c r="AC50" s="1"/>
  <c r="AD50" s="1"/>
  <c r="C50"/>
  <c r="AF49"/>
  <c r="AG49" s="1"/>
  <c r="AC49" s="1"/>
  <c r="AD49" s="1"/>
  <c r="C49"/>
  <c r="AF48"/>
  <c r="AG48" s="1"/>
  <c r="AC48" s="1"/>
  <c r="AD48" s="1"/>
  <c r="C48"/>
  <c r="AF47"/>
  <c r="AG47" s="1"/>
  <c r="AC47" s="1"/>
  <c r="AD47" s="1"/>
  <c r="C47"/>
  <c r="AF46"/>
  <c r="AG46" s="1"/>
  <c r="AC46" s="1"/>
  <c r="AD46" s="1"/>
  <c r="C46"/>
  <c r="AG45"/>
  <c r="AC45" s="1"/>
  <c r="AD45" s="1"/>
  <c r="AF45"/>
  <c r="C45"/>
  <c r="AF44"/>
  <c r="AG44" s="1"/>
  <c r="AC44" s="1"/>
  <c r="AD44" s="1"/>
  <c r="C44"/>
  <c r="AF43"/>
  <c r="AG43" s="1"/>
  <c r="AC43" s="1"/>
  <c r="AD43" s="1"/>
  <c r="C43"/>
  <c r="AF42"/>
  <c r="AG42" s="1"/>
  <c r="AC42" s="1"/>
  <c r="AD42" s="1"/>
  <c r="C42"/>
  <c r="AF41"/>
  <c r="AG41" s="1"/>
  <c r="AC41" s="1"/>
  <c r="AD41" s="1"/>
  <c r="C41"/>
  <c r="AF40"/>
  <c r="AG40" s="1"/>
  <c r="AC40" s="1"/>
  <c r="AD40" s="1"/>
  <c r="C40"/>
  <c r="AF39"/>
  <c r="AG39" s="1"/>
  <c r="AC39" s="1"/>
  <c r="AD39" s="1"/>
  <c r="C39"/>
  <c r="AF38"/>
  <c r="AG38" s="1"/>
  <c r="AC38" s="1"/>
  <c r="AD38" s="1"/>
  <c r="C38"/>
  <c r="AG37"/>
  <c r="AC37" s="1"/>
  <c r="AD37" s="1"/>
  <c r="AF37"/>
  <c r="C37"/>
  <c r="AF36"/>
  <c r="AG36" s="1"/>
  <c r="AC36" s="1"/>
  <c r="AD36" s="1"/>
  <c r="C36"/>
  <c r="AF35"/>
  <c r="AG35" s="1"/>
  <c r="AC35" s="1"/>
  <c r="AD35" s="1"/>
  <c r="C35"/>
  <c r="AF34"/>
  <c r="AG34" s="1"/>
  <c r="AC34" s="1"/>
  <c r="AD34" s="1"/>
  <c r="C34"/>
  <c r="AF33"/>
  <c r="AG33" s="1"/>
  <c r="AC33" s="1"/>
  <c r="AD33" s="1"/>
  <c r="C33"/>
  <c r="AF32"/>
  <c r="AG32" s="1"/>
  <c r="AC32" s="1"/>
  <c r="AD32" s="1"/>
  <c r="C32"/>
  <c r="AF31"/>
  <c r="AG31" s="1"/>
  <c r="AC31" s="1"/>
  <c r="AD31" s="1"/>
  <c r="C31"/>
  <c r="AF30"/>
  <c r="AG30" s="1"/>
  <c r="AC30" s="1"/>
  <c r="AD30" s="1"/>
  <c r="C30"/>
  <c r="AG29"/>
  <c r="AC29" s="1"/>
  <c r="AD29" s="1"/>
  <c r="AF29"/>
  <c r="C29"/>
  <c r="AF28"/>
  <c r="AG28" s="1"/>
  <c r="AC28" s="1"/>
  <c r="AD28" s="1"/>
  <c r="C28"/>
  <c r="AF27"/>
  <c r="AG27" s="1"/>
  <c r="AC27" s="1"/>
  <c r="AD27" s="1"/>
  <c r="C27"/>
  <c r="AF26"/>
  <c r="AG26" s="1"/>
  <c r="AC26" s="1"/>
  <c r="AD26" s="1"/>
  <c r="C26"/>
  <c r="AF25"/>
  <c r="AG25" s="1"/>
  <c r="AC25" s="1"/>
  <c r="AD25" s="1"/>
  <c r="C25"/>
  <c r="AF24"/>
  <c r="AG24" s="1"/>
  <c r="AC24" s="1"/>
  <c r="AD24" s="1"/>
  <c r="C24"/>
  <c r="AF23"/>
  <c r="AG23" s="1"/>
  <c r="AC23" s="1"/>
  <c r="AD23" s="1"/>
  <c r="C23"/>
  <c r="AF22"/>
  <c r="AG22" s="1"/>
  <c r="AC22" s="1"/>
  <c r="AD22" s="1"/>
  <c r="C22"/>
  <c r="AG21"/>
  <c r="AC21" s="1"/>
  <c r="AD21" s="1"/>
  <c r="AF21"/>
  <c r="C21"/>
  <c r="AF20"/>
  <c r="AG20" s="1"/>
  <c r="AC20" s="1"/>
  <c r="AD20" s="1"/>
  <c r="C20"/>
  <c r="AF19"/>
  <c r="AG19" s="1"/>
  <c r="AC19" s="1"/>
  <c r="AD19" s="1"/>
  <c r="C19"/>
  <c r="AF18"/>
  <c r="AG18" s="1"/>
  <c r="AC18" s="1"/>
  <c r="AD18" s="1"/>
  <c r="C18"/>
  <c r="AF17"/>
  <c r="AG17" s="1"/>
  <c r="AC17" s="1"/>
  <c r="AD17" s="1"/>
  <c r="C17"/>
  <c r="AF16"/>
  <c r="AG16" s="1"/>
  <c r="AC16" s="1"/>
  <c r="AD16" s="1"/>
  <c r="C16"/>
  <c r="AF15"/>
  <c r="AG15" s="1"/>
  <c r="AC15" s="1"/>
  <c r="AD15" s="1"/>
  <c r="C15"/>
  <c r="AF14"/>
  <c r="AG14" s="1"/>
  <c r="AC14" s="1"/>
  <c r="AD14" s="1"/>
  <c r="C14"/>
  <c r="AF13"/>
  <c r="AG13" s="1"/>
  <c r="AC13" s="1"/>
  <c r="AD13" s="1"/>
  <c r="C13"/>
  <c r="AF12"/>
  <c r="AG12" s="1"/>
  <c r="AC12" s="1"/>
  <c r="AD12" s="1"/>
  <c r="C12"/>
  <c r="AF11"/>
  <c r="AG11" s="1"/>
  <c r="AC11" s="1"/>
  <c r="AD11" s="1"/>
  <c r="C11"/>
  <c r="AF10"/>
  <c r="AG10" s="1"/>
  <c r="AC10" s="1"/>
  <c r="AD10" s="1"/>
  <c r="C10"/>
  <c r="AF9"/>
  <c r="AG9" s="1"/>
  <c r="AC9" s="1"/>
  <c r="AD9" s="1"/>
  <c r="C9"/>
  <c r="AF8"/>
  <c r="AG8" s="1"/>
  <c r="AC8" s="1"/>
  <c r="AD8" s="1"/>
  <c r="C8"/>
  <c r="AF7"/>
  <c r="AG7" s="1"/>
  <c r="AC7" s="1"/>
  <c r="C7"/>
  <c r="E14" i="41" l="1"/>
  <c r="G14" s="1"/>
  <c r="H14" s="1"/>
  <c r="I14" s="1"/>
  <c r="E12"/>
  <c r="G12" s="1"/>
  <c r="H12" s="1"/>
  <c r="I12" s="1"/>
  <c r="E11"/>
  <c r="G11" s="1"/>
  <c r="H11" s="1"/>
  <c r="I11" s="1"/>
  <c r="E10"/>
  <c r="G10" s="1"/>
  <c r="H10" s="1"/>
  <c r="I10" s="1"/>
  <c r="H31"/>
  <c r="I31" s="1"/>
  <c r="H32"/>
  <c r="I32" s="1"/>
  <c r="G8" i="42"/>
  <c r="G15"/>
  <c r="I15" s="1"/>
  <c r="I16"/>
  <c r="G25"/>
  <c r="H25" s="1"/>
  <c r="I25" s="1"/>
  <c r="I26"/>
  <c r="G20"/>
  <c r="H20" s="1"/>
  <c r="I20" s="1"/>
  <c r="I21"/>
  <c r="G35"/>
  <c r="H35" s="1"/>
  <c r="I35" s="1"/>
  <c r="I36"/>
  <c r="I33" i="41"/>
  <c r="G30"/>
  <c r="F15"/>
  <c r="F20"/>
  <c r="F30"/>
  <c r="F25"/>
  <c r="F8" i="40"/>
  <c r="AD60" i="39"/>
  <c r="AD58"/>
  <c r="AD56"/>
  <c r="AD7"/>
  <c r="AD59"/>
  <c r="AD57"/>
  <c r="AD60" i="38"/>
  <c r="AD58"/>
  <c r="AD56"/>
  <c r="AD7"/>
  <c r="AD59"/>
  <c r="AD57"/>
  <c r="AD60" i="37"/>
  <c r="AD58"/>
  <c r="AD56"/>
  <c r="AD7"/>
  <c r="AD59"/>
  <c r="AD57"/>
  <c r="AD60" i="36"/>
  <c r="AD58"/>
  <c r="AD56"/>
  <c r="AD59"/>
  <c r="AD57"/>
  <c r="AD7"/>
  <c r="D19" i="20"/>
  <c r="D17" i="25"/>
  <c r="D17" i="30"/>
  <c r="D17" i="35"/>
  <c r="F12"/>
  <c r="F11"/>
  <c r="F10"/>
  <c r="F9"/>
  <c r="D18"/>
  <c r="F8"/>
  <c r="B4"/>
  <c r="B3"/>
  <c r="W51" i="34"/>
  <c r="X51" s="1"/>
  <c r="T51" s="1"/>
  <c r="U51" s="1"/>
  <c r="D51"/>
  <c r="C51"/>
  <c r="W50"/>
  <c r="X50" s="1"/>
  <c r="T50" s="1"/>
  <c r="U50" s="1"/>
  <c r="D50"/>
  <c r="C50"/>
  <c r="W49"/>
  <c r="X49" s="1"/>
  <c r="T49" s="1"/>
  <c r="U49" s="1"/>
  <c r="D49"/>
  <c r="C49"/>
  <c r="W48"/>
  <c r="X48" s="1"/>
  <c r="T48" s="1"/>
  <c r="U48" s="1"/>
  <c r="D48"/>
  <c r="C48"/>
  <c r="W47"/>
  <c r="X47" s="1"/>
  <c r="T47" s="1"/>
  <c r="U47" s="1"/>
  <c r="D47"/>
  <c r="C47"/>
  <c r="W46"/>
  <c r="X46" s="1"/>
  <c r="T46" s="1"/>
  <c r="U46" s="1"/>
  <c r="D46"/>
  <c r="C46"/>
  <c r="W45"/>
  <c r="X45" s="1"/>
  <c r="T45" s="1"/>
  <c r="U45" s="1"/>
  <c r="D45"/>
  <c r="C45"/>
  <c r="W44"/>
  <c r="X44" s="1"/>
  <c r="T44" s="1"/>
  <c r="U44" s="1"/>
  <c r="D44"/>
  <c r="C44"/>
  <c r="W43"/>
  <c r="X43" s="1"/>
  <c r="T43" s="1"/>
  <c r="U43" s="1"/>
  <c r="D43"/>
  <c r="C43"/>
  <c r="W42"/>
  <c r="X42" s="1"/>
  <c r="T42" s="1"/>
  <c r="U42" s="1"/>
  <c r="D42"/>
  <c r="C42"/>
  <c r="W41"/>
  <c r="X41" s="1"/>
  <c r="T41" s="1"/>
  <c r="U41" s="1"/>
  <c r="D41"/>
  <c r="C41"/>
  <c r="W40"/>
  <c r="X40" s="1"/>
  <c r="T40" s="1"/>
  <c r="U40" s="1"/>
  <c r="D40"/>
  <c r="C40"/>
  <c r="W39"/>
  <c r="X39" s="1"/>
  <c r="T39" s="1"/>
  <c r="U39" s="1"/>
  <c r="D39"/>
  <c r="C39"/>
  <c r="W38"/>
  <c r="X38" s="1"/>
  <c r="T38" s="1"/>
  <c r="U38" s="1"/>
  <c r="D38"/>
  <c r="C38"/>
  <c r="W37"/>
  <c r="X37" s="1"/>
  <c r="T37" s="1"/>
  <c r="U37" s="1"/>
  <c r="D37"/>
  <c r="C37"/>
  <c r="W36"/>
  <c r="X36" s="1"/>
  <c r="T36" s="1"/>
  <c r="U36" s="1"/>
  <c r="D36"/>
  <c r="C36"/>
  <c r="W35"/>
  <c r="X35" s="1"/>
  <c r="T35" s="1"/>
  <c r="U35" s="1"/>
  <c r="D35"/>
  <c r="C35"/>
  <c r="W34"/>
  <c r="X34" s="1"/>
  <c r="T34" s="1"/>
  <c r="U34" s="1"/>
  <c r="D34"/>
  <c r="C34"/>
  <c r="W33"/>
  <c r="X33" s="1"/>
  <c r="T33" s="1"/>
  <c r="U33" s="1"/>
  <c r="D33"/>
  <c r="C33"/>
  <c r="W32"/>
  <c r="X32" s="1"/>
  <c r="T32" s="1"/>
  <c r="U32" s="1"/>
  <c r="D32"/>
  <c r="C32"/>
  <c r="W31"/>
  <c r="X31" s="1"/>
  <c r="T31" s="1"/>
  <c r="U31" s="1"/>
  <c r="D31"/>
  <c r="C31"/>
  <c r="W30"/>
  <c r="X30" s="1"/>
  <c r="T30" s="1"/>
  <c r="U30" s="1"/>
  <c r="D30"/>
  <c r="C30"/>
  <c r="W29"/>
  <c r="X29" s="1"/>
  <c r="T29" s="1"/>
  <c r="U29" s="1"/>
  <c r="D29"/>
  <c r="C29"/>
  <c r="W28"/>
  <c r="X28" s="1"/>
  <c r="T28" s="1"/>
  <c r="U28" s="1"/>
  <c r="D28"/>
  <c r="C28"/>
  <c r="W27"/>
  <c r="X27" s="1"/>
  <c r="T27" s="1"/>
  <c r="U27" s="1"/>
  <c r="D27"/>
  <c r="C27"/>
  <c r="W26"/>
  <c r="X26" s="1"/>
  <c r="T26" s="1"/>
  <c r="U26" s="1"/>
  <c r="D26"/>
  <c r="C26"/>
  <c r="W25"/>
  <c r="X25" s="1"/>
  <c r="T25" s="1"/>
  <c r="U25" s="1"/>
  <c r="D25"/>
  <c r="C25"/>
  <c r="W24"/>
  <c r="X24" s="1"/>
  <c r="T24" s="1"/>
  <c r="U24" s="1"/>
  <c r="D24"/>
  <c r="C24"/>
  <c r="W23"/>
  <c r="X23" s="1"/>
  <c r="T23" s="1"/>
  <c r="U23" s="1"/>
  <c r="D23"/>
  <c r="C23"/>
  <c r="W22"/>
  <c r="X22" s="1"/>
  <c r="T22" s="1"/>
  <c r="U22" s="1"/>
  <c r="D22"/>
  <c r="C22"/>
  <c r="W21"/>
  <c r="X21" s="1"/>
  <c r="T21" s="1"/>
  <c r="U21" s="1"/>
  <c r="D21"/>
  <c r="C21"/>
  <c r="W20"/>
  <c r="X20" s="1"/>
  <c r="T20" s="1"/>
  <c r="U20" s="1"/>
  <c r="D20"/>
  <c r="C20"/>
  <c r="W19"/>
  <c r="X19" s="1"/>
  <c r="T19" s="1"/>
  <c r="U19" s="1"/>
  <c r="D19"/>
  <c r="C19"/>
  <c r="W18"/>
  <c r="X18" s="1"/>
  <c r="T18" s="1"/>
  <c r="U18" s="1"/>
  <c r="D18"/>
  <c r="C18"/>
  <c r="W17"/>
  <c r="X17" s="1"/>
  <c r="T17" s="1"/>
  <c r="U17" s="1"/>
  <c r="D17"/>
  <c r="C17"/>
  <c r="W16"/>
  <c r="X16" s="1"/>
  <c r="T16" s="1"/>
  <c r="U16" s="1"/>
  <c r="D16"/>
  <c r="C16"/>
  <c r="W15"/>
  <c r="X15" s="1"/>
  <c r="T15" s="1"/>
  <c r="U15" s="1"/>
  <c r="D15"/>
  <c r="C15"/>
  <c r="W14"/>
  <c r="X14" s="1"/>
  <c r="T14" s="1"/>
  <c r="U14" s="1"/>
  <c r="D14"/>
  <c r="C14"/>
  <c r="W13"/>
  <c r="X13" s="1"/>
  <c r="T13" s="1"/>
  <c r="U13" s="1"/>
  <c r="D13"/>
  <c r="C13"/>
  <c r="W12"/>
  <c r="X12" s="1"/>
  <c r="T12"/>
  <c r="U12" s="1"/>
  <c r="D12"/>
  <c r="C12"/>
  <c r="W11"/>
  <c r="X11" s="1"/>
  <c r="T11" s="1"/>
  <c r="U11" s="1"/>
  <c r="D11"/>
  <c r="C11"/>
  <c r="W10"/>
  <c r="X10" s="1"/>
  <c r="T10" s="1"/>
  <c r="U10" s="1"/>
  <c r="D10"/>
  <c r="C10"/>
  <c r="W9"/>
  <c r="X9" s="1"/>
  <c r="T9" s="1"/>
  <c r="U9" s="1"/>
  <c r="D9"/>
  <c r="C9"/>
  <c r="W8"/>
  <c r="X8" s="1"/>
  <c r="T8" s="1"/>
  <c r="U8" s="1"/>
  <c r="D8"/>
  <c r="C8"/>
  <c r="W7"/>
  <c r="X7" s="1"/>
  <c r="T7" s="1"/>
  <c r="D7"/>
  <c r="C7"/>
  <c r="C5"/>
  <c r="W51" i="33"/>
  <c r="X51" s="1"/>
  <c r="T51" s="1"/>
  <c r="U51" s="1"/>
  <c r="D51"/>
  <c r="C51"/>
  <c r="W50"/>
  <c r="X50" s="1"/>
  <c r="T50" s="1"/>
  <c r="U50" s="1"/>
  <c r="D50"/>
  <c r="C50"/>
  <c r="W49"/>
  <c r="X49" s="1"/>
  <c r="T49" s="1"/>
  <c r="U49" s="1"/>
  <c r="D49"/>
  <c r="C49"/>
  <c r="W48"/>
  <c r="X48" s="1"/>
  <c r="T48" s="1"/>
  <c r="U48" s="1"/>
  <c r="D48"/>
  <c r="C48"/>
  <c r="W47"/>
  <c r="X47" s="1"/>
  <c r="T47" s="1"/>
  <c r="U47" s="1"/>
  <c r="D47"/>
  <c r="C47"/>
  <c r="W46"/>
  <c r="X46" s="1"/>
  <c r="T46" s="1"/>
  <c r="U46" s="1"/>
  <c r="D46"/>
  <c r="C46"/>
  <c r="W45"/>
  <c r="X45" s="1"/>
  <c r="T45" s="1"/>
  <c r="U45" s="1"/>
  <c r="D45"/>
  <c r="C45"/>
  <c r="W44"/>
  <c r="X44" s="1"/>
  <c r="T44" s="1"/>
  <c r="U44" s="1"/>
  <c r="D44"/>
  <c r="C44"/>
  <c r="W43"/>
  <c r="X43" s="1"/>
  <c r="T43" s="1"/>
  <c r="U43" s="1"/>
  <c r="D43"/>
  <c r="C43"/>
  <c r="W42"/>
  <c r="X42" s="1"/>
  <c r="T42" s="1"/>
  <c r="U42" s="1"/>
  <c r="D42"/>
  <c r="C42"/>
  <c r="W41"/>
  <c r="X41" s="1"/>
  <c r="T41" s="1"/>
  <c r="U41" s="1"/>
  <c r="D41"/>
  <c r="C41"/>
  <c r="W40"/>
  <c r="X40" s="1"/>
  <c r="T40" s="1"/>
  <c r="U40" s="1"/>
  <c r="D40"/>
  <c r="C40"/>
  <c r="W39"/>
  <c r="X39" s="1"/>
  <c r="T39" s="1"/>
  <c r="U39" s="1"/>
  <c r="D39"/>
  <c r="C39"/>
  <c r="W38"/>
  <c r="X38" s="1"/>
  <c r="T38" s="1"/>
  <c r="U38" s="1"/>
  <c r="D38"/>
  <c r="C38"/>
  <c r="W37"/>
  <c r="X37" s="1"/>
  <c r="T37" s="1"/>
  <c r="U37" s="1"/>
  <c r="D37"/>
  <c r="C37"/>
  <c r="W36"/>
  <c r="X36" s="1"/>
  <c r="T36" s="1"/>
  <c r="U36" s="1"/>
  <c r="D36"/>
  <c r="C36"/>
  <c r="W35"/>
  <c r="X35" s="1"/>
  <c r="T35" s="1"/>
  <c r="U35" s="1"/>
  <c r="D35"/>
  <c r="C35"/>
  <c r="W34"/>
  <c r="X34" s="1"/>
  <c r="T34" s="1"/>
  <c r="U34" s="1"/>
  <c r="D34"/>
  <c r="C34"/>
  <c r="W33"/>
  <c r="X33" s="1"/>
  <c r="T33" s="1"/>
  <c r="U33" s="1"/>
  <c r="D33"/>
  <c r="C33"/>
  <c r="W32"/>
  <c r="X32" s="1"/>
  <c r="T32" s="1"/>
  <c r="U32" s="1"/>
  <c r="D32"/>
  <c r="C32"/>
  <c r="W31"/>
  <c r="X31" s="1"/>
  <c r="T31" s="1"/>
  <c r="U31" s="1"/>
  <c r="D31"/>
  <c r="C31"/>
  <c r="W30"/>
  <c r="X30" s="1"/>
  <c r="T30" s="1"/>
  <c r="U30" s="1"/>
  <c r="D30"/>
  <c r="C30"/>
  <c r="W29"/>
  <c r="X29" s="1"/>
  <c r="T29" s="1"/>
  <c r="U29" s="1"/>
  <c r="D29"/>
  <c r="C29"/>
  <c r="W28"/>
  <c r="X28" s="1"/>
  <c r="T28" s="1"/>
  <c r="U28" s="1"/>
  <c r="D28"/>
  <c r="C28"/>
  <c r="W27"/>
  <c r="X27" s="1"/>
  <c r="T27" s="1"/>
  <c r="U27" s="1"/>
  <c r="D27"/>
  <c r="C27"/>
  <c r="W26"/>
  <c r="X26" s="1"/>
  <c r="T26" s="1"/>
  <c r="U26" s="1"/>
  <c r="D26"/>
  <c r="C26"/>
  <c r="W25"/>
  <c r="X25" s="1"/>
  <c r="T25" s="1"/>
  <c r="U25" s="1"/>
  <c r="D25"/>
  <c r="C25"/>
  <c r="W24"/>
  <c r="X24" s="1"/>
  <c r="T24" s="1"/>
  <c r="U24" s="1"/>
  <c r="D24"/>
  <c r="C24"/>
  <c r="W23"/>
  <c r="X23" s="1"/>
  <c r="T23" s="1"/>
  <c r="U23" s="1"/>
  <c r="D23"/>
  <c r="C23"/>
  <c r="W22"/>
  <c r="X22" s="1"/>
  <c r="T22" s="1"/>
  <c r="U22" s="1"/>
  <c r="D22"/>
  <c r="C22"/>
  <c r="W21"/>
  <c r="X21" s="1"/>
  <c r="T21" s="1"/>
  <c r="U21" s="1"/>
  <c r="D21"/>
  <c r="C21"/>
  <c r="W20"/>
  <c r="X20" s="1"/>
  <c r="T20" s="1"/>
  <c r="U20" s="1"/>
  <c r="D20"/>
  <c r="C20"/>
  <c r="W19"/>
  <c r="X19" s="1"/>
  <c r="T19" s="1"/>
  <c r="U19" s="1"/>
  <c r="D19"/>
  <c r="C19"/>
  <c r="W18"/>
  <c r="X18" s="1"/>
  <c r="T18" s="1"/>
  <c r="U18" s="1"/>
  <c r="D18"/>
  <c r="C18"/>
  <c r="W17"/>
  <c r="X17" s="1"/>
  <c r="T17" s="1"/>
  <c r="U17" s="1"/>
  <c r="D17"/>
  <c r="C17"/>
  <c r="W16"/>
  <c r="X16" s="1"/>
  <c r="T16" s="1"/>
  <c r="U16" s="1"/>
  <c r="D16"/>
  <c r="C16"/>
  <c r="W15"/>
  <c r="X15" s="1"/>
  <c r="T15" s="1"/>
  <c r="U15" s="1"/>
  <c r="D15"/>
  <c r="C15"/>
  <c r="W14"/>
  <c r="X14" s="1"/>
  <c r="T14" s="1"/>
  <c r="U14" s="1"/>
  <c r="D14"/>
  <c r="C14"/>
  <c r="W13"/>
  <c r="X13" s="1"/>
  <c r="T13" s="1"/>
  <c r="U13" s="1"/>
  <c r="D13"/>
  <c r="C13"/>
  <c r="W12"/>
  <c r="X12" s="1"/>
  <c r="T12" s="1"/>
  <c r="U12" s="1"/>
  <c r="D12"/>
  <c r="C12"/>
  <c r="W11"/>
  <c r="X11" s="1"/>
  <c r="T11" s="1"/>
  <c r="U11" s="1"/>
  <c r="D11"/>
  <c r="C11"/>
  <c r="W10"/>
  <c r="X10" s="1"/>
  <c r="T10" s="1"/>
  <c r="U10" s="1"/>
  <c r="D10"/>
  <c r="C10"/>
  <c r="W9"/>
  <c r="X9" s="1"/>
  <c r="T9" s="1"/>
  <c r="U9" s="1"/>
  <c r="D9"/>
  <c r="C9"/>
  <c r="W8"/>
  <c r="X8" s="1"/>
  <c r="T8" s="1"/>
  <c r="U8" s="1"/>
  <c r="D8"/>
  <c r="C8"/>
  <c r="W7"/>
  <c r="X7" s="1"/>
  <c r="T7" s="1"/>
  <c r="D7"/>
  <c r="C7"/>
  <c r="C5"/>
  <c r="W51" i="32"/>
  <c r="X51" s="1"/>
  <c r="T51" s="1"/>
  <c r="U51" s="1"/>
  <c r="D51"/>
  <c r="C51"/>
  <c r="W50"/>
  <c r="X50" s="1"/>
  <c r="T50" s="1"/>
  <c r="U50" s="1"/>
  <c r="D50"/>
  <c r="C50"/>
  <c r="W49"/>
  <c r="X49" s="1"/>
  <c r="T49" s="1"/>
  <c r="U49" s="1"/>
  <c r="D49"/>
  <c r="C49"/>
  <c r="W48"/>
  <c r="X48" s="1"/>
  <c r="T48" s="1"/>
  <c r="U48" s="1"/>
  <c r="D48"/>
  <c r="C48"/>
  <c r="W47"/>
  <c r="X47" s="1"/>
  <c r="T47" s="1"/>
  <c r="U47" s="1"/>
  <c r="D47"/>
  <c r="C47"/>
  <c r="W46"/>
  <c r="X46" s="1"/>
  <c r="T46" s="1"/>
  <c r="U46" s="1"/>
  <c r="D46"/>
  <c r="C46"/>
  <c r="W45"/>
  <c r="X45" s="1"/>
  <c r="T45" s="1"/>
  <c r="U45" s="1"/>
  <c r="D45"/>
  <c r="C45"/>
  <c r="W44"/>
  <c r="X44" s="1"/>
  <c r="T44" s="1"/>
  <c r="U44" s="1"/>
  <c r="D44"/>
  <c r="C44"/>
  <c r="W43"/>
  <c r="X43" s="1"/>
  <c r="T43" s="1"/>
  <c r="U43" s="1"/>
  <c r="D43"/>
  <c r="C43"/>
  <c r="W42"/>
  <c r="X42" s="1"/>
  <c r="T42" s="1"/>
  <c r="U42" s="1"/>
  <c r="D42"/>
  <c r="C42"/>
  <c r="W41"/>
  <c r="X41" s="1"/>
  <c r="T41" s="1"/>
  <c r="U41" s="1"/>
  <c r="D41"/>
  <c r="C41"/>
  <c r="W40"/>
  <c r="X40" s="1"/>
  <c r="T40" s="1"/>
  <c r="U40" s="1"/>
  <c r="D40"/>
  <c r="C40"/>
  <c r="W39"/>
  <c r="X39" s="1"/>
  <c r="T39" s="1"/>
  <c r="U39" s="1"/>
  <c r="D39"/>
  <c r="C39"/>
  <c r="W38"/>
  <c r="X38" s="1"/>
  <c r="T38" s="1"/>
  <c r="U38" s="1"/>
  <c r="D38"/>
  <c r="C38"/>
  <c r="W37"/>
  <c r="X37" s="1"/>
  <c r="T37" s="1"/>
  <c r="U37" s="1"/>
  <c r="D37"/>
  <c r="C37"/>
  <c r="W36"/>
  <c r="X36" s="1"/>
  <c r="T36" s="1"/>
  <c r="U36" s="1"/>
  <c r="D36"/>
  <c r="C36"/>
  <c r="W35"/>
  <c r="X35" s="1"/>
  <c r="T35" s="1"/>
  <c r="U35" s="1"/>
  <c r="D35"/>
  <c r="C35"/>
  <c r="W34"/>
  <c r="X34" s="1"/>
  <c r="T34" s="1"/>
  <c r="U34" s="1"/>
  <c r="D34"/>
  <c r="C34"/>
  <c r="W33"/>
  <c r="X33" s="1"/>
  <c r="T33" s="1"/>
  <c r="U33" s="1"/>
  <c r="D33"/>
  <c r="C33"/>
  <c r="W32"/>
  <c r="X32" s="1"/>
  <c r="T32" s="1"/>
  <c r="U32" s="1"/>
  <c r="D32"/>
  <c r="C32"/>
  <c r="W31"/>
  <c r="X31" s="1"/>
  <c r="T31" s="1"/>
  <c r="U31" s="1"/>
  <c r="D31"/>
  <c r="C31"/>
  <c r="W30"/>
  <c r="X30" s="1"/>
  <c r="T30" s="1"/>
  <c r="U30" s="1"/>
  <c r="D30"/>
  <c r="C30"/>
  <c r="W29"/>
  <c r="X29" s="1"/>
  <c r="T29" s="1"/>
  <c r="U29" s="1"/>
  <c r="D29"/>
  <c r="C29"/>
  <c r="W28"/>
  <c r="X28" s="1"/>
  <c r="T28" s="1"/>
  <c r="U28" s="1"/>
  <c r="D28"/>
  <c r="C28"/>
  <c r="W27"/>
  <c r="X27" s="1"/>
  <c r="T27" s="1"/>
  <c r="U27" s="1"/>
  <c r="D27"/>
  <c r="C27"/>
  <c r="W26"/>
  <c r="X26" s="1"/>
  <c r="T26" s="1"/>
  <c r="U26" s="1"/>
  <c r="D26"/>
  <c r="C26"/>
  <c r="W25"/>
  <c r="X25" s="1"/>
  <c r="T25" s="1"/>
  <c r="U25" s="1"/>
  <c r="D25"/>
  <c r="C25"/>
  <c r="W24"/>
  <c r="X24" s="1"/>
  <c r="T24" s="1"/>
  <c r="U24" s="1"/>
  <c r="D24"/>
  <c r="C24"/>
  <c r="W23"/>
  <c r="X23" s="1"/>
  <c r="T23" s="1"/>
  <c r="U23" s="1"/>
  <c r="D23"/>
  <c r="C23"/>
  <c r="W22"/>
  <c r="X22" s="1"/>
  <c r="T22" s="1"/>
  <c r="U22" s="1"/>
  <c r="D22"/>
  <c r="C22"/>
  <c r="W21"/>
  <c r="X21" s="1"/>
  <c r="T21" s="1"/>
  <c r="U21" s="1"/>
  <c r="D21"/>
  <c r="C21"/>
  <c r="W20"/>
  <c r="X20" s="1"/>
  <c r="T20" s="1"/>
  <c r="U20" s="1"/>
  <c r="D20"/>
  <c r="C20"/>
  <c r="W19"/>
  <c r="X19" s="1"/>
  <c r="T19" s="1"/>
  <c r="U19" s="1"/>
  <c r="D19"/>
  <c r="C19"/>
  <c r="W18"/>
  <c r="X18" s="1"/>
  <c r="T18" s="1"/>
  <c r="U18" s="1"/>
  <c r="D18"/>
  <c r="C18"/>
  <c r="W17"/>
  <c r="X17" s="1"/>
  <c r="T17" s="1"/>
  <c r="U17" s="1"/>
  <c r="D17"/>
  <c r="C17"/>
  <c r="W16"/>
  <c r="X16" s="1"/>
  <c r="T16" s="1"/>
  <c r="U16" s="1"/>
  <c r="D16"/>
  <c r="C16"/>
  <c r="W15"/>
  <c r="X15" s="1"/>
  <c r="T15" s="1"/>
  <c r="U15" s="1"/>
  <c r="D15"/>
  <c r="C15"/>
  <c r="W14"/>
  <c r="X14" s="1"/>
  <c r="T14" s="1"/>
  <c r="U14" s="1"/>
  <c r="D14"/>
  <c r="C14"/>
  <c r="W13"/>
  <c r="X13" s="1"/>
  <c r="T13" s="1"/>
  <c r="U13" s="1"/>
  <c r="D13"/>
  <c r="C13"/>
  <c r="W12"/>
  <c r="X12" s="1"/>
  <c r="T12" s="1"/>
  <c r="U12" s="1"/>
  <c r="D12"/>
  <c r="C12"/>
  <c r="W11"/>
  <c r="X11" s="1"/>
  <c r="T11" s="1"/>
  <c r="U11" s="1"/>
  <c r="D11"/>
  <c r="C11"/>
  <c r="W10"/>
  <c r="X10" s="1"/>
  <c r="T10" s="1"/>
  <c r="U10" s="1"/>
  <c r="D10"/>
  <c r="C10"/>
  <c r="W9"/>
  <c r="X9" s="1"/>
  <c r="T9" s="1"/>
  <c r="U9" s="1"/>
  <c r="D9"/>
  <c r="C9"/>
  <c r="W8"/>
  <c r="X8" s="1"/>
  <c r="T8" s="1"/>
  <c r="U8" s="1"/>
  <c r="D8"/>
  <c r="C8"/>
  <c r="W7"/>
  <c r="X7" s="1"/>
  <c r="T7" s="1"/>
  <c r="D7"/>
  <c r="C7"/>
  <c r="C5"/>
  <c r="W51" i="31"/>
  <c r="X51" s="1"/>
  <c r="T51" s="1"/>
  <c r="U51" s="1"/>
  <c r="D51"/>
  <c r="C51"/>
  <c r="W50"/>
  <c r="X50" s="1"/>
  <c r="T50" s="1"/>
  <c r="U50" s="1"/>
  <c r="D50"/>
  <c r="C50"/>
  <c r="W49"/>
  <c r="X49" s="1"/>
  <c r="T49" s="1"/>
  <c r="U49" s="1"/>
  <c r="D49"/>
  <c r="C49"/>
  <c r="W48"/>
  <c r="X48" s="1"/>
  <c r="T48" s="1"/>
  <c r="U48" s="1"/>
  <c r="D48"/>
  <c r="C48"/>
  <c r="W47"/>
  <c r="X47" s="1"/>
  <c r="T47" s="1"/>
  <c r="U47" s="1"/>
  <c r="D47"/>
  <c r="C47"/>
  <c r="W46"/>
  <c r="X46" s="1"/>
  <c r="T46" s="1"/>
  <c r="U46" s="1"/>
  <c r="D46"/>
  <c r="C46"/>
  <c r="W45"/>
  <c r="X45" s="1"/>
  <c r="T45" s="1"/>
  <c r="U45" s="1"/>
  <c r="D45"/>
  <c r="C45"/>
  <c r="W44"/>
  <c r="X44" s="1"/>
  <c r="T44" s="1"/>
  <c r="U44" s="1"/>
  <c r="D44"/>
  <c r="C44"/>
  <c r="W43"/>
  <c r="X43" s="1"/>
  <c r="T43" s="1"/>
  <c r="U43" s="1"/>
  <c r="D43"/>
  <c r="C43"/>
  <c r="W42"/>
  <c r="X42" s="1"/>
  <c r="T42" s="1"/>
  <c r="U42" s="1"/>
  <c r="D42"/>
  <c r="C42"/>
  <c r="W41"/>
  <c r="X41" s="1"/>
  <c r="T41" s="1"/>
  <c r="U41" s="1"/>
  <c r="D41"/>
  <c r="C41"/>
  <c r="W40"/>
  <c r="X40" s="1"/>
  <c r="T40" s="1"/>
  <c r="U40" s="1"/>
  <c r="D40"/>
  <c r="C40"/>
  <c r="W39"/>
  <c r="X39" s="1"/>
  <c r="T39" s="1"/>
  <c r="U39" s="1"/>
  <c r="D39"/>
  <c r="C39"/>
  <c r="W38"/>
  <c r="X38" s="1"/>
  <c r="T38" s="1"/>
  <c r="U38" s="1"/>
  <c r="D38"/>
  <c r="C38"/>
  <c r="W37"/>
  <c r="X37" s="1"/>
  <c r="T37" s="1"/>
  <c r="U37" s="1"/>
  <c r="D37"/>
  <c r="C37"/>
  <c r="W36"/>
  <c r="X36" s="1"/>
  <c r="T36" s="1"/>
  <c r="U36" s="1"/>
  <c r="D36"/>
  <c r="C36"/>
  <c r="W35"/>
  <c r="X35" s="1"/>
  <c r="T35" s="1"/>
  <c r="U35" s="1"/>
  <c r="D35"/>
  <c r="C35"/>
  <c r="W34"/>
  <c r="X34" s="1"/>
  <c r="T34" s="1"/>
  <c r="U34" s="1"/>
  <c r="D34"/>
  <c r="C34"/>
  <c r="W33"/>
  <c r="X33" s="1"/>
  <c r="T33" s="1"/>
  <c r="U33" s="1"/>
  <c r="D33"/>
  <c r="C33"/>
  <c r="W32"/>
  <c r="X32" s="1"/>
  <c r="T32" s="1"/>
  <c r="U32" s="1"/>
  <c r="D32"/>
  <c r="C32"/>
  <c r="W31"/>
  <c r="X31" s="1"/>
  <c r="T31" s="1"/>
  <c r="U31" s="1"/>
  <c r="D31"/>
  <c r="C31"/>
  <c r="W30"/>
  <c r="X30" s="1"/>
  <c r="T30" s="1"/>
  <c r="U30" s="1"/>
  <c r="D30"/>
  <c r="C30"/>
  <c r="W29"/>
  <c r="X29" s="1"/>
  <c r="T29" s="1"/>
  <c r="U29" s="1"/>
  <c r="D29"/>
  <c r="C29"/>
  <c r="W28"/>
  <c r="X28" s="1"/>
  <c r="T28" s="1"/>
  <c r="U28" s="1"/>
  <c r="D28"/>
  <c r="C28"/>
  <c r="W27"/>
  <c r="X27" s="1"/>
  <c r="T27" s="1"/>
  <c r="U27" s="1"/>
  <c r="D27"/>
  <c r="C27"/>
  <c r="W26"/>
  <c r="X26" s="1"/>
  <c r="T26" s="1"/>
  <c r="U26" s="1"/>
  <c r="D26"/>
  <c r="C26"/>
  <c r="X25"/>
  <c r="T25" s="1"/>
  <c r="U25" s="1"/>
  <c r="W25"/>
  <c r="D25"/>
  <c r="C25"/>
  <c r="X24"/>
  <c r="T24" s="1"/>
  <c r="U24" s="1"/>
  <c r="W24"/>
  <c r="D24"/>
  <c r="C24"/>
  <c r="X23"/>
  <c r="T23" s="1"/>
  <c r="U23" s="1"/>
  <c r="W23"/>
  <c r="D23"/>
  <c r="C23"/>
  <c r="X22"/>
  <c r="T22" s="1"/>
  <c r="U22" s="1"/>
  <c r="W22"/>
  <c r="D22"/>
  <c r="C22"/>
  <c r="X21"/>
  <c r="T21" s="1"/>
  <c r="U21" s="1"/>
  <c r="W21"/>
  <c r="D21"/>
  <c r="C21"/>
  <c r="W20"/>
  <c r="X20" s="1"/>
  <c r="T20" s="1"/>
  <c r="U20" s="1"/>
  <c r="D20"/>
  <c r="C20"/>
  <c r="W19"/>
  <c r="X19" s="1"/>
  <c r="T19" s="1"/>
  <c r="U19" s="1"/>
  <c r="D19"/>
  <c r="C19"/>
  <c r="W18"/>
  <c r="X18" s="1"/>
  <c r="T18" s="1"/>
  <c r="U18" s="1"/>
  <c r="D18"/>
  <c r="C18"/>
  <c r="W17"/>
  <c r="X17" s="1"/>
  <c r="T17" s="1"/>
  <c r="U17" s="1"/>
  <c r="D17"/>
  <c r="C17"/>
  <c r="W16"/>
  <c r="X16" s="1"/>
  <c r="T16" s="1"/>
  <c r="U16" s="1"/>
  <c r="D16"/>
  <c r="C16"/>
  <c r="W15"/>
  <c r="X15" s="1"/>
  <c r="T15" s="1"/>
  <c r="U15" s="1"/>
  <c r="D15"/>
  <c r="C15"/>
  <c r="W14"/>
  <c r="X14" s="1"/>
  <c r="T14" s="1"/>
  <c r="U14" s="1"/>
  <c r="D14"/>
  <c r="C14"/>
  <c r="W13"/>
  <c r="X13" s="1"/>
  <c r="T13" s="1"/>
  <c r="U13" s="1"/>
  <c r="D13"/>
  <c r="C13"/>
  <c r="W12"/>
  <c r="X12" s="1"/>
  <c r="T12" s="1"/>
  <c r="U12" s="1"/>
  <c r="D12"/>
  <c r="C12"/>
  <c r="W11"/>
  <c r="X11" s="1"/>
  <c r="T11" s="1"/>
  <c r="U11" s="1"/>
  <c r="D11"/>
  <c r="C11"/>
  <c r="W10"/>
  <c r="X10" s="1"/>
  <c r="T10" s="1"/>
  <c r="U10" s="1"/>
  <c r="D10"/>
  <c r="C10"/>
  <c r="W9"/>
  <c r="X9" s="1"/>
  <c r="T9"/>
  <c r="U9" s="1"/>
  <c r="D9"/>
  <c r="C9"/>
  <c r="W8"/>
  <c r="X8" s="1"/>
  <c r="T8" s="1"/>
  <c r="U8" s="1"/>
  <c r="D8"/>
  <c r="C8"/>
  <c r="W7"/>
  <c r="X7" s="1"/>
  <c r="T7" s="1"/>
  <c r="D7"/>
  <c r="C7"/>
  <c r="C5"/>
  <c r="H30" i="41" l="1"/>
  <c r="I30" s="1"/>
  <c r="G7" i="42"/>
  <c r="H8"/>
  <c r="I8" s="1"/>
  <c r="H7"/>
  <c r="I7" s="1"/>
  <c r="AD61" i="39"/>
  <c r="C12" i="40" s="1"/>
  <c r="C39" i="41" s="1"/>
  <c r="AH2" i="39"/>
  <c r="D12" i="40" s="1"/>
  <c r="D39" i="41" s="1"/>
  <c r="E39" s="1"/>
  <c r="G39" s="1"/>
  <c r="AD61" i="38"/>
  <c r="C11" i="40" s="1"/>
  <c r="C38" i="41" s="1"/>
  <c r="AH2" i="38"/>
  <c r="D11" i="40" s="1"/>
  <c r="D38" i="41" s="1"/>
  <c r="E38" s="1"/>
  <c r="G38" s="1"/>
  <c r="AD61" i="37"/>
  <c r="C10" i="40" s="1"/>
  <c r="C37" i="41" s="1"/>
  <c r="AH2" i="37"/>
  <c r="D10" i="40" s="1"/>
  <c r="D37" i="41" s="1"/>
  <c r="E37" s="1"/>
  <c r="G37" s="1"/>
  <c r="AD61" i="36"/>
  <c r="C9" i="40" s="1"/>
  <c r="C36" i="41" s="1"/>
  <c r="AH2" i="36"/>
  <c r="D9" i="40" s="1"/>
  <c r="U59" i="34"/>
  <c r="U57"/>
  <c r="U60"/>
  <c r="U58"/>
  <c r="U56"/>
  <c r="U7"/>
  <c r="U59" i="33"/>
  <c r="U57"/>
  <c r="U60"/>
  <c r="U58"/>
  <c r="U56"/>
  <c r="U7"/>
  <c r="U59" i="32"/>
  <c r="U57"/>
  <c r="U60"/>
  <c r="U58"/>
  <c r="U56"/>
  <c r="U7"/>
  <c r="U59" i="31"/>
  <c r="U57"/>
  <c r="U60"/>
  <c r="U58"/>
  <c r="U56"/>
  <c r="U7"/>
  <c r="F12" i="30"/>
  <c r="F11"/>
  <c r="F10"/>
  <c r="F9"/>
  <c r="D18"/>
  <c r="B4"/>
  <c r="B3"/>
  <c r="AB51" i="29"/>
  <c r="AC51" s="1"/>
  <c r="Y51" s="1"/>
  <c r="Z51" s="1"/>
  <c r="D51"/>
  <c r="C51"/>
  <c r="AB50"/>
  <c r="AC50" s="1"/>
  <c r="Y50" s="1"/>
  <c r="Z50" s="1"/>
  <c r="D50"/>
  <c r="C50"/>
  <c r="AB49"/>
  <c r="AC49" s="1"/>
  <c r="Y49" s="1"/>
  <c r="Z49" s="1"/>
  <c r="D49"/>
  <c r="C49"/>
  <c r="AB48"/>
  <c r="AC48" s="1"/>
  <c r="Y48" s="1"/>
  <c r="Z48" s="1"/>
  <c r="D48"/>
  <c r="C48"/>
  <c r="AB47"/>
  <c r="AC47" s="1"/>
  <c r="Y47" s="1"/>
  <c r="Z47" s="1"/>
  <c r="D47"/>
  <c r="C47"/>
  <c r="AB46"/>
  <c r="AC46" s="1"/>
  <c r="Y46" s="1"/>
  <c r="Z46" s="1"/>
  <c r="D46"/>
  <c r="C46"/>
  <c r="AB45"/>
  <c r="AC45" s="1"/>
  <c r="Y45" s="1"/>
  <c r="Z45" s="1"/>
  <c r="D45"/>
  <c r="C45"/>
  <c r="AB44"/>
  <c r="AC44" s="1"/>
  <c r="Y44" s="1"/>
  <c r="Z44" s="1"/>
  <c r="D44"/>
  <c r="C44"/>
  <c r="AB43"/>
  <c r="AC43" s="1"/>
  <c r="Y43" s="1"/>
  <c r="Z43" s="1"/>
  <c r="D43"/>
  <c r="C43"/>
  <c r="AB42"/>
  <c r="AC42" s="1"/>
  <c r="Y42" s="1"/>
  <c r="Z42" s="1"/>
  <c r="D42"/>
  <c r="C42"/>
  <c r="AB41"/>
  <c r="AC41" s="1"/>
  <c r="Y41" s="1"/>
  <c r="Z41" s="1"/>
  <c r="D41"/>
  <c r="C41"/>
  <c r="AB40"/>
  <c r="AC40" s="1"/>
  <c r="Y40" s="1"/>
  <c r="Z40" s="1"/>
  <c r="D40"/>
  <c r="C40"/>
  <c r="AB39"/>
  <c r="AC39" s="1"/>
  <c r="Y39" s="1"/>
  <c r="Z39" s="1"/>
  <c r="D39"/>
  <c r="C39"/>
  <c r="AB38"/>
  <c r="AC38" s="1"/>
  <c r="Y38" s="1"/>
  <c r="Z38" s="1"/>
  <c r="D38"/>
  <c r="C38"/>
  <c r="AB37"/>
  <c r="AC37" s="1"/>
  <c r="Y37" s="1"/>
  <c r="Z37" s="1"/>
  <c r="D37"/>
  <c r="C37"/>
  <c r="AB36"/>
  <c r="AC36" s="1"/>
  <c r="Y36" s="1"/>
  <c r="Z36" s="1"/>
  <c r="D36"/>
  <c r="C36"/>
  <c r="AB35"/>
  <c r="AC35" s="1"/>
  <c r="Y35" s="1"/>
  <c r="Z35" s="1"/>
  <c r="D35"/>
  <c r="C35"/>
  <c r="AB34"/>
  <c r="AC34" s="1"/>
  <c r="Y34" s="1"/>
  <c r="Z34" s="1"/>
  <c r="D34"/>
  <c r="C34"/>
  <c r="AB33"/>
  <c r="AC33" s="1"/>
  <c r="Y33" s="1"/>
  <c r="Z33" s="1"/>
  <c r="D33"/>
  <c r="C33"/>
  <c r="AB32"/>
  <c r="AC32" s="1"/>
  <c r="Y32" s="1"/>
  <c r="Z32" s="1"/>
  <c r="D32"/>
  <c r="C32"/>
  <c r="AB31"/>
  <c r="AC31" s="1"/>
  <c r="Y31" s="1"/>
  <c r="Z31" s="1"/>
  <c r="D31"/>
  <c r="C31"/>
  <c r="AB30"/>
  <c r="AC30" s="1"/>
  <c r="Y30" s="1"/>
  <c r="Z30" s="1"/>
  <c r="D30"/>
  <c r="C30"/>
  <c r="AB29"/>
  <c r="AC29" s="1"/>
  <c r="Y29" s="1"/>
  <c r="Z29" s="1"/>
  <c r="D29"/>
  <c r="C29"/>
  <c r="AB28"/>
  <c r="AC28" s="1"/>
  <c r="Y28" s="1"/>
  <c r="Z28" s="1"/>
  <c r="D28"/>
  <c r="C28"/>
  <c r="AB27"/>
  <c r="AC27" s="1"/>
  <c r="Y27" s="1"/>
  <c r="Z27" s="1"/>
  <c r="D27"/>
  <c r="C27"/>
  <c r="AB26"/>
  <c r="AC26" s="1"/>
  <c r="Y26" s="1"/>
  <c r="Z26" s="1"/>
  <c r="D26"/>
  <c r="C26"/>
  <c r="AB25"/>
  <c r="AC25" s="1"/>
  <c r="Y25" s="1"/>
  <c r="Z25" s="1"/>
  <c r="D25"/>
  <c r="C25"/>
  <c r="AB24"/>
  <c r="AC24" s="1"/>
  <c r="Y24" s="1"/>
  <c r="Z24" s="1"/>
  <c r="D24"/>
  <c r="C24"/>
  <c r="AB23"/>
  <c r="AC23" s="1"/>
  <c r="Y23" s="1"/>
  <c r="Z23" s="1"/>
  <c r="D23"/>
  <c r="C23"/>
  <c r="AB22"/>
  <c r="AC22" s="1"/>
  <c r="Y22" s="1"/>
  <c r="Z22" s="1"/>
  <c r="D22"/>
  <c r="C22"/>
  <c r="AB21"/>
  <c r="AC21" s="1"/>
  <c r="Y21" s="1"/>
  <c r="Z21" s="1"/>
  <c r="D21"/>
  <c r="C21"/>
  <c r="AB20"/>
  <c r="AC20" s="1"/>
  <c r="Y20" s="1"/>
  <c r="Z20" s="1"/>
  <c r="D20"/>
  <c r="C20"/>
  <c r="AB19"/>
  <c r="AC19" s="1"/>
  <c r="Y19" s="1"/>
  <c r="Z19" s="1"/>
  <c r="D19"/>
  <c r="C19"/>
  <c r="AB18"/>
  <c r="AC18" s="1"/>
  <c r="Y18" s="1"/>
  <c r="Z18" s="1"/>
  <c r="D18"/>
  <c r="C18"/>
  <c r="AB17"/>
  <c r="AC17" s="1"/>
  <c r="Y17" s="1"/>
  <c r="Z17" s="1"/>
  <c r="D17"/>
  <c r="C17"/>
  <c r="AB16"/>
  <c r="AC16" s="1"/>
  <c r="Y16" s="1"/>
  <c r="Z16" s="1"/>
  <c r="D16"/>
  <c r="C16"/>
  <c r="AB15"/>
  <c r="AC15" s="1"/>
  <c r="Y15" s="1"/>
  <c r="Z15" s="1"/>
  <c r="D15"/>
  <c r="C15"/>
  <c r="AB14"/>
  <c r="AC14" s="1"/>
  <c r="Y14" s="1"/>
  <c r="Z14" s="1"/>
  <c r="D14"/>
  <c r="C14"/>
  <c r="AB13"/>
  <c r="AC13" s="1"/>
  <c r="Y13" s="1"/>
  <c r="Z13" s="1"/>
  <c r="D13"/>
  <c r="C13"/>
  <c r="AB12"/>
  <c r="AC12" s="1"/>
  <c r="Y12" s="1"/>
  <c r="Z12" s="1"/>
  <c r="D12"/>
  <c r="C12"/>
  <c r="AB11"/>
  <c r="AC11" s="1"/>
  <c r="Y11" s="1"/>
  <c r="Z11" s="1"/>
  <c r="D11"/>
  <c r="C11"/>
  <c r="AB10"/>
  <c r="AC10" s="1"/>
  <c r="Y10" s="1"/>
  <c r="Z10" s="1"/>
  <c r="D10"/>
  <c r="C10"/>
  <c r="AB9"/>
  <c r="AC9" s="1"/>
  <c r="Y9" s="1"/>
  <c r="Z9" s="1"/>
  <c r="D9"/>
  <c r="C9"/>
  <c r="AB8"/>
  <c r="AC8" s="1"/>
  <c r="Y8" s="1"/>
  <c r="Z8" s="1"/>
  <c r="D8"/>
  <c r="C8"/>
  <c r="AB7"/>
  <c r="AC7" s="1"/>
  <c r="Y7" s="1"/>
  <c r="D7"/>
  <c r="C7"/>
  <c r="C5"/>
  <c r="C2"/>
  <c r="AB51" i="28"/>
  <c r="AC51" s="1"/>
  <c r="Y51" s="1"/>
  <c r="Z51" s="1"/>
  <c r="D51"/>
  <c r="C51"/>
  <c r="AB50"/>
  <c r="AC50" s="1"/>
  <c r="Y50" s="1"/>
  <c r="Z50" s="1"/>
  <c r="D50"/>
  <c r="C50"/>
  <c r="AB49"/>
  <c r="AC49" s="1"/>
  <c r="Y49" s="1"/>
  <c r="Z49" s="1"/>
  <c r="D49"/>
  <c r="C49"/>
  <c r="AB48"/>
  <c r="AC48" s="1"/>
  <c r="Y48" s="1"/>
  <c r="Z48" s="1"/>
  <c r="D48"/>
  <c r="C48"/>
  <c r="AB47"/>
  <c r="AC47" s="1"/>
  <c r="Y47" s="1"/>
  <c r="Z47" s="1"/>
  <c r="D47"/>
  <c r="C47"/>
  <c r="AB46"/>
  <c r="AC46" s="1"/>
  <c r="Y46" s="1"/>
  <c r="Z46" s="1"/>
  <c r="D46"/>
  <c r="C46"/>
  <c r="AB45"/>
  <c r="AC45" s="1"/>
  <c r="Y45" s="1"/>
  <c r="Z45" s="1"/>
  <c r="D45"/>
  <c r="C45"/>
  <c r="AB44"/>
  <c r="AC44" s="1"/>
  <c r="Y44" s="1"/>
  <c r="Z44" s="1"/>
  <c r="D44"/>
  <c r="C44"/>
  <c r="AB43"/>
  <c r="AC43" s="1"/>
  <c r="Y43" s="1"/>
  <c r="Z43" s="1"/>
  <c r="D43"/>
  <c r="C43"/>
  <c r="AB42"/>
  <c r="AC42" s="1"/>
  <c r="Y42" s="1"/>
  <c r="Z42" s="1"/>
  <c r="D42"/>
  <c r="C42"/>
  <c r="AB41"/>
  <c r="AC41" s="1"/>
  <c r="Y41" s="1"/>
  <c r="Z41" s="1"/>
  <c r="D41"/>
  <c r="C41"/>
  <c r="AB40"/>
  <c r="AC40" s="1"/>
  <c r="Y40" s="1"/>
  <c r="Z40" s="1"/>
  <c r="D40"/>
  <c r="C40"/>
  <c r="AB39"/>
  <c r="AC39" s="1"/>
  <c r="Y39" s="1"/>
  <c r="Z39" s="1"/>
  <c r="D39"/>
  <c r="C39"/>
  <c r="AB38"/>
  <c r="AC38" s="1"/>
  <c r="Y38" s="1"/>
  <c r="Z38" s="1"/>
  <c r="D38"/>
  <c r="C38"/>
  <c r="AB37"/>
  <c r="AC37" s="1"/>
  <c r="Y37" s="1"/>
  <c r="Z37" s="1"/>
  <c r="D37"/>
  <c r="C37"/>
  <c r="AB36"/>
  <c r="AC36" s="1"/>
  <c r="Y36" s="1"/>
  <c r="Z36" s="1"/>
  <c r="D36"/>
  <c r="C36"/>
  <c r="AB35"/>
  <c r="AC35" s="1"/>
  <c r="Y35" s="1"/>
  <c r="Z35" s="1"/>
  <c r="D35"/>
  <c r="C35"/>
  <c r="AB34"/>
  <c r="AC34" s="1"/>
  <c r="Y34" s="1"/>
  <c r="Z34" s="1"/>
  <c r="D34"/>
  <c r="C34"/>
  <c r="AB33"/>
  <c r="AC33" s="1"/>
  <c r="Y33" s="1"/>
  <c r="Z33" s="1"/>
  <c r="D33"/>
  <c r="C33"/>
  <c r="AB32"/>
  <c r="AC32" s="1"/>
  <c r="Y32" s="1"/>
  <c r="Z32" s="1"/>
  <c r="D32"/>
  <c r="C32"/>
  <c r="AB31"/>
  <c r="AC31" s="1"/>
  <c r="Y31" s="1"/>
  <c r="Z31" s="1"/>
  <c r="D31"/>
  <c r="C31"/>
  <c r="AB30"/>
  <c r="AC30" s="1"/>
  <c r="Y30" s="1"/>
  <c r="Z30" s="1"/>
  <c r="D30"/>
  <c r="C30"/>
  <c r="AB29"/>
  <c r="AC29" s="1"/>
  <c r="Y29" s="1"/>
  <c r="Z29" s="1"/>
  <c r="D29"/>
  <c r="C29"/>
  <c r="AB28"/>
  <c r="AC28" s="1"/>
  <c r="Y28" s="1"/>
  <c r="Z28" s="1"/>
  <c r="D28"/>
  <c r="C28"/>
  <c r="AB27"/>
  <c r="AC27" s="1"/>
  <c r="Y27" s="1"/>
  <c r="Z27" s="1"/>
  <c r="D27"/>
  <c r="C27"/>
  <c r="AB26"/>
  <c r="AC26" s="1"/>
  <c r="Y26" s="1"/>
  <c r="Z26" s="1"/>
  <c r="D26"/>
  <c r="C26"/>
  <c r="AB25"/>
  <c r="AC25" s="1"/>
  <c r="Y25" s="1"/>
  <c r="Z25" s="1"/>
  <c r="D25"/>
  <c r="C25"/>
  <c r="AB24"/>
  <c r="AC24" s="1"/>
  <c r="Y24" s="1"/>
  <c r="Z24" s="1"/>
  <c r="D24"/>
  <c r="C24"/>
  <c r="AB23"/>
  <c r="AC23" s="1"/>
  <c r="Y23" s="1"/>
  <c r="Z23" s="1"/>
  <c r="D23"/>
  <c r="C23"/>
  <c r="AB22"/>
  <c r="AC22" s="1"/>
  <c r="Y22" s="1"/>
  <c r="Z22" s="1"/>
  <c r="D22"/>
  <c r="C22"/>
  <c r="AB21"/>
  <c r="AC21" s="1"/>
  <c r="Y21" s="1"/>
  <c r="Z21" s="1"/>
  <c r="D21"/>
  <c r="C21"/>
  <c r="AB20"/>
  <c r="AC20" s="1"/>
  <c r="Y20" s="1"/>
  <c r="Z20" s="1"/>
  <c r="D20"/>
  <c r="C20"/>
  <c r="AB19"/>
  <c r="AC19" s="1"/>
  <c r="Y19" s="1"/>
  <c r="Z19" s="1"/>
  <c r="D19"/>
  <c r="C19"/>
  <c r="AB18"/>
  <c r="AC18" s="1"/>
  <c r="Y18" s="1"/>
  <c r="Z18" s="1"/>
  <c r="D18"/>
  <c r="C18"/>
  <c r="AB17"/>
  <c r="AC17" s="1"/>
  <c r="Y17"/>
  <c r="Z17" s="1"/>
  <c r="D17"/>
  <c r="C17"/>
  <c r="AB16"/>
  <c r="AC16" s="1"/>
  <c r="Y16" s="1"/>
  <c r="Z16" s="1"/>
  <c r="D16"/>
  <c r="C16"/>
  <c r="AB15"/>
  <c r="AC15" s="1"/>
  <c r="Y15" s="1"/>
  <c r="Z15" s="1"/>
  <c r="D15"/>
  <c r="C15"/>
  <c r="AB14"/>
  <c r="AC14" s="1"/>
  <c r="Y14" s="1"/>
  <c r="Z14" s="1"/>
  <c r="D14"/>
  <c r="C14"/>
  <c r="AB13"/>
  <c r="AC13" s="1"/>
  <c r="Y13" s="1"/>
  <c r="Z13" s="1"/>
  <c r="D13"/>
  <c r="C13"/>
  <c r="AB12"/>
  <c r="AC12" s="1"/>
  <c r="Y12" s="1"/>
  <c r="Z12" s="1"/>
  <c r="D12"/>
  <c r="C12"/>
  <c r="AB11"/>
  <c r="AC11" s="1"/>
  <c r="Y11" s="1"/>
  <c r="Z11" s="1"/>
  <c r="D11"/>
  <c r="C11"/>
  <c r="AB10"/>
  <c r="AC10" s="1"/>
  <c r="Y10" s="1"/>
  <c r="Z10" s="1"/>
  <c r="D10"/>
  <c r="C10"/>
  <c r="AB9"/>
  <c r="AC9" s="1"/>
  <c r="Y9" s="1"/>
  <c r="Z9" s="1"/>
  <c r="D9"/>
  <c r="C9"/>
  <c r="AB8"/>
  <c r="AC8" s="1"/>
  <c r="Y8" s="1"/>
  <c r="Z8" s="1"/>
  <c r="D8"/>
  <c r="C8"/>
  <c r="AB7"/>
  <c r="AC7" s="1"/>
  <c r="Y7" s="1"/>
  <c r="D7"/>
  <c r="C7"/>
  <c r="C5"/>
  <c r="C2"/>
  <c r="Z4" i="27"/>
  <c r="Y3"/>
  <c r="AQ51"/>
  <c r="AR51" s="1"/>
  <c r="AN51" s="1"/>
  <c r="AO51" s="1"/>
  <c r="D51"/>
  <c r="C51"/>
  <c r="AQ50"/>
  <c r="AR50" s="1"/>
  <c r="AN50" s="1"/>
  <c r="AO50" s="1"/>
  <c r="D50"/>
  <c r="C50"/>
  <c r="AQ49"/>
  <c r="AR49" s="1"/>
  <c r="AN49" s="1"/>
  <c r="AO49" s="1"/>
  <c r="D49"/>
  <c r="C49"/>
  <c r="AQ48"/>
  <c r="AR48" s="1"/>
  <c r="AN48" s="1"/>
  <c r="AO48" s="1"/>
  <c r="D48"/>
  <c r="C48"/>
  <c r="AQ47"/>
  <c r="AR47" s="1"/>
  <c r="AN47" s="1"/>
  <c r="AO47" s="1"/>
  <c r="D47"/>
  <c r="C47"/>
  <c r="AQ46"/>
  <c r="AR46" s="1"/>
  <c r="AN46" s="1"/>
  <c r="AO46" s="1"/>
  <c r="D46"/>
  <c r="C46"/>
  <c r="AQ45"/>
  <c r="AR45" s="1"/>
  <c r="AN45" s="1"/>
  <c r="AO45" s="1"/>
  <c r="D45"/>
  <c r="C45"/>
  <c r="AQ44"/>
  <c r="AR44" s="1"/>
  <c r="AN44" s="1"/>
  <c r="AO44" s="1"/>
  <c r="D44"/>
  <c r="C44"/>
  <c r="AQ43"/>
  <c r="AR43" s="1"/>
  <c r="AN43" s="1"/>
  <c r="AO43" s="1"/>
  <c r="D43"/>
  <c r="C43"/>
  <c r="AQ42"/>
  <c r="AR42" s="1"/>
  <c r="AN42" s="1"/>
  <c r="AO42" s="1"/>
  <c r="D42"/>
  <c r="C42"/>
  <c r="AQ41"/>
  <c r="AR41" s="1"/>
  <c r="AN41" s="1"/>
  <c r="AO41" s="1"/>
  <c r="D41"/>
  <c r="C41"/>
  <c r="AQ40"/>
  <c r="AR40" s="1"/>
  <c r="AN40" s="1"/>
  <c r="AO40" s="1"/>
  <c r="D40"/>
  <c r="C40"/>
  <c r="AQ39"/>
  <c r="AR39" s="1"/>
  <c r="AN39" s="1"/>
  <c r="AO39" s="1"/>
  <c r="D39"/>
  <c r="C39"/>
  <c r="AQ38"/>
  <c r="AR38" s="1"/>
  <c r="AN38" s="1"/>
  <c r="AO38" s="1"/>
  <c r="D38"/>
  <c r="C38"/>
  <c r="AQ37"/>
  <c r="AR37" s="1"/>
  <c r="AN37" s="1"/>
  <c r="AO37" s="1"/>
  <c r="D37"/>
  <c r="C37"/>
  <c r="AQ36"/>
  <c r="AR36" s="1"/>
  <c r="AN36" s="1"/>
  <c r="AO36" s="1"/>
  <c r="D36"/>
  <c r="C36"/>
  <c r="AQ35"/>
  <c r="AR35" s="1"/>
  <c r="AN35" s="1"/>
  <c r="AO35" s="1"/>
  <c r="D35"/>
  <c r="C35"/>
  <c r="AQ34"/>
  <c r="AR34" s="1"/>
  <c r="AN34" s="1"/>
  <c r="AO34" s="1"/>
  <c r="D34"/>
  <c r="C34"/>
  <c r="AQ33"/>
  <c r="AR33" s="1"/>
  <c r="AN33" s="1"/>
  <c r="AO33" s="1"/>
  <c r="D33"/>
  <c r="C33"/>
  <c r="AQ32"/>
  <c r="AR32" s="1"/>
  <c r="AN32" s="1"/>
  <c r="AO32" s="1"/>
  <c r="D32"/>
  <c r="C32"/>
  <c r="AQ31"/>
  <c r="AR31" s="1"/>
  <c r="AN31" s="1"/>
  <c r="AO31" s="1"/>
  <c r="D31"/>
  <c r="C31"/>
  <c r="AQ30"/>
  <c r="AR30" s="1"/>
  <c r="AN30" s="1"/>
  <c r="AO30" s="1"/>
  <c r="D30"/>
  <c r="C30"/>
  <c r="AQ29"/>
  <c r="AR29" s="1"/>
  <c r="AN29" s="1"/>
  <c r="AO29" s="1"/>
  <c r="D29"/>
  <c r="C29"/>
  <c r="AQ28"/>
  <c r="AR28" s="1"/>
  <c r="AN28" s="1"/>
  <c r="AO28" s="1"/>
  <c r="D28"/>
  <c r="C28"/>
  <c r="AQ27"/>
  <c r="AR27" s="1"/>
  <c r="AN27" s="1"/>
  <c r="AO27" s="1"/>
  <c r="D27"/>
  <c r="C27"/>
  <c r="AQ26"/>
  <c r="AR26" s="1"/>
  <c r="AN26" s="1"/>
  <c r="AO26" s="1"/>
  <c r="D26"/>
  <c r="C26"/>
  <c r="AQ25"/>
  <c r="AR25" s="1"/>
  <c r="AN25" s="1"/>
  <c r="AO25" s="1"/>
  <c r="D25"/>
  <c r="C25"/>
  <c r="AQ24"/>
  <c r="AR24" s="1"/>
  <c r="AN24" s="1"/>
  <c r="AO24" s="1"/>
  <c r="D24"/>
  <c r="C24"/>
  <c r="AQ23"/>
  <c r="AR23" s="1"/>
  <c r="AN23" s="1"/>
  <c r="AO23" s="1"/>
  <c r="D23"/>
  <c r="C23"/>
  <c r="AQ22"/>
  <c r="AR22" s="1"/>
  <c r="AN22" s="1"/>
  <c r="AO22" s="1"/>
  <c r="D22"/>
  <c r="C22"/>
  <c r="AQ21"/>
  <c r="AR21" s="1"/>
  <c r="AN21" s="1"/>
  <c r="AO21" s="1"/>
  <c r="D21"/>
  <c r="C21"/>
  <c r="AQ20"/>
  <c r="AR20" s="1"/>
  <c r="AN20" s="1"/>
  <c r="AO20" s="1"/>
  <c r="D20"/>
  <c r="C20"/>
  <c r="AQ19"/>
  <c r="AR19" s="1"/>
  <c r="AN19" s="1"/>
  <c r="AO19" s="1"/>
  <c r="D19"/>
  <c r="C19"/>
  <c r="AQ18"/>
  <c r="AR18" s="1"/>
  <c r="AN18" s="1"/>
  <c r="AO18" s="1"/>
  <c r="D18"/>
  <c r="C18"/>
  <c r="AQ17"/>
  <c r="AR17" s="1"/>
  <c r="AN17" s="1"/>
  <c r="AO17" s="1"/>
  <c r="D17"/>
  <c r="C17"/>
  <c r="AQ16"/>
  <c r="AR16" s="1"/>
  <c r="AN16" s="1"/>
  <c r="AO16" s="1"/>
  <c r="D16"/>
  <c r="C16"/>
  <c r="AQ15"/>
  <c r="AR15" s="1"/>
  <c r="AN15" s="1"/>
  <c r="AO15" s="1"/>
  <c r="D15"/>
  <c r="C15"/>
  <c r="AQ14"/>
  <c r="AR14" s="1"/>
  <c r="AN14" s="1"/>
  <c r="AO14" s="1"/>
  <c r="D14"/>
  <c r="C14"/>
  <c r="AQ13"/>
  <c r="AR13" s="1"/>
  <c r="AN13" s="1"/>
  <c r="AO13" s="1"/>
  <c r="D13"/>
  <c r="C13"/>
  <c r="AQ12"/>
  <c r="AR12" s="1"/>
  <c r="AN12" s="1"/>
  <c r="AO12" s="1"/>
  <c r="D12"/>
  <c r="C12"/>
  <c r="AQ11"/>
  <c r="AR11" s="1"/>
  <c r="AN11" s="1"/>
  <c r="AO11" s="1"/>
  <c r="D11"/>
  <c r="C11"/>
  <c r="AQ10"/>
  <c r="AR10" s="1"/>
  <c r="AN10" s="1"/>
  <c r="AO10" s="1"/>
  <c r="D10"/>
  <c r="C10"/>
  <c r="AQ9"/>
  <c r="AR9" s="1"/>
  <c r="AN9" s="1"/>
  <c r="AO9" s="1"/>
  <c r="D9"/>
  <c r="C9"/>
  <c r="AQ8"/>
  <c r="AR8" s="1"/>
  <c r="AN8" s="1"/>
  <c r="AO8" s="1"/>
  <c r="D8"/>
  <c r="C8"/>
  <c r="AQ7"/>
  <c r="AR7" s="1"/>
  <c r="AN7" s="1"/>
  <c r="D7"/>
  <c r="C7"/>
  <c r="C5"/>
  <c r="E2"/>
  <c r="Y2" s="1"/>
  <c r="AC51" i="26"/>
  <c r="Y51" s="1"/>
  <c r="Z51" s="1"/>
  <c r="AB51"/>
  <c r="D51"/>
  <c r="C51"/>
  <c r="AC50"/>
  <c r="Y50" s="1"/>
  <c r="Z50" s="1"/>
  <c r="AB50"/>
  <c r="D50"/>
  <c r="C50"/>
  <c r="AC49"/>
  <c r="Y49" s="1"/>
  <c r="Z49" s="1"/>
  <c r="AB49"/>
  <c r="D49"/>
  <c r="C49"/>
  <c r="AC48"/>
  <c r="Y48" s="1"/>
  <c r="Z48" s="1"/>
  <c r="AB48"/>
  <c r="D48"/>
  <c r="C48"/>
  <c r="AC47"/>
  <c r="Y47" s="1"/>
  <c r="Z47" s="1"/>
  <c r="AB47"/>
  <c r="D47"/>
  <c r="C47"/>
  <c r="AC46"/>
  <c r="Y46" s="1"/>
  <c r="Z46" s="1"/>
  <c r="AB46"/>
  <c r="D46"/>
  <c r="C46"/>
  <c r="AC45"/>
  <c r="Y45" s="1"/>
  <c r="Z45" s="1"/>
  <c r="AB45"/>
  <c r="D45"/>
  <c r="C45"/>
  <c r="AC44"/>
  <c r="Y44" s="1"/>
  <c r="Z44" s="1"/>
  <c r="AB44"/>
  <c r="D44"/>
  <c r="C44"/>
  <c r="AC43"/>
  <c r="Y43" s="1"/>
  <c r="Z43" s="1"/>
  <c r="AB43"/>
  <c r="D43"/>
  <c r="C43"/>
  <c r="AC42"/>
  <c r="Y42" s="1"/>
  <c r="Z42" s="1"/>
  <c r="AB42"/>
  <c r="D42"/>
  <c r="C42"/>
  <c r="AC41"/>
  <c r="Y41" s="1"/>
  <c r="Z41" s="1"/>
  <c r="AB41"/>
  <c r="D41"/>
  <c r="C41"/>
  <c r="AC40"/>
  <c r="Y40" s="1"/>
  <c r="Z40" s="1"/>
  <c r="AB40"/>
  <c r="D40"/>
  <c r="C40"/>
  <c r="AC39"/>
  <c r="Y39" s="1"/>
  <c r="Z39" s="1"/>
  <c r="AB39"/>
  <c r="D39"/>
  <c r="C39"/>
  <c r="AC38"/>
  <c r="Y38" s="1"/>
  <c r="Z38" s="1"/>
  <c r="AB38"/>
  <c r="D38"/>
  <c r="C38"/>
  <c r="AC37"/>
  <c r="Y37" s="1"/>
  <c r="Z37" s="1"/>
  <c r="AB37"/>
  <c r="D37"/>
  <c r="C37"/>
  <c r="AC36"/>
  <c r="Y36" s="1"/>
  <c r="Z36" s="1"/>
  <c r="AB36"/>
  <c r="D36"/>
  <c r="C36"/>
  <c r="AC35"/>
  <c r="Y35" s="1"/>
  <c r="Z35" s="1"/>
  <c r="AB35"/>
  <c r="D35"/>
  <c r="C35"/>
  <c r="AC34"/>
  <c r="Y34" s="1"/>
  <c r="Z34" s="1"/>
  <c r="AB34"/>
  <c r="D34"/>
  <c r="C34"/>
  <c r="AC33"/>
  <c r="Y33" s="1"/>
  <c r="Z33" s="1"/>
  <c r="AB33"/>
  <c r="D33"/>
  <c r="C33"/>
  <c r="AC32"/>
  <c r="Y32" s="1"/>
  <c r="Z32" s="1"/>
  <c r="AB32"/>
  <c r="D32"/>
  <c r="C32"/>
  <c r="AC31"/>
  <c r="Y31" s="1"/>
  <c r="Z31" s="1"/>
  <c r="AB31"/>
  <c r="D31"/>
  <c r="C31"/>
  <c r="AC30"/>
  <c r="Y30" s="1"/>
  <c r="Z30" s="1"/>
  <c r="AB30"/>
  <c r="D30"/>
  <c r="C30"/>
  <c r="AC29"/>
  <c r="Y29" s="1"/>
  <c r="Z29" s="1"/>
  <c r="AB29"/>
  <c r="D29"/>
  <c r="C29"/>
  <c r="AC28"/>
  <c r="Y28" s="1"/>
  <c r="Z28" s="1"/>
  <c r="AB28"/>
  <c r="D28"/>
  <c r="C28"/>
  <c r="AC27"/>
  <c r="Y27" s="1"/>
  <c r="Z27" s="1"/>
  <c r="AB27"/>
  <c r="D27"/>
  <c r="C27"/>
  <c r="AC26"/>
  <c r="Y26" s="1"/>
  <c r="Z26" s="1"/>
  <c r="AB26"/>
  <c r="D26"/>
  <c r="C26"/>
  <c r="AC25"/>
  <c r="Y25" s="1"/>
  <c r="Z25" s="1"/>
  <c r="AB25"/>
  <c r="D25"/>
  <c r="C25"/>
  <c r="AC24"/>
  <c r="Y24" s="1"/>
  <c r="Z24" s="1"/>
  <c r="AB24"/>
  <c r="D24"/>
  <c r="C24"/>
  <c r="AC23"/>
  <c r="Y23" s="1"/>
  <c r="Z23" s="1"/>
  <c r="AB23"/>
  <c r="D23"/>
  <c r="C23"/>
  <c r="AC22"/>
  <c r="Y22" s="1"/>
  <c r="Z22" s="1"/>
  <c r="AB22"/>
  <c r="D22"/>
  <c r="C22"/>
  <c r="AC21"/>
  <c r="Y21" s="1"/>
  <c r="Z21" s="1"/>
  <c r="AB21"/>
  <c r="D21"/>
  <c r="C21"/>
  <c r="AC20"/>
  <c r="Y20" s="1"/>
  <c r="Z20" s="1"/>
  <c r="AB20"/>
  <c r="D20"/>
  <c r="C20"/>
  <c r="AC19"/>
  <c r="Y19" s="1"/>
  <c r="Z19" s="1"/>
  <c r="AB19"/>
  <c r="D19"/>
  <c r="C19"/>
  <c r="AC18"/>
  <c r="Y18" s="1"/>
  <c r="Z18" s="1"/>
  <c r="AB18"/>
  <c r="D18"/>
  <c r="C18"/>
  <c r="AB17"/>
  <c r="AC17" s="1"/>
  <c r="Y17" s="1"/>
  <c r="Z17" s="1"/>
  <c r="D17"/>
  <c r="C17"/>
  <c r="AB16"/>
  <c r="AC16" s="1"/>
  <c r="Y16" s="1"/>
  <c r="Z16" s="1"/>
  <c r="D16"/>
  <c r="C16"/>
  <c r="AB15"/>
  <c r="AC15" s="1"/>
  <c r="Y15" s="1"/>
  <c r="Z15" s="1"/>
  <c r="D15"/>
  <c r="C15"/>
  <c r="AB14"/>
  <c r="AC14" s="1"/>
  <c r="Y14" s="1"/>
  <c r="Z14" s="1"/>
  <c r="D14"/>
  <c r="C14"/>
  <c r="AB13"/>
  <c r="AC13" s="1"/>
  <c r="Y13" s="1"/>
  <c r="Z13" s="1"/>
  <c r="D13"/>
  <c r="C13"/>
  <c r="AB12"/>
  <c r="AC12" s="1"/>
  <c r="Y12" s="1"/>
  <c r="Z12" s="1"/>
  <c r="D12"/>
  <c r="C12"/>
  <c r="AB11"/>
  <c r="AC11" s="1"/>
  <c r="Y11" s="1"/>
  <c r="Z11" s="1"/>
  <c r="D11"/>
  <c r="C11"/>
  <c r="AB10"/>
  <c r="AC10" s="1"/>
  <c r="Y10" s="1"/>
  <c r="Z10" s="1"/>
  <c r="D10"/>
  <c r="C10"/>
  <c r="AB9"/>
  <c r="AC9" s="1"/>
  <c r="Y9" s="1"/>
  <c r="Z9" s="1"/>
  <c r="D9"/>
  <c r="C9"/>
  <c r="AB8"/>
  <c r="AC8" s="1"/>
  <c r="Y8" s="1"/>
  <c r="Z8" s="1"/>
  <c r="D8"/>
  <c r="C8"/>
  <c r="AB7"/>
  <c r="AC7" s="1"/>
  <c r="Y7" s="1"/>
  <c r="D7"/>
  <c r="C7"/>
  <c r="C5"/>
  <c r="C2"/>
  <c r="F12" i="25"/>
  <c r="F11"/>
  <c r="F10"/>
  <c r="F9"/>
  <c r="D18"/>
  <c r="B4"/>
  <c r="B3"/>
  <c r="AB51" i="24"/>
  <c r="AC51" s="1"/>
  <c r="Y51" s="1"/>
  <c r="Z51" s="1"/>
  <c r="D51"/>
  <c r="C51"/>
  <c r="AB50"/>
  <c r="AC50" s="1"/>
  <c r="Y50" s="1"/>
  <c r="Z50" s="1"/>
  <c r="D50"/>
  <c r="C50"/>
  <c r="AB49"/>
  <c r="AC49" s="1"/>
  <c r="Y49" s="1"/>
  <c r="Z49" s="1"/>
  <c r="D49"/>
  <c r="C49"/>
  <c r="AB48"/>
  <c r="AC48" s="1"/>
  <c r="Y48" s="1"/>
  <c r="Z48" s="1"/>
  <c r="D48"/>
  <c r="C48"/>
  <c r="AB47"/>
  <c r="AC47" s="1"/>
  <c r="Y47" s="1"/>
  <c r="Z47" s="1"/>
  <c r="D47"/>
  <c r="C47"/>
  <c r="AB46"/>
  <c r="AC46" s="1"/>
  <c r="Y46" s="1"/>
  <c r="Z46" s="1"/>
  <c r="D46"/>
  <c r="C46"/>
  <c r="AB45"/>
  <c r="AC45" s="1"/>
  <c r="Y45" s="1"/>
  <c r="Z45" s="1"/>
  <c r="D45"/>
  <c r="C45"/>
  <c r="AB44"/>
  <c r="AC44" s="1"/>
  <c r="Y44" s="1"/>
  <c r="Z44" s="1"/>
  <c r="D44"/>
  <c r="C44"/>
  <c r="AB43"/>
  <c r="AC43" s="1"/>
  <c r="Y43" s="1"/>
  <c r="Z43" s="1"/>
  <c r="D43"/>
  <c r="C43"/>
  <c r="AB42"/>
  <c r="AC42" s="1"/>
  <c r="Y42" s="1"/>
  <c r="Z42" s="1"/>
  <c r="D42"/>
  <c r="C42"/>
  <c r="AB41"/>
  <c r="AC41" s="1"/>
  <c r="Y41" s="1"/>
  <c r="Z41" s="1"/>
  <c r="D41"/>
  <c r="C41"/>
  <c r="AB40"/>
  <c r="AC40" s="1"/>
  <c r="Y40" s="1"/>
  <c r="Z40" s="1"/>
  <c r="D40"/>
  <c r="C40"/>
  <c r="AB39"/>
  <c r="AC39" s="1"/>
  <c r="Y39" s="1"/>
  <c r="Z39" s="1"/>
  <c r="D39"/>
  <c r="C39"/>
  <c r="AB38"/>
  <c r="AC38" s="1"/>
  <c r="Y38" s="1"/>
  <c r="Z38" s="1"/>
  <c r="D38"/>
  <c r="C38"/>
  <c r="AB37"/>
  <c r="AC37" s="1"/>
  <c r="Y37" s="1"/>
  <c r="Z37" s="1"/>
  <c r="D37"/>
  <c r="C37"/>
  <c r="AB36"/>
  <c r="AC36" s="1"/>
  <c r="Y36" s="1"/>
  <c r="Z36" s="1"/>
  <c r="D36"/>
  <c r="C36"/>
  <c r="AB35"/>
  <c r="AC35" s="1"/>
  <c r="Y35" s="1"/>
  <c r="Z35" s="1"/>
  <c r="D35"/>
  <c r="C35"/>
  <c r="AB34"/>
  <c r="AC34" s="1"/>
  <c r="Y34" s="1"/>
  <c r="Z34" s="1"/>
  <c r="D34"/>
  <c r="C34"/>
  <c r="AB33"/>
  <c r="AC33" s="1"/>
  <c r="Y33" s="1"/>
  <c r="Z33" s="1"/>
  <c r="D33"/>
  <c r="C33"/>
  <c r="AB32"/>
  <c r="AC32" s="1"/>
  <c r="Y32" s="1"/>
  <c r="Z32" s="1"/>
  <c r="D32"/>
  <c r="C32"/>
  <c r="AB31"/>
  <c r="AC31" s="1"/>
  <c r="Y31" s="1"/>
  <c r="Z31" s="1"/>
  <c r="D31"/>
  <c r="C31"/>
  <c r="AB30"/>
  <c r="AC30" s="1"/>
  <c r="Y30" s="1"/>
  <c r="Z30" s="1"/>
  <c r="D30"/>
  <c r="C30"/>
  <c r="AB29"/>
  <c r="AC29" s="1"/>
  <c r="Y29" s="1"/>
  <c r="Z29" s="1"/>
  <c r="D29"/>
  <c r="C29"/>
  <c r="AB28"/>
  <c r="AC28" s="1"/>
  <c r="Y28" s="1"/>
  <c r="Z28" s="1"/>
  <c r="D28"/>
  <c r="C28"/>
  <c r="AB27"/>
  <c r="AC27" s="1"/>
  <c r="Y27" s="1"/>
  <c r="Z27" s="1"/>
  <c r="D27"/>
  <c r="C27"/>
  <c r="AB26"/>
  <c r="AC26" s="1"/>
  <c r="Y26" s="1"/>
  <c r="Z26" s="1"/>
  <c r="D26"/>
  <c r="C26"/>
  <c r="AB25"/>
  <c r="AC25" s="1"/>
  <c r="Y25" s="1"/>
  <c r="Z25" s="1"/>
  <c r="D25"/>
  <c r="C25"/>
  <c r="AB24"/>
  <c r="AC24" s="1"/>
  <c r="Y24" s="1"/>
  <c r="Z24" s="1"/>
  <c r="D24"/>
  <c r="C24"/>
  <c r="AB23"/>
  <c r="AC23" s="1"/>
  <c r="Y23" s="1"/>
  <c r="Z23" s="1"/>
  <c r="D23"/>
  <c r="C23"/>
  <c r="AB22"/>
  <c r="AC22" s="1"/>
  <c r="Y22" s="1"/>
  <c r="Z22" s="1"/>
  <c r="D22"/>
  <c r="C22"/>
  <c r="AB21"/>
  <c r="AC21" s="1"/>
  <c r="Y21" s="1"/>
  <c r="Z21" s="1"/>
  <c r="D21"/>
  <c r="C21"/>
  <c r="AB20"/>
  <c r="AC20" s="1"/>
  <c r="Y20" s="1"/>
  <c r="Z20" s="1"/>
  <c r="D20"/>
  <c r="C20"/>
  <c r="AB19"/>
  <c r="AC19" s="1"/>
  <c r="Y19" s="1"/>
  <c r="Z19" s="1"/>
  <c r="D19"/>
  <c r="C19"/>
  <c r="AB18"/>
  <c r="AC18" s="1"/>
  <c r="Y18" s="1"/>
  <c r="Z18" s="1"/>
  <c r="D18"/>
  <c r="C18"/>
  <c r="AB17"/>
  <c r="AC17" s="1"/>
  <c r="Y17" s="1"/>
  <c r="Z17" s="1"/>
  <c r="D17"/>
  <c r="C17"/>
  <c r="AB16"/>
  <c r="AC16" s="1"/>
  <c r="Y16" s="1"/>
  <c r="Z16" s="1"/>
  <c r="D16"/>
  <c r="C16"/>
  <c r="AB15"/>
  <c r="AC15" s="1"/>
  <c r="Y15" s="1"/>
  <c r="Z15" s="1"/>
  <c r="D15"/>
  <c r="C15"/>
  <c r="AB14"/>
  <c r="AC14" s="1"/>
  <c r="Y14" s="1"/>
  <c r="Z14" s="1"/>
  <c r="D14"/>
  <c r="C14"/>
  <c r="AB13"/>
  <c r="AC13" s="1"/>
  <c r="Y13" s="1"/>
  <c r="Z13" s="1"/>
  <c r="D13"/>
  <c r="C13"/>
  <c r="AB12"/>
  <c r="AC12" s="1"/>
  <c r="Y12" s="1"/>
  <c r="Z12" s="1"/>
  <c r="D12"/>
  <c r="C12"/>
  <c r="AB11"/>
  <c r="AC11" s="1"/>
  <c r="Y11" s="1"/>
  <c r="Z11" s="1"/>
  <c r="D11"/>
  <c r="C11"/>
  <c r="AB10"/>
  <c r="AC10" s="1"/>
  <c r="Y10" s="1"/>
  <c r="Z10" s="1"/>
  <c r="D10"/>
  <c r="C10"/>
  <c r="AB9"/>
  <c r="AC9" s="1"/>
  <c r="Y9" s="1"/>
  <c r="Z9" s="1"/>
  <c r="D9"/>
  <c r="C9"/>
  <c r="AB8"/>
  <c r="AC8" s="1"/>
  <c r="Y8" s="1"/>
  <c r="Z8" s="1"/>
  <c r="D8"/>
  <c r="C8"/>
  <c r="AB7"/>
  <c r="AC7" s="1"/>
  <c r="Y7" s="1"/>
  <c r="D7"/>
  <c r="C7"/>
  <c r="C5"/>
  <c r="C2"/>
  <c r="AB51" i="23"/>
  <c r="AC51" s="1"/>
  <c r="Y51" s="1"/>
  <c r="Z51" s="1"/>
  <c r="D51"/>
  <c r="C51"/>
  <c r="AB50"/>
  <c r="AC50" s="1"/>
  <c r="Y50" s="1"/>
  <c r="Z50" s="1"/>
  <c r="D50"/>
  <c r="C50"/>
  <c r="AB49"/>
  <c r="AC49" s="1"/>
  <c r="Y49" s="1"/>
  <c r="Z49" s="1"/>
  <c r="D49"/>
  <c r="C49"/>
  <c r="AB48"/>
  <c r="AC48" s="1"/>
  <c r="Y48" s="1"/>
  <c r="Z48" s="1"/>
  <c r="D48"/>
  <c r="C48"/>
  <c r="AB47"/>
  <c r="AC47" s="1"/>
  <c r="Y47" s="1"/>
  <c r="Z47" s="1"/>
  <c r="D47"/>
  <c r="C47"/>
  <c r="AB46"/>
  <c r="AC46" s="1"/>
  <c r="Y46" s="1"/>
  <c r="Z46" s="1"/>
  <c r="D46"/>
  <c r="C46"/>
  <c r="AB45"/>
  <c r="AC45" s="1"/>
  <c r="Y45" s="1"/>
  <c r="Z45" s="1"/>
  <c r="D45"/>
  <c r="C45"/>
  <c r="AB44"/>
  <c r="AC44" s="1"/>
  <c r="Y44" s="1"/>
  <c r="Z44" s="1"/>
  <c r="D44"/>
  <c r="C44"/>
  <c r="AB43"/>
  <c r="AC43" s="1"/>
  <c r="Y43" s="1"/>
  <c r="Z43" s="1"/>
  <c r="D43"/>
  <c r="C43"/>
  <c r="AB42"/>
  <c r="AC42" s="1"/>
  <c r="Y42" s="1"/>
  <c r="Z42" s="1"/>
  <c r="D42"/>
  <c r="C42"/>
  <c r="AB41"/>
  <c r="AC41" s="1"/>
  <c r="Y41" s="1"/>
  <c r="Z41" s="1"/>
  <c r="D41"/>
  <c r="C41"/>
  <c r="AB40"/>
  <c r="AC40" s="1"/>
  <c r="Y40" s="1"/>
  <c r="Z40" s="1"/>
  <c r="D40"/>
  <c r="C40"/>
  <c r="AB39"/>
  <c r="AC39" s="1"/>
  <c r="Y39" s="1"/>
  <c r="Z39" s="1"/>
  <c r="D39"/>
  <c r="C39"/>
  <c r="AB38"/>
  <c r="AC38" s="1"/>
  <c r="Y38" s="1"/>
  <c r="Z38" s="1"/>
  <c r="D38"/>
  <c r="C38"/>
  <c r="AB37"/>
  <c r="AC37" s="1"/>
  <c r="Y37" s="1"/>
  <c r="Z37" s="1"/>
  <c r="D37"/>
  <c r="C37"/>
  <c r="AB36"/>
  <c r="AC36" s="1"/>
  <c r="Y36" s="1"/>
  <c r="Z36" s="1"/>
  <c r="D36"/>
  <c r="C36"/>
  <c r="AB35"/>
  <c r="AC35" s="1"/>
  <c r="Y35" s="1"/>
  <c r="Z35" s="1"/>
  <c r="D35"/>
  <c r="C35"/>
  <c r="AB34"/>
  <c r="AC34" s="1"/>
  <c r="Y34" s="1"/>
  <c r="Z34" s="1"/>
  <c r="D34"/>
  <c r="C34"/>
  <c r="AB33"/>
  <c r="AC33" s="1"/>
  <c r="Y33" s="1"/>
  <c r="Z33" s="1"/>
  <c r="D33"/>
  <c r="C33"/>
  <c r="AB32"/>
  <c r="AC32" s="1"/>
  <c r="Y32" s="1"/>
  <c r="Z32" s="1"/>
  <c r="D32"/>
  <c r="C32"/>
  <c r="AB31"/>
  <c r="AC31" s="1"/>
  <c r="Y31" s="1"/>
  <c r="Z31" s="1"/>
  <c r="D31"/>
  <c r="C31"/>
  <c r="AB30"/>
  <c r="AC30" s="1"/>
  <c r="Y30" s="1"/>
  <c r="Z30" s="1"/>
  <c r="D30"/>
  <c r="C30"/>
  <c r="AB29"/>
  <c r="AC29" s="1"/>
  <c r="Y29" s="1"/>
  <c r="Z29" s="1"/>
  <c r="D29"/>
  <c r="C29"/>
  <c r="AB28"/>
  <c r="AC28" s="1"/>
  <c r="Y28" s="1"/>
  <c r="Z28" s="1"/>
  <c r="D28"/>
  <c r="C28"/>
  <c r="AB27"/>
  <c r="AC27" s="1"/>
  <c r="Y27" s="1"/>
  <c r="Z27" s="1"/>
  <c r="D27"/>
  <c r="C27"/>
  <c r="AB26"/>
  <c r="AC26" s="1"/>
  <c r="Y26" s="1"/>
  <c r="Z26" s="1"/>
  <c r="D26"/>
  <c r="C26"/>
  <c r="AC25"/>
  <c r="Y25" s="1"/>
  <c r="Z25" s="1"/>
  <c r="AB25"/>
  <c r="D25"/>
  <c r="C25"/>
  <c r="AC24"/>
  <c r="Y24" s="1"/>
  <c r="Z24" s="1"/>
  <c r="AB24"/>
  <c r="D24"/>
  <c r="C24"/>
  <c r="AC23"/>
  <c r="Y23" s="1"/>
  <c r="Z23" s="1"/>
  <c r="AB23"/>
  <c r="D23"/>
  <c r="C23"/>
  <c r="AC22"/>
  <c r="Y22" s="1"/>
  <c r="Z22" s="1"/>
  <c r="AB22"/>
  <c r="D22"/>
  <c r="C22"/>
  <c r="AC21"/>
  <c r="Y21" s="1"/>
  <c r="Z21" s="1"/>
  <c r="AB21"/>
  <c r="D21"/>
  <c r="C21"/>
  <c r="AB20"/>
  <c r="AC20" s="1"/>
  <c r="Y20" s="1"/>
  <c r="Z20" s="1"/>
  <c r="D20"/>
  <c r="C20"/>
  <c r="AB19"/>
  <c r="AC19" s="1"/>
  <c r="Y19" s="1"/>
  <c r="Z19" s="1"/>
  <c r="D19"/>
  <c r="C19"/>
  <c r="AB18"/>
  <c r="AC18" s="1"/>
  <c r="Y18" s="1"/>
  <c r="Z18" s="1"/>
  <c r="D18"/>
  <c r="C18"/>
  <c r="AB17"/>
  <c r="AC17" s="1"/>
  <c r="Y17" s="1"/>
  <c r="Z17" s="1"/>
  <c r="D17"/>
  <c r="C17"/>
  <c r="AB16"/>
  <c r="AC16" s="1"/>
  <c r="Y16" s="1"/>
  <c r="Z16" s="1"/>
  <c r="D16"/>
  <c r="C16"/>
  <c r="AB15"/>
  <c r="AC15" s="1"/>
  <c r="Y15" s="1"/>
  <c r="Z15" s="1"/>
  <c r="D15"/>
  <c r="C15"/>
  <c r="AB14"/>
  <c r="AC14" s="1"/>
  <c r="Y14" s="1"/>
  <c r="Z14" s="1"/>
  <c r="D14"/>
  <c r="C14"/>
  <c r="AB13"/>
  <c r="AC13" s="1"/>
  <c r="Y13" s="1"/>
  <c r="Z13" s="1"/>
  <c r="D13"/>
  <c r="C13"/>
  <c r="AB12"/>
  <c r="AC12" s="1"/>
  <c r="Y12" s="1"/>
  <c r="Z12" s="1"/>
  <c r="D12"/>
  <c r="C12"/>
  <c r="AB11"/>
  <c r="AC11" s="1"/>
  <c r="Y11" s="1"/>
  <c r="Z11" s="1"/>
  <c r="D11"/>
  <c r="C11"/>
  <c r="AB10"/>
  <c r="AC10" s="1"/>
  <c r="Y10" s="1"/>
  <c r="Z10" s="1"/>
  <c r="D10"/>
  <c r="C10"/>
  <c r="AB9"/>
  <c r="AC9" s="1"/>
  <c r="Y9" s="1"/>
  <c r="Z9" s="1"/>
  <c r="D9"/>
  <c r="C9"/>
  <c r="AB8"/>
  <c r="AC8" s="1"/>
  <c r="Y8" s="1"/>
  <c r="Z8" s="1"/>
  <c r="D8"/>
  <c r="C8"/>
  <c r="AB7"/>
  <c r="AC7" s="1"/>
  <c r="Y7" s="1"/>
  <c r="D7"/>
  <c r="C7"/>
  <c r="C5"/>
  <c r="C2"/>
  <c r="AB51" i="22"/>
  <c r="AC51" s="1"/>
  <c r="Y51" s="1"/>
  <c r="Z51" s="1"/>
  <c r="D51"/>
  <c r="C51"/>
  <c r="AB50"/>
  <c r="AC50" s="1"/>
  <c r="Y50" s="1"/>
  <c r="Z50" s="1"/>
  <c r="D50"/>
  <c r="C50"/>
  <c r="AB49"/>
  <c r="AC49" s="1"/>
  <c r="Y49" s="1"/>
  <c r="Z49" s="1"/>
  <c r="D49"/>
  <c r="C49"/>
  <c r="AB48"/>
  <c r="AC48" s="1"/>
  <c r="Y48" s="1"/>
  <c r="Z48" s="1"/>
  <c r="D48"/>
  <c r="C48"/>
  <c r="AB47"/>
  <c r="AC47" s="1"/>
  <c r="Y47" s="1"/>
  <c r="Z47" s="1"/>
  <c r="D47"/>
  <c r="C47"/>
  <c r="AB46"/>
  <c r="AC46" s="1"/>
  <c r="Y46" s="1"/>
  <c r="Z46" s="1"/>
  <c r="D46"/>
  <c r="C46"/>
  <c r="AB45"/>
  <c r="AC45" s="1"/>
  <c r="Y45" s="1"/>
  <c r="Z45" s="1"/>
  <c r="D45"/>
  <c r="C45"/>
  <c r="AB44"/>
  <c r="AC44" s="1"/>
  <c r="Y44" s="1"/>
  <c r="Z44" s="1"/>
  <c r="D44"/>
  <c r="C44"/>
  <c r="AB43"/>
  <c r="AC43" s="1"/>
  <c r="Y43" s="1"/>
  <c r="Z43" s="1"/>
  <c r="D43"/>
  <c r="C43"/>
  <c r="AB42"/>
  <c r="AC42" s="1"/>
  <c r="Y42" s="1"/>
  <c r="Z42" s="1"/>
  <c r="D42"/>
  <c r="C42"/>
  <c r="AB41"/>
  <c r="AC41" s="1"/>
  <c r="Y41" s="1"/>
  <c r="Z41" s="1"/>
  <c r="D41"/>
  <c r="C41"/>
  <c r="AB40"/>
  <c r="AC40" s="1"/>
  <c r="Y40" s="1"/>
  <c r="Z40" s="1"/>
  <c r="D40"/>
  <c r="C40"/>
  <c r="AB39"/>
  <c r="AC39" s="1"/>
  <c r="Y39" s="1"/>
  <c r="Z39" s="1"/>
  <c r="D39"/>
  <c r="C39"/>
  <c r="AB38"/>
  <c r="AC38" s="1"/>
  <c r="Y38" s="1"/>
  <c r="Z38" s="1"/>
  <c r="D38"/>
  <c r="C38"/>
  <c r="AB37"/>
  <c r="AC37" s="1"/>
  <c r="Y37" s="1"/>
  <c r="Z37" s="1"/>
  <c r="D37"/>
  <c r="C37"/>
  <c r="AB36"/>
  <c r="AC36" s="1"/>
  <c r="Y36" s="1"/>
  <c r="Z36" s="1"/>
  <c r="D36"/>
  <c r="C36"/>
  <c r="AB35"/>
  <c r="AC35" s="1"/>
  <c r="Y35" s="1"/>
  <c r="Z35" s="1"/>
  <c r="D35"/>
  <c r="C35"/>
  <c r="AB34"/>
  <c r="AC34" s="1"/>
  <c r="Y34" s="1"/>
  <c r="Z34" s="1"/>
  <c r="D34"/>
  <c r="C34"/>
  <c r="AB33"/>
  <c r="AC33" s="1"/>
  <c r="Y33" s="1"/>
  <c r="Z33" s="1"/>
  <c r="D33"/>
  <c r="C33"/>
  <c r="AB32"/>
  <c r="AC32" s="1"/>
  <c r="Y32" s="1"/>
  <c r="Z32" s="1"/>
  <c r="D32"/>
  <c r="C32"/>
  <c r="AB31"/>
  <c r="AC31" s="1"/>
  <c r="Y31" s="1"/>
  <c r="Z31" s="1"/>
  <c r="D31"/>
  <c r="C31"/>
  <c r="AB30"/>
  <c r="AC30" s="1"/>
  <c r="Y30" s="1"/>
  <c r="Z30" s="1"/>
  <c r="D30"/>
  <c r="C30"/>
  <c r="AB29"/>
  <c r="AC29" s="1"/>
  <c r="Y29" s="1"/>
  <c r="Z29" s="1"/>
  <c r="D29"/>
  <c r="C29"/>
  <c r="AB28"/>
  <c r="AC28" s="1"/>
  <c r="Y28" s="1"/>
  <c r="Z28" s="1"/>
  <c r="D28"/>
  <c r="C28"/>
  <c r="AB27"/>
  <c r="AC27" s="1"/>
  <c r="Y27" s="1"/>
  <c r="Z27" s="1"/>
  <c r="D27"/>
  <c r="C27"/>
  <c r="AB26"/>
  <c r="AC26" s="1"/>
  <c r="Y26" s="1"/>
  <c r="Z26" s="1"/>
  <c r="D26"/>
  <c r="C26"/>
  <c r="AC25"/>
  <c r="Y25" s="1"/>
  <c r="Z25" s="1"/>
  <c r="AB25"/>
  <c r="D25"/>
  <c r="C25"/>
  <c r="AC24"/>
  <c r="Y24" s="1"/>
  <c r="Z24" s="1"/>
  <c r="AB24"/>
  <c r="D24"/>
  <c r="C24"/>
  <c r="AC23"/>
  <c r="Y23" s="1"/>
  <c r="Z23" s="1"/>
  <c r="AB23"/>
  <c r="D23"/>
  <c r="C23"/>
  <c r="AC22"/>
  <c r="Y22" s="1"/>
  <c r="Z22" s="1"/>
  <c r="AB22"/>
  <c r="D22"/>
  <c r="C22"/>
  <c r="AC21"/>
  <c r="Y21" s="1"/>
  <c r="Z21" s="1"/>
  <c r="AB21"/>
  <c r="D21"/>
  <c r="C21"/>
  <c r="AC20"/>
  <c r="Y20" s="1"/>
  <c r="Z20" s="1"/>
  <c r="AB20"/>
  <c r="D20"/>
  <c r="C20"/>
  <c r="AC19"/>
  <c r="Y19" s="1"/>
  <c r="Z19" s="1"/>
  <c r="AB19"/>
  <c r="D19"/>
  <c r="C19"/>
  <c r="AC18"/>
  <c r="Y18" s="1"/>
  <c r="Z18" s="1"/>
  <c r="AB18"/>
  <c r="D18"/>
  <c r="C18"/>
  <c r="AC17"/>
  <c r="Y17" s="1"/>
  <c r="Z17" s="1"/>
  <c r="AB17"/>
  <c r="D17"/>
  <c r="C17"/>
  <c r="AB16"/>
  <c r="AC16" s="1"/>
  <c r="Y16" s="1"/>
  <c r="Z16" s="1"/>
  <c r="D16"/>
  <c r="C16"/>
  <c r="AB15"/>
  <c r="AC15" s="1"/>
  <c r="Y15" s="1"/>
  <c r="Z15" s="1"/>
  <c r="D15"/>
  <c r="C15"/>
  <c r="AB14"/>
  <c r="AC14" s="1"/>
  <c r="Y14" s="1"/>
  <c r="Z14" s="1"/>
  <c r="D14"/>
  <c r="C14"/>
  <c r="AB13"/>
  <c r="AC13" s="1"/>
  <c r="Y13" s="1"/>
  <c r="Z13" s="1"/>
  <c r="D13"/>
  <c r="C13"/>
  <c r="AB12"/>
  <c r="AC12" s="1"/>
  <c r="Y12" s="1"/>
  <c r="Z12" s="1"/>
  <c r="D12"/>
  <c r="C12"/>
  <c r="AB11"/>
  <c r="AC11" s="1"/>
  <c r="Y11" s="1"/>
  <c r="Z11" s="1"/>
  <c r="D11"/>
  <c r="C11"/>
  <c r="AB10"/>
  <c r="AC10" s="1"/>
  <c r="Y10" s="1"/>
  <c r="Z10" s="1"/>
  <c r="D10"/>
  <c r="C10"/>
  <c r="AB9"/>
  <c r="AC9" s="1"/>
  <c r="Y9" s="1"/>
  <c r="Z9" s="1"/>
  <c r="D9"/>
  <c r="C9"/>
  <c r="AB8"/>
  <c r="AC8" s="1"/>
  <c r="Y8" s="1"/>
  <c r="Z8" s="1"/>
  <c r="D8"/>
  <c r="C8"/>
  <c r="AB7"/>
  <c r="AC7" s="1"/>
  <c r="Y7" s="1"/>
  <c r="D7"/>
  <c r="C7"/>
  <c r="C5"/>
  <c r="C2"/>
  <c r="AE4" i="21"/>
  <c r="AD3"/>
  <c r="E2"/>
  <c r="AD2" s="1"/>
  <c r="AV51"/>
  <c r="AW51" s="1"/>
  <c r="AS51" s="1"/>
  <c r="AT51" s="1"/>
  <c r="D51"/>
  <c r="C51"/>
  <c r="AV50"/>
  <c r="AW50" s="1"/>
  <c r="AS50" s="1"/>
  <c r="AT50" s="1"/>
  <c r="D50"/>
  <c r="C50"/>
  <c r="AV49"/>
  <c r="AW49" s="1"/>
  <c r="AS49" s="1"/>
  <c r="AT49" s="1"/>
  <c r="D49"/>
  <c r="C49"/>
  <c r="AV48"/>
  <c r="AW48" s="1"/>
  <c r="AS48" s="1"/>
  <c r="AT48" s="1"/>
  <c r="D48"/>
  <c r="C48"/>
  <c r="AV47"/>
  <c r="AW47" s="1"/>
  <c r="AS47" s="1"/>
  <c r="AT47" s="1"/>
  <c r="D47"/>
  <c r="C47"/>
  <c r="AV46"/>
  <c r="AW46" s="1"/>
  <c r="AS46" s="1"/>
  <c r="AT46" s="1"/>
  <c r="D46"/>
  <c r="C46"/>
  <c r="AV45"/>
  <c r="AW45" s="1"/>
  <c r="AS45" s="1"/>
  <c r="AT45" s="1"/>
  <c r="D45"/>
  <c r="C45"/>
  <c r="AV44"/>
  <c r="AW44" s="1"/>
  <c r="AS44" s="1"/>
  <c r="AT44" s="1"/>
  <c r="D44"/>
  <c r="C44"/>
  <c r="AV43"/>
  <c r="AW43" s="1"/>
  <c r="AS43" s="1"/>
  <c r="AT43" s="1"/>
  <c r="D43"/>
  <c r="C43"/>
  <c r="AV42"/>
  <c r="AW42" s="1"/>
  <c r="AS42" s="1"/>
  <c r="AT42" s="1"/>
  <c r="D42"/>
  <c r="C42"/>
  <c r="AV41"/>
  <c r="AW41" s="1"/>
  <c r="AS41" s="1"/>
  <c r="AT41" s="1"/>
  <c r="D41"/>
  <c r="C41"/>
  <c r="AV40"/>
  <c r="AW40" s="1"/>
  <c r="AS40" s="1"/>
  <c r="AT40" s="1"/>
  <c r="D40"/>
  <c r="C40"/>
  <c r="AV39"/>
  <c r="AW39" s="1"/>
  <c r="AS39" s="1"/>
  <c r="AT39" s="1"/>
  <c r="D39"/>
  <c r="C39"/>
  <c r="AV38"/>
  <c r="AW38" s="1"/>
  <c r="AS38" s="1"/>
  <c r="AT38" s="1"/>
  <c r="D38"/>
  <c r="C38"/>
  <c r="AV37"/>
  <c r="AW37" s="1"/>
  <c r="AS37" s="1"/>
  <c r="AT37" s="1"/>
  <c r="D37"/>
  <c r="C37"/>
  <c r="AV36"/>
  <c r="AW36" s="1"/>
  <c r="AS36" s="1"/>
  <c r="AT36" s="1"/>
  <c r="D36"/>
  <c r="C36"/>
  <c r="AV35"/>
  <c r="AW35" s="1"/>
  <c r="AS35" s="1"/>
  <c r="AT35" s="1"/>
  <c r="D35"/>
  <c r="C35"/>
  <c r="AV34"/>
  <c r="AW34" s="1"/>
  <c r="AS34" s="1"/>
  <c r="AT34" s="1"/>
  <c r="D34"/>
  <c r="C34"/>
  <c r="AV33"/>
  <c r="AW33" s="1"/>
  <c r="AS33" s="1"/>
  <c r="AT33" s="1"/>
  <c r="D33"/>
  <c r="C33"/>
  <c r="AV32"/>
  <c r="AW32" s="1"/>
  <c r="AS32" s="1"/>
  <c r="AT32" s="1"/>
  <c r="D32"/>
  <c r="C32"/>
  <c r="AV31"/>
  <c r="AW31" s="1"/>
  <c r="AS31" s="1"/>
  <c r="AT31" s="1"/>
  <c r="D31"/>
  <c r="C31"/>
  <c r="AV30"/>
  <c r="AW30" s="1"/>
  <c r="AS30" s="1"/>
  <c r="AT30" s="1"/>
  <c r="D30"/>
  <c r="C30"/>
  <c r="AV29"/>
  <c r="AW29" s="1"/>
  <c r="AS29" s="1"/>
  <c r="AT29" s="1"/>
  <c r="D29"/>
  <c r="C29"/>
  <c r="AV28"/>
  <c r="AW28" s="1"/>
  <c r="AS28" s="1"/>
  <c r="AT28" s="1"/>
  <c r="D28"/>
  <c r="C28"/>
  <c r="AV27"/>
  <c r="AW27" s="1"/>
  <c r="AS27" s="1"/>
  <c r="AT27" s="1"/>
  <c r="D27"/>
  <c r="C27"/>
  <c r="AV26"/>
  <c r="AW26" s="1"/>
  <c r="AS26" s="1"/>
  <c r="AT26" s="1"/>
  <c r="D26"/>
  <c r="C26"/>
  <c r="AV25"/>
  <c r="AW25" s="1"/>
  <c r="AS25" s="1"/>
  <c r="AT25" s="1"/>
  <c r="D25"/>
  <c r="C25"/>
  <c r="AV24"/>
  <c r="AW24" s="1"/>
  <c r="AS24" s="1"/>
  <c r="AT24" s="1"/>
  <c r="D24"/>
  <c r="C24"/>
  <c r="AV23"/>
  <c r="AW23" s="1"/>
  <c r="AS23" s="1"/>
  <c r="AT23" s="1"/>
  <c r="D23"/>
  <c r="C23"/>
  <c r="AV22"/>
  <c r="AW22" s="1"/>
  <c r="AS22" s="1"/>
  <c r="AT22" s="1"/>
  <c r="D22"/>
  <c r="C22"/>
  <c r="AV21"/>
  <c r="AW21" s="1"/>
  <c r="AS21" s="1"/>
  <c r="AT21" s="1"/>
  <c r="D21"/>
  <c r="C21"/>
  <c r="AV20"/>
  <c r="AW20" s="1"/>
  <c r="AS20" s="1"/>
  <c r="AT20" s="1"/>
  <c r="D20"/>
  <c r="C20"/>
  <c r="AV19"/>
  <c r="AW19" s="1"/>
  <c r="AS19" s="1"/>
  <c r="AT19" s="1"/>
  <c r="D19"/>
  <c r="C19"/>
  <c r="AV18"/>
  <c r="AW18" s="1"/>
  <c r="AS18" s="1"/>
  <c r="AT18" s="1"/>
  <c r="D18"/>
  <c r="C18"/>
  <c r="AV17"/>
  <c r="AW17" s="1"/>
  <c r="AS17" s="1"/>
  <c r="AT17" s="1"/>
  <c r="D17"/>
  <c r="C17"/>
  <c r="AV16"/>
  <c r="AW16" s="1"/>
  <c r="AS16" s="1"/>
  <c r="AT16" s="1"/>
  <c r="D16"/>
  <c r="C16"/>
  <c r="AV15"/>
  <c r="AW15" s="1"/>
  <c r="AS15" s="1"/>
  <c r="AT15" s="1"/>
  <c r="D15"/>
  <c r="C15"/>
  <c r="AV14"/>
  <c r="AW14" s="1"/>
  <c r="AS14" s="1"/>
  <c r="AT14" s="1"/>
  <c r="D14"/>
  <c r="C14"/>
  <c r="AV13"/>
  <c r="AW13" s="1"/>
  <c r="AS13" s="1"/>
  <c r="AT13" s="1"/>
  <c r="D13"/>
  <c r="C13"/>
  <c r="AV12"/>
  <c r="AW12" s="1"/>
  <c r="AS12" s="1"/>
  <c r="AT12" s="1"/>
  <c r="D12"/>
  <c r="C12"/>
  <c r="AV11"/>
  <c r="AW11" s="1"/>
  <c r="AS11" s="1"/>
  <c r="AT11" s="1"/>
  <c r="D11"/>
  <c r="C11"/>
  <c r="AV10"/>
  <c r="AW10" s="1"/>
  <c r="AS10" s="1"/>
  <c r="AT10" s="1"/>
  <c r="D10"/>
  <c r="C10"/>
  <c r="AV9"/>
  <c r="AW9" s="1"/>
  <c r="AS9" s="1"/>
  <c r="AT9" s="1"/>
  <c r="D9"/>
  <c r="C9"/>
  <c r="AV8"/>
  <c r="AW8" s="1"/>
  <c r="AS8" s="1"/>
  <c r="AT8" s="1"/>
  <c r="D8"/>
  <c r="C8"/>
  <c r="AV7"/>
  <c r="AW7" s="1"/>
  <c r="AS7" s="1"/>
  <c r="D7"/>
  <c r="C7"/>
  <c r="C5"/>
  <c r="D20" i="20"/>
  <c r="F14"/>
  <c r="F13"/>
  <c r="F12"/>
  <c r="F11"/>
  <c r="F10"/>
  <c r="F9"/>
  <c r="B4"/>
  <c r="C2" i="13"/>
  <c r="B3" i="20"/>
  <c r="C5" i="19"/>
  <c r="C5" i="18"/>
  <c r="C5" i="17"/>
  <c r="C5" i="16"/>
  <c r="C5" i="15"/>
  <c r="C5" i="11"/>
  <c r="AB51" i="19"/>
  <c r="AC51" s="1"/>
  <c r="Y51" s="1"/>
  <c r="Z51" s="1"/>
  <c r="D51"/>
  <c r="C51"/>
  <c r="AB50"/>
  <c r="AC50" s="1"/>
  <c r="Y50" s="1"/>
  <c r="Z50" s="1"/>
  <c r="D50"/>
  <c r="C50"/>
  <c r="AB49"/>
  <c r="AC49" s="1"/>
  <c r="Y49" s="1"/>
  <c r="Z49" s="1"/>
  <c r="D49"/>
  <c r="C49"/>
  <c r="AB48"/>
  <c r="AC48" s="1"/>
  <c r="Y48" s="1"/>
  <c r="Z48" s="1"/>
  <c r="D48"/>
  <c r="C48"/>
  <c r="AB47"/>
  <c r="AC47" s="1"/>
  <c r="Y47" s="1"/>
  <c r="Z47" s="1"/>
  <c r="D47"/>
  <c r="C47"/>
  <c r="AB46"/>
  <c r="AC46" s="1"/>
  <c r="Y46" s="1"/>
  <c r="Z46" s="1"/>
  <c r="D46"/>
  <c r="C46"/>
  <c r="AB45"/>
  <c r="AC45" s="1"/>
  <c r="Y45" s="1"/>
  <c r="Z45" s="1"/>
  <c r="D45"/>
  <c r="C45"/>
  <c r="AB44"/>
  <c r="AC44" s="1"/>
  <c r="Y44" s="1"/>
  <c r="Z44" s="1"/>
  <c r="D44"/>
  <c r="C44"/>
  <c r="AB43"/>
  <c r="AC43" s="1"/>
  <c r="Y43" s="1"/>
  <c r="Z43" s="1"/>
  <c r="D43"/>
  <c r="C43"/>
  <c r="AB42"/>
  <c r="AC42" s="1"/>
  <c r="Y42" s="1"/>
  <c r="Z42" s="1"/>
  <c r="D42"/>
  <c r="C42"/>
  <c r="AB41"/>
  <c r="AC41" s="1"/>
  <c r="Y41" s="1"/>
  <c r="Z41" s="1"/>
  <c r="D41"/>
  <c r="C41"/>
  <c r="AB40"/>
  <c r="AC40" s="1"/>
  <c r="Y40" s="1"/>
  <c r="Z40" s="1"/>
  <c r="D40"/>
  <c r="C40"/>
  <c r="AB39"/>
  <c r="AC39" s="1"/>
  <c r="Y39" s="1"/>
  <c r="Z39" s="1"/>
  <c r="D39"/>
  <c r="C39"/>
  <c r="AB38"/>
  <c r="AC38" s="1"/>
  <c r="Y38" s="1"/>
  <c r="Z38" s="1"/>
  <c r="D38"/>
  <c r="C38"/>
  <c r="AB37"/>
  <c r="AC37" s="1"/>
  <c r="Y37" s="1"/>
  <c r="Z37" s="1"/>
  <c r="D37"/>
  <c r="C37"/>
  <c r="AB36"/>
  <c r="AC36" s="1"/>
  <c r="Y36" s="1"/>
  <c r="Z36" s="1"/>
  <c r="D36"/>
  <c r="C36"/>
  <c r="AB35"/>
  <c r="AC35" s="1"/>
  <c r="Y35" s="1"/>
  <c r="Z35" s="1"/>
  <c r="D35"/>
  <c r="C35"/>
  <c r="AB34"/>
  <c r="AC34" s="1"/>
  <c r="Y34" s="1"/>
  <c r="Z34" s="1"/>
  <c r="D34"/>
  <c r="C34"/>
  <c r="AB33"/>
  <c r="AC33" s="1"/>
  <c r="Y33" s="1"/>
  <c r="Z33" s="1"/>
  <c r="D33"/>
  <c r="C33"/>
  <c r="AB32"/>
  <c r="AC32" s="1"/>
  <c r="Y32" s="1"/>
  <c r="Z32" s="1"/>
  <c r="D32"/>
  <c r="C32"/>
  <c r="AB31"/>
  <c r="AC31" s="1"/>
  <c r="Y31" s="1"/>
  <c r="Z31" s="1"/>
  <c r="D31"/>
  <c r="C31"/>
  <c r="AB30"/>
  <c r="AC30" s="1"/>
  <c r="Y30" s="1"/>
  <c r="Z30" s="1"/>
  <c r="D30"/>
  <c r="C30"/>
  <c r="AB29"/>
  <c r="AC29" s="1"/>
  <c r="Y29" s="1"/>
  <c r="Z29" s="1"/>
  <c r="D29"/>
  <c r="C29"/>
  <c r="AB28"/>
  <c r="AC28" s="1"/>
  <c r="Y28" s="1"/>
  <c r="Z28" s="1"/>
  <c r="D28"/>
  <c r="C28"/>
  <c r="AB27"/>
  <c r="AC27" s="1"/>
  <c r="Y27" s="1"/>
  <c r="Z27" s="1"/>
  <c r="D27"/>
  <c r="C27"/>
  <c r="AB26"/>
  <c r="AC26" s="1"/>
  <c r="Y26" s="1"/>
  <c r="Z26" s="1"/>
  <c r="D26"/>
  <c r="C26"/>
  <c r="AB25"/>
  <c r="AC25" s="1"/>
  <c r="Y25" s="1"/>
  <c r="Z25" s="1"/>
  <c r="D25"/>
  <c r="C25"/>
  <c r="AB24"/>
  <c r="AC24" s="1"/>
  <c r="Y24" s="1"/>
  <c r="Z24" s="1"/>
  <c r="D24"/>
  <c r="C24"/>
  <c r="AB23"/>
  <c r="AC23" s="1"/>
  <c r="Y23" s="1"/>
  <c r="Z23" s="1"/>
  <c r="D23"/>
  <c r="C23"/>
  <c r="AB22"/>
  <c r="AC22" s="1"/>
  <c r="Y22" s="1"/>
  <c r="Z22" s="1"/>
  <c r="D22"/>
  <c r="C22"/>
  <c r="AB21"/>
  <c r="AC21" s="1"/>
  <c r="Y21" s="1"/>
  <c r="Z21" s="1"/>
  <c r="D21"/>
  <c r="C21"/>
  <c r="AB20"/>
  <c r="AC20" s="1"/>
  <c r="Y20" s="1"/>
  <c r="Z20" s="1"/>
  <c r="D20"/>
  <c r="C20"/>
  <c r="AB19"/>
  <c r="AC19" s="1"/>
  <c r="Y19" s="1"/>
  <c r="Z19" s="1"/>
  <c r="D19"/>
  <c r="C19"/>
  <c r="AB18"/>
  <c r="AC18" s="1"/>
  <c r="Y18" s="1"/>
  <c r="Z18" s="1"/>
  <c r="D18"/>
  <c r="C18"/>
  <c r="AB17"/>
  <c r="AC17" s="1"/>
  <c r="Y17" s="1"/>
  <c r="Z17" s="1"/>
  <c r="D17"/>
  <c r="C17"/>
  <c r="AB16"/>
  <c r="AC16" s="1"/>
  <c r="Y16" s="1"/>
  <c r="Z16" s="1"/>
  <c r="D16"/>
  <c r="C16"/>
  <c r="AB15"/>
  <c r="AC15" s="1"/>
  <c r="Y15" s="1"/>
  <c r="Z15" s="1"/>
  <c r="D15"/>
  <c r="C15"/>
  <c r="AB14"/>
  <c r="AC14" s="1"/>
  <c r="Y14" s="1"/>
  <c r="Z14" s="1"/>
  <c r="D14"/>
  <c r="C14"/>
  <c r="AB13"/>
  <c r="AC13" s="1"/>
  <c r="Y13" s="1"/>
  <c r="Z13" s="1"/>
  <c r="D13"/>
  <c r="C13"/>
  <c r="AB12"/>
  <c r="AC12" s="1"/>
  <c r="Y12" s="1"/>
  <c r="Z12" s="1"/>
  <c r="D12"/>
  <c r="C12"/>
  <c r="AB11"/>
  <c r="AC11" s="1"/>
  <c r="Y11" s="1"/>
  <c r="Z11" s="1"/>
  <c r="D11"/>
  <c r="C11"/>
  <c r="AB10"/>
  <c r="AC10" s="1"/>
  <c r="Y10" s="1"/>
  <c r="Z10" s="1"/>
  <c r="D10"/>
  <c r="C10"/>
  <c r="AB9"/>
  <c r="AC9" s="1"/>
  <c r="Y9" s="1"/>
  <c r="Z9" s="1"/>
  <c r="D9"/>
  <c r="C9"/>
  <c r="AB8"/>
  <c r="AC8" s="1"/>
  <c r="Y8" s="1"/>
  <c r="Z8" s="1"/>
  <c r="D8"/>
  <c r="C8"/>
  <c r="AB7"/>
  <c r="AC7" s="1"/>
  <c r="Y7" s="1"/>
  <c r="D7"/>
  <c r="C7"/>
  <c r="C2"/>
  <c r="AB51" i="18"/>
  <c r="AC51" s="1"/>
  <c r="Y51" s="1"/>
  <c r="Z51" s="1"/>
  <c r="D51"/>
  <c r="C51"/>
  <c r="AB50"/>
  <c r="AC50" s="1"/>
  <c r="Y50" s="1"/>
  <c r="Z50" s="1"/>
  <c r="D50"/>
  <c r="C50"/>
  <c r="AB49"/>
  <c r="AC49" s="1"/>
  <c r="Y49" s="1"/>
  <c r="Z49" s="1"/>
  <c r="D49"/>
  <c r="C49"/>
  <c r="AB48"/>
  <c r="AC48" s="1"/>
  <c r="Y48" s="1"/>
  <c r="Z48" s="1"/>
  <c r="D48"/>
  <c r="C48"/>
  <c r="AB47"/>
  <c r="AC47" s="1"/>
  <c r="Y47" s="1"/>
  <c r="Z47" s="1"/>
  <c r="D47"/>
  <c r="C47"/>
  <c r="AB46"/>
  <c r="AC46" s="1"/>
  <c r="Y46" s="1"/>
  <c r="Z46" s="1"/>
  <c r="D46"/>
  <c r="C46"/>
  <c r="AB45"/>
  <c r="AC45" s="1"/>
  <c r="Y45" s="1"/>
  <c r="Z45" s="1"/>
  <c r="D45"/>
  <c r="C45"/>
  <c r="AB44"/>
  <c r="AC44" s="1"/>
  <c r="Y44" s="1"/>
  <c r="Z44" s="1"/>
  <c r="D44"/>
  <c r="C44"/>
  <c r="AB43"/>
  <c r="AC43" s="1"/>
  <c r="Y43" s="1"/>
  <c r="Z43" s="1"/>
  <c r="D43"/>
  <c r="C43"/>
  <c r="AB42"/>
  <c r="AC42" s="1"/>
  <c r="Y42" s="1"/>
  <c r="Z42" s="1"/>
  <c r="D42"/>
  <c r="C42"/>
  <c r="AB41"/>
  <c r="AC41" s="1"/>
  <c r="Y41" s="1"/>
  <c r="Z41" s="1"/>
  <c r="D41"/>
  <c r="C41"/>
  <c r="AB40"/>
  <c r="AC40" s="1"/>
  <c r="Y40" s="1"/>
  <c r="Z40" s="1"/>
  <c r="D40"/>
  <c r="C40"/>
  <c r="AB39"/>
  <c r="AC39" s="1"/>
  <c r="Y39" s="1"/>
  <c r="Z39" s="1"/>
  <c r="D39"/>
  <c r="C39"/>
  <c r="AB38"/>
  <c r="AC38" s="1"/>
  <c r="Y38" s="1"/>
  <c r="Z38" s="1"/>
  <c r="D38"/>
  <c r="C38"/>
  <c r="AB37"/>
  <c r="AC37" s="1"/>
  <c r="Y37" s="1"/>
  <c r="Z37" s="1"/>
  <c r="D37"/>
  <c r="C37"/>
  <c r="AB36"/>
  <c r="AC36" s="1"/>
  <c r="Y36" s="1"/>
  <c r="Z36" s="1"/>
  <c r="D36"/>
  <c r="C36"/>
  <c r="AB35"/>
  <c r="AC35" s="1"/>
  <c r="Y35" s="1"/>
  <c r="Z35" s="1"/>
  <c r="D35"/>
  <c r="C35"/>
  <c r="AB34"/>
  <c r="AC34" s="1"/>
  <c r="Y34" s="1"/>
  <c r="Z34" s="1"/>
  <c r="D34"/>
  <c r="C34"/>
  <c r="AB33"/>
  <c r="AC33" s="1"/>
  <c r="Y33" s="1"/>
  <c r="Z33" s="1"/>
  <c r="D33"/>
  <c r="C33"/>
  <c r="AB32"/>
  <c r="AC32" s="1"/>
  <c r="Y32" s="1"/>
  <c r="Z32" s="1"/>
  <c r="D32"/>
  <c r="C32"/>
  <c r="AB31"/>
  <c r="AC31" s="1"/>
  <c r="Y31" s="1"/>
  <c r="Z31" s="1"/>
  <c r="D31"/>
  <c r="C31"/>
  <c r="AB30"/>
  <c r="AC30" s="1"/>
  <c r="Y30" s="1"/>
  <c r="Z30" s="1"/>
  <c r="D30"/>
  <c r="C30"/>
  <c r="AB29"/>
  <c r="AC29" s="1"/>
  <c r="Y29" s="1"/>
  <c r="Z29" s="1"/>
  <c r="D29"/>
  <c r="C29"/>
  <c r="AB28"/>
  <c r="AC28" s="1"/>
  <c r="Y28" s="1"/>
  <c r="Z28" s="1"/>
  <c r="D28"/>
  <c r="C28"/>
  <c r="AB27"/>
  <c r="AC27" s="1"/>
  <c r="Y27" s="1"/>
  <c r="Z27" s="1"/>
  <c r="D27"/>
  <c r="C27"/>
  <c r="AB26"/>
  <c r="AC26" s="1"/>
  <c r="Y26" s="1"/>
  <c r="Z26" s="1"/>
  <c r="D26"/>
  <c r="C26"/>
  <c r="AB25"/>
  <c r="AC25" s="1"/>
  <c r="Y25" s="1"/>
  <c r="Z25" s="1"/>
  <c r="D25"/>
  <c r="C25"/>
  <c r="AB24"/>
  <c r="AC24" s="1"/>
  <c r="Y24" s="1"/>
  <c r="Z24" s="1"/>
  <c r="D24"/>
  <c r="C24"/>
  <c r="AB23"/>
  <c r="AC23" s="1"/>
  <c r="Y23" s="1"/>
  <c r="Z23" s="1"/>
  <c r="D23"/>
  <c r="C23"/>
  <c r="AB22"/>
  <c r="AC22" s="1"/>
  <c r="Y22" s="1"/>
  <c r="Z22" s="1"/>
  <c r="D22"/>
  <c r="C22"/>
  <c r="AB21"/>
  <c r="AC21" s="1"/>
  <c r="Y21" s="1"/>
  <c r="Z21" s="1"/>
  <c r="D21"/>
  <c r="C21"/>
  <c r="AB20"/>
  <c r="AC20" s="1"/>
  <c r="Y20" s="1"/>
  <c r="Z20" s="1"/>
  <c r="D20"/>
  <c r="C20"/>
  <c r="AB19"/>
  <c r="AC19" s="1"/>
  <c r="Y19" s="1"/>
  <c r="Z19" s="1"/>
  <c r="D19"/>
  <c r="C19"/>
  <c r="AB18"/>
  <c r="AC18" s="1"/>
  <c r="Y18" s="1"/>
  <c r="Z18" s="1"/>
  <c r="D18"/>
  <c r="C18"/>
  <c r="AB17"/>
  <c r="AC17" s="1"/>
  <c r="Y17" s="1"/>
  <c r="Z17" s="1"/>
  <c r="D17"/>
  <c r="C17"/>
  <c r="AB16"/>
  <c r="AC16" s="1"/>
  <c r="Y16" s="1"/>
  <c r="Z16" s="1"/>
  <c r="D16"/>
  <c r="C16"/>
  <c r="AB15"/>
  <c r="AC15" s="1"/>
  <c r="Y15" s="1"/>
  <c r="Z15" s="1"/>
  <c r="D15"/>
  <c r="C15"/>
  <c r="AB14"/>
  <c r="AC14" s="1"/>
  <c r="Y14" s="1"/>
  <c r="Z14" s="1"/>
  <c r="D14"/>
  <c r="C14"/>
  <c r="AB13"/>
  <c r="AC13" s="1"/>
  <c r="Y13" s="1"/>
  <c r="Z13" s="1"/>
  <c r="D13"/>
  <c r="C13"/>
  <c r="AB12"/>
  <c r="AC12" s="1"/>
  <c r="Y12" s="1"/>
  <c r="Z12" s="1"/>
  <c r="D12"/>
  <c r="C12"/>
  <c r="AB11"/>
  <c r="AC11" s="1"/>
  <c r="Y11" s="1"/>
  <c r="Z11" s="1"/>
  <c r="D11"/>
  <c r="C11"/>
  <c r="AB10"/>
  <c r="AC10" s="1"/>
  <c r="Y10" s="1"/>
  <c r="Z10" s="1"/>
  <c r="D10"/>
  <c r="C10"/>
  <c r="AB9"/>
  <c r="AC9" s="1"/>
  <c r="Y9" s="1"/>
  <c r="Z9" s="1"/>
  <c r="D9"/>
  <c r="C9"/>
  <c r="AB8"/>
  <c r="AC8" s="1"/>
  <c r="Y8" s="1"/>
  <c r="Z8" s="1"/>
  <c r="D8"/>
  <c r="C8"/>
  <c r="AB7"/>
  <c r="AC7" s="1"/>
  <c r="Y7" s="1"/>
  <c r="D7"/>
  <c r="C7"/>
  <c r="C2"/>
  <c r="W51" i="17"/>
  <c r="X51" s="1"/>
  <c r="T51" s="1"/>
  <c r="U51" s="1"/>
  <c r="D51"/>
  <c r="C51"/>
  <c r="W50"/>
  <c r="X50" s="1"/>
  <c r="T50" s="1"/>
  <c r="U50" s="1"/>
  <c r="D50"/>
  <c r="C50"/>
  <c r="W49"/>
  <c r="X49" s="1"/>
  <c r="T49" s="1"/>
  <c r="U49" s="1"/>
  <c r="D49"/>
  <c r="C49"/>
  <c r="W48"/>
  <c r="X48" s="1"/>
  <c r="T48" s="1"/>
  <c r="U48" s="1"/>
  <c r="D48"/>
  <c r="C48"/>
  <c r="W47"/>
  <c r="X47" s="1"/>
  <c r="T47" s="1"/>
  <c r="U47" s="1"/>
  <c r="D47"/>
  <c r="C47"/>
  <c r="W46"/>
  <c r="X46" s="1"/>
  <c r="T46" s="1"/>
  <c r="U46" s="1"/>
  <c r="D46"/>
  <c r="C46"/>
  <c r="W45"/>
  <c r="X45" s="1"/>
  <c r="T45" s="1"/>
  <c r="U45" s="1"/>
  <c r="D45"/>
  <c r="C45"/>
  <c r="W44"/>
  <c r="X44" s="1"/>
  <c r="T44" s="1"/>
  <c r="U44" s="1"/>
  <c r="D44"/>
  <c r="C44"/>
  <c r="W43"/>
  <c r="X43" s="1"/>
  <c r="T43" s="1"/>
  <c r="U43" s="1"/>
  <c r="D43"/>
  <c r="C43"/>
  <c r="W42"/>
  <c r="X42" s="1"/>
  <c r="T42" s="1"/>
  <c r="U42" s="1"/>
  <c r="D42"/>
  <c r="C42"/>
  <c r="W41"/>
  <c r="X41" s="1"/>
  <c r="T41" s="1"/>
  <c r="U41" s="1"/>
  <c r="D41"/>
  <c r="C41"/>
  <c r="W40"/>
  <c r="X40" s="1"/>
  <c r="T40" s="1"/>
  <c r="U40" s="1"/>
  <c r="D40"/>
  <c r="C40"/>
  <c r="W39"/>
  <c r="X39" s="1"/>
  <c r="T39" s="1"/>
  <c r="U39" s="1"/>
  <c r="D39"/>
  <c r="C39"/>
  <c r="W38"/>
  <c r="X38" s="1"/>
  <c r="T38" s="1"/>
  <c r="U38" s="1"/>
  <c r="D38"/>
  <c r="C38"/>
  <c r="W37"/>
  <c r="X37" s="1"/>
  <c r="T37" s="1"/>
  <c r="U37" s="1"/>
  <c r="D37"/>
  <c r="C37"/>
  <c r="W36"/>
  <c r="X36" s="1"/>
  <c r="T36" s="1"/>
  <c r="U36" s="1"/>
  <c r="D36"/>
  <c r="C36"/>
  <c r="W35"/>
  <c r="X35" s="1"/>
  <c r="T35" s="1"/>
  <c r="U35" s="1"/>
  <c r="D35"/>
  <c r="C35"/>
  <c r="W34"/>
  <c r="X34" s="1"/>
  <c r="T34" s="1"/>
  <c r="U34" s="1"/>
  <c r="D34"/>
  <c r="C34"/>
  <c r="W33"/>
  <c r="X33" s="1"/>
  <c r="T33" s="1"/>
  <c r="U33" s="1"/>
  <c r="D33"/>
  <c r="C33"/>
  <c r="W32"/>
  <c r="X32" s="1"/>
  <c r="T32" s="1"/>
  <c r="U32" s="1"/>
  <c r="D32"/>
  <c r="C32"/>
  <c r="W31"/>
  <c r="X31" s="1"/>
  <c r="T31" s="1"/>
  <c r="U31" s="1"/>
  <c r="D31"/>
  <c r="C31"/>
  <c r="W30"/>
  <c r="X30" s="1"/>
  <c r="T30" s="1"/>
  <c r="U30" s="1"/>
  <c r="D30"/>
  <c r="C30"/>
  <c r="W29"/>
  <c r="X29" s="1"/>
  <c r="T29" s="1"/>
  <c r="U29" s="1"/>
  <c r="D29"/>
  <c r="C29"/>
  <c r="W28"/>
  <c r="X28" s="1"/>
  <c r="T28" s="1"/>
  <c r="U28" s="1"/>
  <c r="D28"/>
  <c r="C28"/>
  <c r="W27"/>
  <c r="X27" s="1"/>
  <c r="T27" s="1"/>
  <c r="U27" s="1"/>
  <c r="D27"/>
  <c r="C27"/>
  <c r="W26"/>
  <c r="X26" s="1"/>
  <c r="T26" s="1"/>
  <c r="U26" s="1"/>
  <c r="D26"/>
  <c r="C26"/>
  <c r="W25"/>
  <c r="X25" s="1"/>
  <c r="T25" s="1"/>
  <c r="U25" s="1"/>
  <c r="D25"/>
  <c r="C25"/>
  <c r="W24"/>
  <c r="X24" s="1"/>
  <c r="T24" s="1"/>
  <c r="U24" s="1"/>
  <c r="D24"/>
  <c r="C24"/>
  <c r="W23"/>
  <c r="X23" s="1"/>
  <c r="T23" s="1"/>
  <c r="U23" s="1"/>
  <c r="D23"/>
  <c r="C23"/>
  <c r="W22"/>
  <c r="X22" s="1"/>
  <c r="T22" s="1"/>
  <c r="U22" s="1"/>
  <c r="D22"/>
  <c r="C22"/>
  <c r="W21"/>
  <c r="X21" s="1"/>
  <c r="T21" s="1"/>
  <c r="U21" s="1"/>
  <c r="D21"/>
  <c r="C21"/>
  <c r="W20"/>
  <c r="X20" s="1"/>
  <c r="T20" s="1"/>
  <c r="U20" s="1"/>
  <c r="D20"/>
  <c r="C20"/>
  <c r="W19"/>
  <c r="X19" s="1"/>
  <c r="T19" s="1"/>
  <c r="U19" s="1"/>
  <c r="D19"/>
  <c r="C19"/>
  <c r="W18"/>
  <c r="X18" s="1"/>
  <c r="T18" s="1"/>
  <c r="U18" s="1"/>
  <c r="D18"/>
  <c r="C18"/>
  <c r="W17"/>
  <c r="X17" s="1"/>
  <c r="T17" s="1"/>
  <c r="U17" s="1"/>
  <c r="D17"/>
  <c r="C17"/>
  <c r="W16"/>
  <c r="X16" s="1"/>
  <c r="T16" s="1"/>
  <c r="U16" s="1"/>
  <c r="D16"/>
  <c r="C16"/>
  <c r="W15"/>
  <c r="X15" s="1"/>
  <c r="T15" s="1"/>
  <c r="U15" s="1"/>
  <c r="D15"/>
  <c r="C15"/>
  <c r="W14"/>
  <c r="X14" s="1"/>
  <c r="T14" s="1"/>
  <c r="U14" s="1"/>
  <c r="D14"/>
  <c r="C14"/>
  <c r="W13"/>
  <c r="X13" s="1"/>
  <c r="T13" s="1"/>
  <c r="U13" s="1"/>
  <c r="D13"/>
  <c r="C13"/>
  <c r="W12"/>
  <c r="X12" s="1"/>
  <c r="T12" s="1"/>
  <c r="U12" s="1"/>
  <c r="D12"/>
  <c r="C12"/>
  <c r="W11"/>
  <c r="X11" s="1"/>
  <c r="T11" s="1"/>
  <c r="U11" s="1"/>
  <c r="D11"/>
  <c r="C11"/>
  <c r="W10"/>
  <c r="X10" s="1"/>
  <c r="T10" s="1"/>
  <c r="U10" s="1"/>
  <c r="D10"/>
  <c r="C10"/>
  <c r="W9"/>
  <c r="X9" s="1"/>
  <c r="T9" s="1"/>
  <c r="U9" s="1"/>
  <c r="D9"/>
  <c r="C9"/>
  <c r="W8"/>
  <c r="X8" s="1"/>
  <c r="T8" s="1"/>
  <c r="U8" s="1"/>
  <c r="D8"/>
  <c r="C8"/>
  <c r="W7"/>
  <c r="X7" s="1"/>
  <c r="T7" s="1"/>
  <c r="D7"/>
  <c r="C7"/>
  <c r="C2"/>
  <c r="W51" i="16"/>
  <c r="X51" s="1"/>
  <c r="T51" s="1"/>
  <c r="U51" s="1"/>
  <c r="D51"/>
  <c r="C51"/>
  <c r="W50"/>
  <c r="X50" s="1"/>
  <c r="T50" s="1"/>
  <c r="U50" s="1"/>
  <c r="D50"/>
  <c r="C50"/>
  <c r="W49"/>
  <c r="X49" s="1"/>
  <c r="T49" s="1"/>
  <c r="U49" s="1"/>
  <c r="D49"/>
  <c r="C49"/>
  <c r="W48"/>
  <c r="X48" s="1"/>
  <c r="T48" s="1"/>
  <c r="U48" s="1"/>
  <c r="D48"/>
  <c r="C48"/>
  <c r="W47"/>
  <c r="X47" s="1"/>
  <c r="T47" s="1"/>
  <c r="U47" s="1"/>
  <c r="D47"/>
  <c r="C47"/>
  <c r="W46"/>
  <c r="X46" s="1"/>
  <c r="T46" s="1"/>
  <c r="U46" s="1"/>
  <c r="D46"/>
  <c r="C46"/>
  <c r="W45"/>
  <c r="X45" s="1"/>
  <c r="T45" s="1"/>
  <c r="U45" s="1"/>
  <c r="D45"/>
  <c r="C45"/>
  <c r="W44"/>
  <c r="X44" s="1"/>
  <c r="T44" s="1"/>
  <c r="U44" s="1"/>
  <c r="D44"/>
  <c r="C44"/>
  <c r="W43"/>
  <c r="X43" s="1"/>
  <c r="T43" s="1"/>
  <c r="U43" s="1"/>
  <c r="D43"/>
  <c r="C43"/>
  <c r="W42"/>
  <c r="X42" s="1"/>
  <c r="T42" s="1"/>
  <c r="U42" s="1"/>
  <c r="D42"/>
  <c r="C42"/>
  <c r="W41"/>
  <c r="X41" s="1"/>
  <c r="T41" s="1"/>
  <c r="U41" s="1"/>
  <c r="D41"/>
  <c r="C41"/>
  <c r="W40"/>
  <c r="X40" s="1"/>
  <c r="T40" s="1"/>
  <c r="U40" s="1"/>
  <c r="D40"/>
  <c r="C40"/>
  <c r="W39"/>
  <c r="X39" s="1"/>
  <c r="T39" s="1"/>
  <c r="U39" s="1"/>
  <c r="D39"/>
  <c r="C39"/>
  <c r="W38"/>
  <c r="X38" s="1"/>
  <c r="T38" s="1"/>
  <c r="U38" s="1"/>
  <c r="D38"/>
  <c r="C38"/>
  <c r="W37"/>
  <c r="X37" s="1"/>
  <c r="T37" s="1"/>
  <c r="U37" s="1"/>
  <c r="D37"/>
  <c r="C37"/>
  <c r="W36"/>
  <c r="X36" s="1"/>
  <c r="T36" s="1"/>
  <c r="U36" s="1"/>
  <c r="D36"/>
  <c r="C36"/>
  <c r="W35"/>
  <c r="X35" s="1"/>
  <c r="T35" s="1"/>
  <c r="U35" s="1"/>
  <c r="D35"/>
  <c r="C35"/>
  <c r="W34"/>
  <c r="X34" s="1"/>
  <c r="T34" s="1"/>
  <c r="U34" s="1"/>
  <c r="D34"/>
  <c r="C34"/>
  <c r="W33"/>
  <c r="X33" s="1"/>
  <c r="T33" s="1"/>
  <c r="U33" s="1"/>
  <c r="D33"/>
  <c r="C33"/>
  <c r="W32"/>
  <c r="X32" s="1"/>
  <c r="T32" s="1"/>
  <c r="U32" s="1"/>
  <c r="D32"/>
  <c r="C32"/>
  <c r="W31"/>
  <c r="X31" s="1"/>
  <c r="T31" s="1"/>
  <c r="U31" s="1"/>
  <c r="D31"/>
  <c r="C31"/>
  <c r="W30"/>
  <c r="X30" s="1"/>
  <c r="T30" s="1"/>
  <c r="U30" s="1"/>
  <c r="D30"/>
  <c r="C30"/>
  <c r="W29"/>
  <c r="X29" s="1"/>
  <c r="T29" s="1"/>
  <c r="U29" s="1"/>
  <c r="D29"/>
  <c r="C29"/>
  <c r="W28"/>
  <c r="X28" s="1"/>
  <c r="T28" s="1"/>
  <c r="U28" s="1"/>
  <c r="D28"/>
  <c r="C28"/>
  <c r="W27"/>
  <c r="X27" s="1"/>
  <c r="T27" s="1"/>
  <c r="U27" s="1"/>
  <c r="D27"/>
  <c r="C27"/>
  <c r="W26"/>
  <c r="X26" s="1"/>
  <c r="T26" s="1"/>
  <c r="U26" s="1"/>
  <c r="D26"/>
  <c r="C26"/>
  <c r="W25"/>
  <c r="X25" s="1"/>
  <c r="T25" s="1"/>
  <c r="U25" s="1"/>
  <c r="D25"/>
  <c r="C25"/>
  <c r="W24"/>
  <c r="X24" s="1"/>
  <c r="T24" s="1"/>
  <c r="U24" s="1"/>
  <c r="D24"/>
  <c r="C24"/>
  <c r="W23"/>
  <c r="X23" s="1"/>
  <c r="T23" s="1"/>
  <c r="U23" s="1"/>
  <c r="D23"/>
  <c r="C23"/>
  <c r="W22"/>
  <c r="X22" s="1"/>
  <c r="T22" s="1"/>
  <c r="U22" s="1"/>
  <c r="D22"/>
  <c r="C22"/>
  <c r="W21"/>
  <c r="X21" s="1"/>
  <c r="T21" s="1"/>
  <c r="U21" s="1"/>
  <c r="D21"/>
  <c r="C21"/>
  <c r="W20"/>
  <c r="X20" s="1"/>
  <c r="T20" s="1"/>
  <c r="U20" s="1"/>
  <c r="D20"/>
  <c r="C20"/>
  <c r="W19"/>
  <c r="X19" s="1"/>
  <c r="T19" s="1"/>
  <c r="U19" s="1"/>
  <c r="D19"/>
  <c r="C19"/>
  <c r="W18"/>
  <c r="X18" s="1"/>
  <c r="T18" s="1"/>
  <c r="U18" s="1"/>
  <c r="D18"/>
  <c r="C18"/>
  <c r="W17"/>
  <c r="X17" s="1"/>
  <c r="T17" s="1"/>
  <c r="U17" s="1"/>
  <c r="D17"/>
  <c r="C17"/>
  <c r="W16"/>
  <c r="X16" s="1"/>
  <c r="T16" s="1"/>
  <c r="U16" s="1"/>
  <c r="D16"/>
  <c r="C16"/>
  <c r="W15"/>
  <c r="X15" s="1"/>
  <c r="T15" s="1"/>
  <c r="U15" s="1"/>
  <c r="D15"/>
  <c r="C15"/>
  <c r="W14"/>
  <c r="X14" s="1"/>
  <c r="T14" s="1"/>
  <c r="U14" s="1"/>
  <c r="D14"/>
  <c r="C14"/>
  <c r="W13"/>
  <c r="X13" s="1"/>
  <c r="T13" s="1"/>
  <c r="U13" s="1"/>
  <c r="D13"/>
  <c r="C13"/>
  <c r="W12"/>
  <c r="X12" s="1"/>
  <c r="T12" s="1"/>
  <c r="U12" s="1"/>
  <c r="D12"/>
  <c r="C12"/>
  <c r="W11"/>
  <c r="X11" s="1"/>
  <c r="T11" s="1"/>
  <c r="U11" s="1"/>
  <c r="D11"/>
  <c r="C11"/>
  <c r="W10"/>
  <c r="X10" s="1"/>
  <c r="T10" s="1"/>
  <c r="U10" s="1"/>
  <c r="D10"/>
  <c r="C10"/>
  <c r="W9"/>
  <c r="X9" s="1"/>
  <c r="T9" s="1"/>
  <c r="U9" s="1"/>
  <c r="D9"/>
  <c r="C9"/>
  <c r="W8"/>
  <c r="X8" s="1"/>
  <c r="T8" s="1"/>
  <c r="U8" s="1"/>
  <c r="D8"/>
  <c r="C8"/>
  <c r="W7"/>
  <c r="X7" s="1"/>
  <c r="T7" s="1"/>
  <c r="D7"/>
  <c r="C7"/>
  <c r="C2"/>
  <c r="W51" i="15"/>
  <c r="X51" s="1"/>
  <c r="T51" s="1"/>
  <c r="U51" s="1"/>
  <c r="D51"/>
  <c r="C51"/>
  <c r="W50"/>
  <c r="X50" s="1"/>
  <c r="T50" s="1"/>
  <c r="U50" s="1"/>
  <c r="D50"/>
  <c r="C50"/>
  <c r="W49"/>
  <c r="X49" s="1"/>
  <c r="T49" s="1"/>
  <c r="U49" s="1"/>
  <c r="D49"/>
  <c r="C49"/>
  <c r="W48"/>
  <c r="X48" s="1"/>
  <c r="T48" s="1"/>
  <c r="U48" s="1"/>
  <c r="D48"/>
  <c r="C48"/>
  <c r="W47"/>
  <c r="X47" s="1"/>
  <c r="T47" s="1"/>
  <c r="U47" s="1"/>
  <c r="D47"/>
  <c r="C47"/>
  <c r="W46"/>
  <c r="X46" s="1"/>
  <c r="T46" s="1"/>
  <c r="U46" s="1"/>
  <c r="D46"/>
  <c r="C46"/>
  <c r="W45"/>
  <c r="X45" s="1"/>
  <c r="T45" s="1"/>
  <c r="U45" s="1"/>
  <c r="D45"/>
  <c r="C45"/>
  <c r="W44"/>
  <c r="X44" s="1"/>
  <c r="T44" s="1"/>
  <c r="U44" s="1"/>
  <c r="D44"/>
  <c r="C44"/>
  <c r="W43"/>
  <c r="X43" s="1"/>
  <c r="T43" s="1"/>
  <c r="U43" s="1"/>
  <c r="D43"/>
  <c r="C43"/>
  <c r="W42"/>
  <c r="X42" s="1"/>
  <c r="T42" s="1"/>
  <c r="U42" s="1"/>
  <c r="D42"/>
  <c r="C42"/>
  <c r="W41"/>
  <c r="X41" s="1"/>
  <c r="T41" s="1"/>
  <c r="U41" s="1"/>
  <c r="D41"/>
  <c r="C41"/>
  <c r="W40"/>
  <c r="X40" s="1"/>
  <c r="T40" s="1"/>
  <c r="U40" s="1"/>
  <c r="D40"/>
  <c r="C40"/>
  <c r="W39"/>
  <c r="X39" s="1"/>
  <c r="T39" s="1"/>
  <c r="U39" s="1"/>
  <c r="D39"/>
  <c r="C39"/>
  <c r="W38"/>
  <c r="X38" s="1"/>
  <c r="T38" s="1"/>
  <c r="U38" s="1"/>
  <c r="D38"/>
  <c r="C38"/>
  <c r="W37"/>
  <c r="X37" s="1"/>
  <c r="T37" s="1"/>
  <c r="U37" s="1"/>
  <c r="D37"/>
  <c r="C37"/>
  <c r="W36"/>
  <c r="X36" s="1"/>
  <c r="T36" s="1"/>
  <c r="U36" s="1"/>
  <c r="D36"/>
  <c r="C36"/>
  <c r="W35"/>
  <c r="X35" s="1"/>
  <c r="T35" s="1"/>
  <c r="U35" s="1"/>
  <c r="D35"/>
  <c r="C35"/>
  <c r="W34"/>
  <c r="X34" s="1"/>
  <c r="T34" s="1"/>
  <c r="U34" s="1"/>
  <c r="D34"/>
  <c r="C34"/>
  <c r="W33"/>
  <c r="X33" s="1"/>
  <c r="T33" s="1"/>
  <c r="U33" s="1"/>
  <c r="D33"/>
  <c r="C33"/>
  <c r="W32"/>
  <c r="X32" s="1"/>
  <c r="T32" s="1"/>
  <c r="U32" s="1"/>
  <c r="D32"/>
  <c r="C32"/>
  <c r="W31"/>
  <c r="X31" s="1"/>
  <c r="T31" s="1"/>
  <c r="U31" s="1"/>
  <c r="D31"/>
  <c r="C31"/>
  <c r="W30"/>
  <c r="X30" s="1"/>
  <c r="T30" s="1"/>
  <c r="U30" s="1"/>
  <c r="D30"/>
  <c r="C30"/>
  <c r="W29"/>
  <c r="X29" s="1"/>
  <c r="T29" s="1"/>
  <c r="U29" s="1"/>
  <c r="D29"/>
  <c r="C29"/>
  <c r="W28"/>
  <c r="X28" s="1"/>
  <c r="T28" s="1"/>
  <c r="U28" s="1"/>
  <c r="D28"/>
  <c r="C28"/>
  <c r="W27"/>
  <c r="X27" s="1"/>
  <c r="T27" s="1"/>
  <c r="U27" s="1"/>
  <c r="D27"/>
  <c r="C27"/>
  <c r="W26"/>
  <c r="X26" s="1"/>
  <c r="T26" s="1"/>
  <c r="U26" s="1"/>
  <c r="D26"/>
  <c r="C26"/>
  <c r="W25"/>
  <c r="X25" s="1"/>
  <c r="T25" s="1"/>
  <c r="U25" s="1"/>
  <c r="D25"/>
  <c r="C25"/>
  <c r="W24"/>
  <c r="X24" s="1"/>
  <c r="T24" s="1"/>
  <c r="U24" s="1"/>
  <c r="D24"/>
  <c r="C24"/>
  <c r="W23"/>
  <c r="X23" s="1"/>
  <c r="T23" s="1"/>
  <c r="U23" s="1"/>
  <c r="D23"/>
  <c r="C23"/>
  <c r="W22"/>
  <c r="X22" s="1"/>
  <c r="T22" s="1"/>
  <c r="U22" s="1"/>
  <c r="D22"/>
  <c r="C22"/>
  <c r="W21"/>
  <c r="X21" s="1"/>
  <c r="T21" s="1"/>
  <c r="U21" s="1"/>
  <c r="D21"/>
  <c r="C21"/>
  <c r="W20"/>
  <c r="X20" s="1"/>
  <c r="T20" s="1"/>
  <c r="U20" s="1"/>
  <c r="D20"/>
  <c r="C20"/>
  <c r="W19"/>
  <c r="X19" s="1"/>
  <c r="T19" s="1"/>
  <c r="U19" s="1"/>
  <c r="D19"/>
  <c r="C19"/>
  <c r="W18"/>
  <c r="X18" s="1"/>
  <c r="T18" s="1"/>
  <c r="U18" s="1"/>
  <c r="D18"/>
  <c r="C18"/>
  <c r="W17"/>
  <c r="X17" s="1"/>
  <c r="T17" s="1"/>
  <c r="U17" s="1"/>
  <c r="D17"/>
  <c r="C17"/>
  <c r="W16"/>
  <c r="X16" s="1"/>
  <c r="T16" s="1"/>
  <c r="U16" s="1"/>
  <c r="D16"/>
  <c r="C16"/>
  <c r="W15"/>
  <c r="X15" s="1"/>
  <c r="T15" s="1"/>
  <c r="U15" s="1"/>
  <c r="D15"/>
  <c r="C15"/>
  <c r="W14"/>
  <c r="X14" s="1"/>
  <c r="T14" s="1"/>
  <c r="U14" s="1"/>
  <c r="D14"/>
  <c r="C14"/>
  <c r="W13"/>
  <c r="X13" s="1"/>
  <c r="T13" s="1"/>
  <c r="U13" s="1"/>
  <c r="D13"/>
  <c r="C13"/>
  <c r="W12"/>
  <c r="X12" s="1"/>
  <c r="T12" s="1"/>
  <c r="U12" s="1"/>
  <c r="D12"/>
  <c r="C12"/>
  <c r="W11"/>
  <c r="X11" s="1"/>
  <c r="T11" s="1"/>
  <c r="U11" s="1"/>
  <c r="D11"/>
  <c r="C11"/>
  <c r="W10"/>
  <c r="X10" s="1"/>
  <c r="T10" s="1"/>
  <c r="U10" s="1"/>
  <c r="D10"/>
  <c r="C10"/>
  <c r="W9"/>
  <c r="X9" s="1"/>
  <c r="T9" s="1"/>
  <c r="U9" s="1"/>
  <c r="D9"/>
  <c r="C9"/>
  <c r="W8"/>
  <c r="X8" s="1"/>
  <c r="T8" s="1"/>
  <c r="U8" s="1"/>
  <c r="D8"/>
  <c r="C8"/>
  <c r="W7"/>
  <c r="X7" s="1"/>
  <c r="T7" s="1"/>
  <c r="D7"/>
  <c r="C7"/>
  <c r="W8" i="11"/>
  <c r="X8" s="1"/>
  <c r="T8" s="1"/>
  <c r="U8" s="1"/>
  <c r="W9"/>
  <c r="X9" s="1"/>
  <c r="T9" s="1"/>
  <c r="U9" s="1"/>
  <c r="W10"/>
  <c r="X10" s="1"/>
  <c r="T10" s="1"/>
  <c r="U10" s="1"/>
  <c r="W11"/>
  <c r="X11" s="1"/>
  <c r="T11" s="1"/>
  <c r="U11" s="1"/>
  <c r="W12"/>
  <c r="X12" s="1"/>
  <c r="T12" s="1"/>
  <c r="U12" s="1"/>
  <c r="W13"/>
  <c r="X13" s="1"/>
  <c r="T13" s="1"/>
  <c r="U13" s="1"/>
  <c r="W14"/>
  <c r="X14" s="1"/>
  <c r="T14" s="1"/>
  <c r="U14" s="1"/>
  <c r="W15"/>
  <c r="X15" s="1"/>
  <c r="T15" s="1"/>
  <c r="U15" s="1"/>
  <c r="W16"/>
  <c r="X16" s="1"/>
  <c r="T16" s="1"/>
  <c r="U16" s="1"/>
  <c r="W17"/>
  <c r="X17" s="1"/>
  <c r="T17" s="1"/>
  <c r="U17" s="1"/>
  <c r="W18"/>
  <c r="X18" s="1"/>
  <c r="T18" s="1"/>
  <c r="U18" s="1"/>
  <c r="W19"/>
  <c r="X19" s="1"/>
  <c r="T19" s="1"/>
  <c r="U19" s="1"/>
  <c r="W20"/>
  <c r="X20" s="1"/>
  <c r="T20" s="1"/>
  <c r="U20" s="1"/>
  <c r="W21"/>
  <c r="X21" s="1"/>
  <c r="T21" s="1"/>
  <c r="U21" s="1"/>
  <c r="W22"/>
  <c r="X22" s="1"/>
  <c r="T22" s="1"/>
  <c r="U22" s="1"/>
  <c r="W23"/>
  <c r="X23" s="1"/>
  <c r="T23" s="1"/>
  <c r="U23" s="1"/>
  <c r="W24"/>
  <c r="X24" s="1"/>
  <c r="T24" s="1"/>
  <c r="U24" s="1"/>
  <c r="W25"/>
  <c r="X25" s="1"/>
  <c r="T25" s="1"/>
  <c r="U25" s="1"/>
  <c r="W26"/>
  <c r="X26" s="1"/>
  <c r="T26" s="1"/>
  <c r="W27"/>
  <c r="X27" s="1"/>
  <c r="T27" s="1"/>
  <c r="U27" s="1"/>
  <c r="W28"/>
  <c r="X28" s="1"/>
  <c r="T28" s="1"/>
  <c r="U28" s="1"/>
  <c r="W29"/>
  <c r="X29" s="1"/>
  <c r="T29" s="1"/>
  <c r="U29" s="1"/>
  <c r="W30"/>
  <c r="X30" s="1"/>
  <c r="T30" s="1"/>
  <c r="U30" s="1"/>
  <c r="W31"/>
  <c r="X31" s="1"/>
  <c r="T31" s="1"/>
  <c r="U31" s="1"/>
  <c r="W32"/>
  <c r="X32" s="1"/>
  <c r="T32" s="1"/>
  <c r="U32" s="1"/>
  <c r="W33"/>
  <c r="X33" s="1"/>
  <c r="T33" s="1"/>
  <c r="U33" s="1"/>
  <c r="W34"/>
  <c r="X34" s="1"/>
  <c r="T34" s="1"/>
  <c r="U34" s="1"/>
  <c r="W35"/>
  <c r="X35" s="1"/>
  <c r="T35" s="1"/>
  <c r="U35" s="1"/>
  <c r="W36"/>
  <c r="X36" s="1"/>
  <c r="T36" s="1"/>
  <c r="U36" s="1"/>
  <c r="W37"/>
  <c r="X37" s="1"/>
  <c r="T37" s="1"/>
  <c r="U37" s="1"/>
  <c r="W38"/>
  <c r="X38" s="1"/>
  <c r="T38" s="1"/>
  <c r="U38" s="1"/>
  <c r="W39"/>
  <c r="X39" s="1"/>
  <c r="T39" s="1"/>
  <c r="U39" s="1"/>
  <c r="W40"/>
  <c r="X40" s="1"/>
  <c r="T40" s="1"/>
  <c r="U40" s="1"/>
  <c r="W41"/>
  <c r="X41" s="1"/>
  <c r="T41" s="1"/>
  <c r="U41" s="1"/>
  <c r="W42"/>
  <c r="X42" s="1"/>
  <c r="T42" s="1"/>
  <c r="U42" s="1"/>
  <c r="W43"/>
  <c r="X43" s="1"/>
  <c r="T43" s="1"/>
  <c r="U43" s="1"/>
  <c r="W44"/>
  <c r="X44" s="1"/>
  <c r="T44" s="1"/>
  <c r="U44" s="1"/>
  <c r="W45"/>
  <c r="X45" s="1"/>
  <c r="T45" s="1"/>
  <c r="U45" s="1"/>
  <c r="W46"/>
  <c r="X46" s="1"/>
  <c r="T46" s="1"/>
  <c r="U46" s="1"/>
  <c r="W47"/>
  <c r="X47" s="1"/>
  <c r="T47" s="1"/>
  <c r="U47" s="1"/>
  <c r="W48"/>
  <c r="X48" s="1"/>
  <c r="T48" s="1"/>
  <c r="U48" s="1"/>
  <c r="W49"/>
  <c r="X49" s="1"/>
  <c r="T49" s="1"/>
  <c r="U49" s="1"/>
  <c r="W50"/>
  <c r="X50" s="1"/>
  <c r="T50" s="1"/>
  <c r="U50" s="1"/>
  <c r="W51"/>
  <c r="X51" s="1"/>
  <c r="T51" s="1"/>
  <c r="U51" s="1"/>
  <c r="W7"/>
  <c r="X7" s="1"/>
  <c r="T7" s="1"/>
  <c r="U7" s="1"/>
  <c r="C2"/>
  <c r="F8" i="30" l="1"/>
  <c r="D36" i="41"/>
  <c r="E36" s="1"/>
  <c r="G36" s="1"/>
  <c r="H36" s="1"/>
  <c r="I36" s="1"/>
  <c r="F8" i="25"/>
  <c r="H39" i="41"/>
  <c r="I39" s="1"/>
  <c r="H38"/>
  <c r="I38" s="1"/>
  <c r="H37"/>
  <c r="I37" s="1"/>
  <c r="C2" i="15"/>
  <c r="C2" i="39"/>
  <c r="C2" i="38"/>
  <c r="C2" i="37"/>
  <c r="C2" i="34"/>
  <c r="C2" i="36"/>
  <c r="C2" i="33"/>
  <c r="C2" i="31"/>
  <c r="C2" i="32"/>
  <c r="AH3" i="39"/>
  <c r="E12" i="40" s="1"/>
  <c r="I52" i="39"/>
  <c r="AH3" i="38"/>
  <c r="E11" i="40" s="1"/>
  <c r="I52" i="38"/>
  <c r="AH3" i="37"/>
  <c r="E10" i="40" s="1"/>
  <c r="I52" i="37"/>
  <c r="I52" i="36"/>
  <c r="AH3"/>
  <c r="E9" i="40" s="1"/>
  <c r="U61" i="34"/>
  <c r="C12" i="35" s="1"/>
  <c r="C29" i="41" s="1"/>
  <c r="Y2" i="34"/>
  <c r="D12" i="35" s="1"/>
  <c r="D29" i="41" s="1"/>
  <c r="E29" s="1"/>
  <c r="G29" s="1"/>
  <c r="U61" i="33"/>
  <c r="C11" i="35" s="1"/>
  <c r="C28" i="41" s="1"/>
  <c r="Y2" i="33"/>
  <c r="D11" i="35" s="1"/>
  <c r="D28" i="41" s="1"/>
  <c r="E28" s="1"/>
  <c r="G28" s="1"/>
  <c r="U61" i="32"/>
  <c r="C10" i="35" s="1"/>
  <c r="C27" i="41" s="1"/>
  <c r="Y2" i="32"/>
  <c r="D10" i="35" s="1"/>
  <c r="D27" i="41" s="1"/>
  <c r="E27" s="1"/>
  <c r="G27" s="1"/>
  <c r="U61" i="31"/>
  <c r="C9" i="35" s="1"/>
  <c r="C26" i="41" s="1"/>
  <c r="Y2" i="31"/>
  <c r="D9" i="35" s="1"/>
  <c r="Z59" i="29"/>
  <c r="Z57"/>
  <c r="Z60"/>
  <c r="Z58"/>
  <c r="Z56"/>
  <c r="Z7"/>
  <c r="Z59" i="28"/>
  <c r="Z57"/>
  <c r="Z60"/>
  <c r="Z58"/>
  <c r="Z56"/>
  <c r="Z7"/>
  <c r="AO59" i="27"/>
  <c r="AO57"/>
  <c r="AO60"/>
  <c r="AO58"/>
  <c r="AO56"/>
  <c r="AO7"/>
  <c r="F8" i="20"/>
  <c r="Z59" i="26"/>
  <c r="Z57"/>
  <c r="Z60"/>
  <c r="Z58"/>
  <c r="Z56"/>
  <c r="Z7"/>
  <c r="Z60" i="24"/>
  <c r="Z58"/>
  <c r="Z56"/>
  <c r="Z7"/>
  <c r="Z59"/>
  <c r="Z57"/>
  <c r="Z60" i="23"/>
  <c r="Z58"/>
  <c r="Z56"/>
  <c r="Z7"/>
  <c r="Z59"/>
  <c r="Z57"/>
  <c r="Z60" i="22"/>
  <c r="Z58"/>
  <c r="Z56"/>
  <c r="Z7"/>
  <c r="Z59"/>
  <c r="Z57"/>
  <c r="AT60" i="21"/>
  <c r="AT58"/>
  <c r="AT56"/>
  <c r="AT7"/>
  <c r="AT59"/>
  <c r="AT57"/>
  <c r="Z60" i="19"/>
  <c r="Z58"/>
  <c r="Z56"/>
  <c r="Z7"/>
  <c r="Z59"/>
  <c r="Z57"/>
  <c r="Z60" i="18"/>
  <c r="Z58"/>
  <c r="Z56"/>
  <c r="Z7"/>
  <c r="Z59"/>
  <c r="Z57"/>
  <c r="U60" i="17"/>
  <c r="U58"/>
  <c r="U56"/>
  <c r="U7"/>
  <c r="U59"/>
  <c r="U57"/>
  <c r="U60" i="16"/>
  <c r="U58"/>
  <c r="U56"/>
  <c r="U7"/>
  <c r="U59"/>
  <c r="U57"/>
  <c r="U60" i="15"/>
  <c r="U58"/>
  <c r="U56"/>
  <c r="U7"/>
  <c r="U59"/>
  <c r="U57"/>
  <c r="U26" i="11"/>
  <c r="U60"/>
  <c r="U59"/>
  <c r="U57"/>
  <c r="U58"/>
  <c r="U56"/>
  <c r="B8" i="10"/>
  <c r="C8" i="11"/>
  <c r="D8"/>
  <c r="C9"/>
  <c r="D9"/>
  <c r="C10"/>
  <c r="D10"/>
  <c r="C11"/>
  <c r="D11"/>
  <c r="C12"/>
  <c r="D12"/>
  <c r="C13"/>
  <c r="D13"/>
  <c r="C14"/>
  <c r="D14"/>
  <c r="C15"/>
  <c r="D15"/>
  <c r="C16"/>
  <c r="D16"/>
  <c r="C17"/>
  <c r="D17"/>
  <c r="C18"/>
  <c r="D18"/>
  <c r="C19"/>
  <c r="D19"/>
  <c r="C20"/>
  <c r="D20"/>
  <c r="C21"/>
  <c r="D21"/>
  <c r="C22"/>
  <c r="D22"/>
  <c r="C23"/>
  <c r="D23"/>
  <c r="C24"/>
  <c r="D24"/>
  <c r="C25"/>
  <c r="D25"/>
  <c r="C26"/>
  <c r="D26"/>
  <c r="C27"/>
  <c r="D27"/>
  <c r="C28"/>
  <c r="D28"/>
  <c r="C29"/>
  <c r="D29"/>
  <c r="C30"/>
  <c r="D30"/>
  <c r="C31"/>
  <c r="D31"/>
  <c r="C32"/>
  <c r="D32"/>
  <c r="C33"/>
  <c r="D33"/>
  <c r="C34"/>
  <c r="D34"/>
  <c r="C35"/>
  <c r="D35"/>
  <c r="C36"/>
  <c r="D36"/>
  <c r="C37"/>
  <c r="D37"/>
  <c r="C38"/>
  <c r="D38"/>
  <c r="C39"/>
  <c r="D39"/>
  <c r="C40"/>
  <c r="D40"/>
  <c r="C41"/>
  <c r="D41"/>
  <c r="C42"/>
  <c r="D42"/>
  <c r="C43"/>
  <c r="D43"/>
  <c r="C44"/>
  <c r="D44"/>
  <c r="C45"/>
  <c r="D45"/>
  <c r="C46"/>
  <c r="D46"/>
  <c r="C47"/>
  <c r="D47"/>
  <c r="C48"/>
  <c r="D48"/>
  <c r="C49"/>
  <c r="D49"/>
  <c r="C50"/>
  <c r="D50"/>
  <c r="C51"/>
  <c r="D51"/>
  <c r="D7"/>
  <c r="C7"/>
  <c r="B1" i="13"/>
  <c r="D26" i="41" l="1"/>
  <c r="E26" s="1"/>
  <c r="G26" s="1"/>
  <c r="H26" s="1"/>
  <c r="I26" s="1"/>
  <c r="G35"/>
  <c r="H35" s="1"/>
  <c r="I35" s="1"/>
  <c r="H29"/>
  <c r="I29" s="1"/>
  <c r="H28"/>
  <c r="I28" s="1"/>
  <c r="H27"/>
  <c r="I27" s="1"/>
  <c r="G25"/>
  <c r="H25" s="1"/>
  <c r="I25" s="1"/>
  <c r="I53" i="39"/>
  <c r="AH4"/>
  <c r="I53" i="38"/>
  <c r="AH4"/>
  <c r="I53" i="37"/>
  <c r="AH4"/>
  <c r="I53" i="36"/>
  <c r="AH4"/>
  <c r="J52" i="34"/>
  <c r="Y3"/>
  <c r="E12" i="35" s="1"/>
  <c r="J52" i="33"/>
  <c r="Y3"/>
  <c r="E11" i="35" s="1"/>
  <c r="J52" i="32"/>
  <c r="Y3"/>
  <c r="E10" i="35" s="1"/>
  <c r="J52" i="31"/>
  <c r="Y3"/>
  <c r="E9" i="35" s="1"/>
  <c r="Z61" i="29"/>
  <c r="C12" i="30" s="1"/>
  <c r="C24" i="41" s="1"/>
  <c r="AD2" i="29"/>
  <c r="D12" i="30" s="1"/>
  <c r="D24" i="41" s="1"/>
  <c r="E24" s="1"/>
  <c r="G24" s="1"/>
  <c r="Z61" i="28"/>
  <c r="C11" i="30" s="1"/>
  <c r="C23" i="41" s="1"/>
  <c r="AD2" i="28"/>
  <c r="D11" i="30" s="1"/>
  <c r="D23" i="41" s="1"/>
  <c r="E23" s="1"/>
  <c r="G23" s="1"/>
  <c r="AO61" i="27"/>
  <c r="C10" i="30" s="1"/>
  <c r="C22" i="41" s="1"/>
  <c r="AS2" i="27"/>
  <c r="D10" i="30" s="1"/>
  <c r="D22" i="41" s="1"/>
  <c r="E22" s="1"/>
  <c r="G22" s="1"/>
  <c r="Z61" i="26"/>
  <c r="C9" i="30" s="1"/>
  <c r="C21" i="41" s="1"/>
  <c r="AD2" i="26"/>
  <c r="D9" i="30" s="1"/>
  <c r="Z61" i="24"/>
  <c r="C12" i="25" s="1"/>
  <c r="C19" i="41" s="1"/>
  <c r="AD2" i="24"/>
  <c r="D12" i="25" s="1"/>
  <c r="D19" i="41" s="1"/>
  <c r="E19" s="1"/>
  <c r="G19" s="1"/>
  <c r="Z61" i="23"/>
  <c r="C11" i="25" s="1"/>
  <c r="C18" i="41" s="1"/>
  <c r="AD2" i="23"/>
  <c r="D11" i="25" s="1"/>
  <c r="D18" i="41" s="1"/>
  <c r="E18" s="1"/>
  <c r="G18" s="1"/>
  <c r="Z61" i="22"/>
  <c r="C10" i="25" s="1"/>
  <c r="C17" i="41" s="1"/>
  <c r="AD2" i="22"/>
  <c r="D10" i="25" s="1"/>
  <c r="D17" i="41" s="1"/>
  <c r="E17" s="1"/>
  <c r="G17" s="1"/>
  <c r="AT61" i="21"/>
  <c r="C9" i="25" s="1"/>
  <c r="C16" i="41" s="1"/>
  <c r="AX2" i="21"/>
  <c r="D9" i="25" s="1"/>
  <c r="Z61" i="19"/>
  <c r="AD2"/>
  <c r="Z61" i="18"/>
  <c r="AD2"/>
  <c r="U61" i="17"/>
  <c r="Y2"/>
  <c r="U61" i="16"/>
  <c r="Y2"/>
  <c r="U61" i="15"/>
  <c r="Y2"/>
  <c r="U61" i="11"/>
  <c r="Y2"/>
  <c r="B6" i="10"/>
  <c r="D3"/>
  <c r="C9" i="41" l="1"/>
  <c r="D9"/>
  <c r="D16"/>
  <c r="E16" s="1"/>
  <c r="G16" s="1"/>
  <c r="H16" s="1"/>
  <c r="I16" s="1"/>
  <c r="D21"/>
  <c r="E21" s="1"/>
  <c r="G21" s="1"/>
  <c r="H21" s="1"/>
  <c r="I21" s="1"/>
  <c r="H24"/>
  <c r="I24" s="1"/>
  <c r="H23"/>
  <c r="I23" s="1"/>
  <c r="H22"/>
  <c r="I22" s="1"/>
  <c r="H19"/>
  <c r="I19" s="1"/>
  <c r="H18"/>
  <c r="I18" s="1"/>
  <c r="H17"/>
  <c r="I17" s="1"/>
  <c r="D11" i="20"/>
  <c r="D13"/>
  <c r="D14"/>
  <c r="AC52" i="36"/>
  <c r="G9" i="40"/>
  <c r="AC52" i="37"/>
  <c r="G10" i="40"/>
  <c r="AC52" i="38"/>
  <c r="AC53" s="1"/>
  <c r="G11" i="40"/>
  <c r="AC52" i="39"/>
  <c r="AC53" s="1"/>
  <c r="G12" i="40"/>
  <c r="D10" i="20"/>
  <c r="D12"/>
  <c r="G15" i="41"/>
  <c r="H15" s="1"/>
  <c r="I15" s="1"/>
  <c r="C9" i="20"/>
  <c r="C10"/>
  <c r="C11"/>
  <c r="C12"/>
  <c r="C13"/>
  <c r="C14"/>
  <c r="AC53" i="37"/>
  <c r="AC53" i="36"/>
  <c r="J53" i="34"/>
  <c r="Y4"/>
  <c r="J53" i="33"/>
  <c r="Y4"/>
  <c r="J53" i="32"/>
  <c r="Y4"/>
  <c r="J53" i="31"/>
  <c r="Y4"/>
  <c r="J52" i="29"/>
  <c r="AD3"/>
  <c r="E12" i="30" s="1"/>
  <c r="J52" i="28"/>
  <c r="AD3"/>
  <c r="E11" i="30" s="1"/>
  <c r="J52" i="27"/>
  <c r="Z52" s="1"/>
  <c r="AS3"/>
  <c r="E10" i="30" s="1"/>
  <c r="J52" i="11"/>
  <c r="D9" i="20"/>
  <c r="J52" i="26"/>
  <c r="AD3"/>
  <c r="E9" i="30" s="1"/>
  <c r="AD3" i="24"/>
  <c r="E12" i="25" s="1"/>
  <c r="J52" i="24"/>
  <c r="AD3" i="23"/>
  <c r="E11" i="25" s="1"/>
  <c r="J52" i="23"/>
  <c r="AD3" i="22"/>
  <c r="E10" i="25" s="1"/>
  <c r="J52" i="22"/>
  <c r="AX3" i="21"/>
  <c r="E9" i="25" s="1"/>
  <c r="J52" i="21"/>
  <c r="AD52" s="1"/>
  <c r="AD3" i="19"/>
  <c r="E14" i="20" s="1"/>
  <c r="J52" i="19"/>
  <c r="AD3" i="18"/>
  <c r="E13" i="20" s="1"/>
  <c r="J52" i="18"/>
  <c r="Y3" i="17"/>
  <c r="E12" i="20" s="1"/>
  <c r="J52" i="17"/>
  <c r="Y3" i="16"/>
  <c r="E11" i="20" s="1"/>
  <c r="J52" i="16"/>
  <c r="Y3" i="15"/>
  <c r="E10" i="20" s="1"/>
  <c r="J52" i="15"/>
  <c r="Y3" i="11"/>
  <c r="E9" i="20" s="1"/>
  <c r="E9" i="41" l="1"/>
  <c r="G9" s="1"/>
  <c r="H9" s="1"/>
  <c r="I9" s="1"/>
  <c r="G20"/>
  <c r="H20" s="1"/>
  <c r="I20" s="1"/>
  <c r="AC54" i="37"/>
  <c r="I10" i="40" s="1"/>
  <c r="H10"/>
  <c r="G8"/>
  <c r="H8" s="1"/>
  <c r="I8" s="1"/>
  <c r="T52" i="31"/>
  <c r="G9" i="35"/>
  <c r="T52" i="32"/>
  <c r="T53" s="1"/>
  <c r="G10" i="35"/>
  <c r="T52" i="33"/>
  <c r="T53" s="1"/>
  <c r="G11" i="35"/>
  <c r="T52" i="34"/>
  <c r="G12" i="35"/>
  <c r="AC54" i="36"/>
  <c r="I9" i="40" s="1"/>
  <c r="H9"/>
  <c r="AC54" i="39"/>
  <c r="I12" i="40" s="1"/>
  <c r="H12"/>
  <c r="AC54" i="38"/>
  <c r="I11" i="40" s="1"/>
  <c r="H11"/>
  <c r="T53" i="34"/>
  <c r="T53" i="31"/>
  <c r="J53" i="29"/>
  <c r="AD4"/>
  <c r="J53" i="28"/>
  <c r="AD4"/>
  <c r="J53" i="27"/>
  <c r="Z53" s="1"/>
  <c r="AS4"/>
  <c r="J53" i="26"/>
  <c r="AD4"/>
  <c r="J53" i="24"/>
  <c r="AD4"/>
  <c r="J53" i="23"/>
  <c r="AD4"/>
  <c r="J53" i="22"/>
  <c r="AD4"/>
  <c r="J53" i="21"/>
  <c r="AD53" s="1"/>
  <c r="AX4"/>
  <c r="J53" i="19"/>
  <c r="AD4"/>
  <c r="J53" i="18"/>
  <c r="AD4"/>
  <c r="J53" i="17"/>
  <c r="Y4"/>
  <c r="J53" i="16"/>
  <c r="Y4"/>
  <c r="J53" i="15"/>
  <c r="Y4"/>
  <c r="J53" i="11"/>
  <c r="Y4"/>
  <c r="T54" i="32" l="1"/>
  <c r="I10" i="35" s="1"/>
  <c r="H10"/>
  <c r="Y52" i="26"/>
  <c r="G9" i="30"/>
  <c r="Y52" i="28"/>
  <c r="G11" i="30"/>
  <c r="T54" i="31"/>
  <c r="I9" i="35" s="1"/>
  <c r="H9"/>
  <c r="G8"/>
  <c r="H8" s="1"/>
  <c r="I8" s="1"/>
  <c r="G8" i="41"/>
  <c r="G7" s="1"/>
  <c r="AN52" i="27"/>
  <c r="G10" i="30"/>
  <c r="Y52" i="29"/>
  <c r="Y53" s="1"/>
  <c r="G12" i="30"/>
  <c r="T54" i="34"/>
  <c r="I12" i="35" s="1"/>
  <c r="H12"/>
  <c r="T54" i="33"/>
  <c r="I11" i="35" s="1"/>
  <c r="H11"/>
  <c r="T52" i="11"/>
  <c r="T53" s="1"/>
  <c r="G9" i="20"/>
  <c r="T52" i="15"/>
  <c r="T53" s="1"/>
  <c r="G10" i="20"/>
  <c r="T52" i="16"/>
  <c r="G11" i="20"/>
  <c r="T52" i="17"/>
  <c r="T53" s="1"/>
  <c r="G12" i="20"/>
  <c r="Y52" i="18"/>
  <c r="Y53" s="1"/>
  <c r="G13" i="20"/>
  <c r="AS52" i="21"/>
  <c r="G9" i="25"/>
  <c r="Y52" i="22"/>
  <c r="Y53" s="1"/>
  <c r="G10" i="25"/>
  <c r="Y52" i="23"/>
  <c r="Y53" s="1"/>
  <c r="G11" i="25"/>
  <c r="Y52" i="24"/>
  <c r="Y53" s="1"/>
  <c r="G12" i="25"/>
  <c r="Y53" i="26"/>
  <c r="H9" i="30" s="1"/>
  <c r="Y52" i="19"/>
  <c r="Y53" s="1"/>
  <c r="G14" i="20"/>
  <c r="Y54" i="26" l="1"/>
  <c r="I9" i="30" s="1"/>
  <c r="G8" i="20"/>
  <c r="Y54" i="29"/>
  <c r="I12" i="30" s="1"/>
  <c r="H12"/>
  <c r="H7" i="41"/>
  <c r="I7" s="1"/>
  <c r="H8"/>
  <c r="I8" s="1"/>
  <c r="G8" i="30"/>
  <c r="H8" s="1"/>
  <c r="I8" s="1"/>
  <c r="AN53" i="27"/>
  <c r="H10" i="30" s="1"/>
  <c r="Y53" i="28"/>
  <c r="H11" i="30" s="1"/>
  <c r="Y54" i="23"/>
  <c r="I11" i="25" s="1"/>
  <c r="H11"/>
  <c r="H8" i="20"/>
  <c r="I8" s="1"/>
  <c r="G8" i="25"/>
  <c r="H8" s="1"/>
  <c r="I8" s="1"/>
  <c r="Y54" i="24"/>
  <c r="I12" i="25" s="1"/>
  <c r="H12"/>
  <c r="Y54" i="22"/>
  <c r="I10" i="25" s="1"/>
  <c r="H10"/>
  <c r="AS53" i="21"/>
  <c r="H9" i="25" s="1"/>
  <c r="Y54" i="18"/>
  <c r="H13" i="20"/>
  <c r="T54" i="17"/>
  <c r="H12" i="20"/>
  <c r="T53" i="16"/>
  <c r="H11" i="20" s="1"/>
  <c r="T54" i="15"/>
  <c r="H10" i="20"/>
  <c r="T54" i="11"/>
  <c r="H9" i="20"/>
  <c r="Y54" i="19"/>
  <c r="H14" i="20"/>
  <c r="I14" l="1"/>
  <c r="I9"/>
  <c r="I10"/>
  <c r="I12"/>
  <c r="I13"/>
  <c r="Y54" i="28"/>
  <c r="I11" i="30" s="1"/>
  <c r="AN54" i="27"/>
  <c r="I10" i="30" s="1"/>
  <c r="T54" i="16"/>
  <c r="AS54" i="21"/>
  <c r="I9" i="25" s="1"/>
  <c r="I11" i="20" l="1"/>
</calcChain>
</file>

<file path=xl/sharedStrings.xml><?xml version="1.0" encoding="utf-8"?>
<sst xmlns="http://schemas.openxmlformats.org/spreadsheetml/2006/main" count="1032" uniqueCount="238">
  <si>
    <t>ที่</t>
  </si>
  <si>
    <t>ชื่อ - สกุล</t>
  </si>
  <si>
    <t>ระดับคุณภาพ</t>
  </si>
  <si>
    <t>ปีการศึกษา</t>
  </si>
  <si>
    <t>ส่วนราชการ</t>
  </si>
  <si>
    <t>วันที่</t>
  </si>
  <si>
    <t>เรื่อง</t>
  </si>
  <si>
    <t>ตำแหน่ง</t>
  </si>
  <si>
    <t>รวม</t>
  </si>
  <si>
    <t>ร้อยละ</t>
  </si>
  <si>
    <t xml:space="preserve">           จึงเรียนมาเพื่อทราบ</t>
  </si>
  <si>
    <t>ข้อมูลพื้นฐาน</t>
  </si>
  <si>
    <t>สังกัด</t>
  </si>
  <si>
    <t>ชื่อสถานศึกษา</t>
  </si>
  <si>
    <t>ระดับชั้น</t>
  </si>
  <si>
    <t xml:space="preserve"> /</t>
  </si>
  <si>
    <t xml:space="preserve">ชั้นประถมศึกษาปีที่ 1 </t>
  </si>
  <si>
    <t>ชั้นประถมศึกษาปีที่ 2</t>
  </si>
  <si>
    <t>ชั้นประถมศึกษาปีที่ 3</t>
  </si>
  <si>
    <t>ชั้นประถมศึกษาปีที่ 4</t>
  </si>
  <si>
    <t>ชั้นประถมศึกษาปีที่ 5</t>
  </si>
  <si>
    <t>ชั้นประถมศึกษาปีที่ 6</t>
  </si>
  <si>
    <t>ชั้นมัธยมศึกษาปีที่ 1</t>
  </si>
  <si>
    <t>ชั้นมัธยมศึกษาปีที่ 2</t>
  </si>
  <si>
    <t>ชั้นมัธยมศึกษาปีที่ 3</t>
  </si>
  <si>
    <t>ชื่อผู้ประเมิน</t>
  </si>
  <si>
    <t>มาตรฐานที่ 1 ผู้เรียนมีสุขภาวะที่ดีและมีสุนทรียภาพ  (น้ำหนักคะแนน 5 คะแนน)</t>
  </si>
  <si>
    <t>1.การมีสุขภาพแข็งแรง แต่งกายสะอาดเรียบร้อย เครื่องช้ส่วนตัวสะอาด</t>
  </si>
  <si>
    <t>2.การปฏิบัติตนตามสุขบัญญัติ 10 ประการ</t>
  </si>
  <si>
    <t>3.การเข้าร่วมกิจกรรมการออกกำลังกาย และมีส่วนร่วมในการเผยแพร่และรณรงค์เกี่ยวกับการดูแลสุขภาพ</t>
  </si>
  <si>
    <t>ผลการประเมิน</t>
  </si>
  <si>
    <t>สรุประดับคุณภาพ</t>
  </si>
  <si>
    <t>ตัวบ่งชี้ที่ 1.1 มีสุขนิสัยในการดูแลสุขภาพและออกกำลังกาย สม่ำเสมอ (0.5 คะแนน)</t>
  </si>
  <si>
    <t>จำนวนนักเรียนที่ได้ระดับ 3 ขึ้นไป</t>
  </si>
  <si>
    <t>คน</t>
  </si>
  <si>
    <t>ร้อยละของตัวบ่งชี้</t>
  </si>
  <si>
    <t>คะแนนของตัวบ่งชี้</t>
  </si>
  <si>
    <t>จำนวนที่ได้ผลประเมิน ระดับ 5</t>
  </si>
  <si>
    <t>จำนวนที่ได้ผลประเมิน ระดับ 4</t>
  </si>
  <si>
    <t>จำนวนที่ได้ผลประเมิน ระดับ 3</t>
  </si>
  <si>
    <t>จำนวนที่ได้ผลประเมิน ระดับ 2</t>
  </si>
  <si>
    <t>จำนวนที่ได้ผลประเมิน ระดับ 1</t>
  </si>
  <si>
    <t>คะแนน</t>
  </si>
  <si>
    <t>น้ำหนักคะแนนตัวชี้วัด</t>
  </si>
  <si>
    <t>รวมจำนวนนักเรียนทั้งหมด</t>
  </si>
  <si>
    <t>จำนวนนักเรียนที่ได้ระดับคุณภาพ 3 ขึ้นไป (คน)</t>
  </si>
  <si>
    <t>สรุปได้ว่า ตัวบ่งชี้นี้มีผลการประเมิน อยู่ในระดับ</t>
  </si>
  <si>
    <t>ตัวบ่งชี้ที่ 1.2 มีน้ำหนัก  ส่วนสูง  และมีสมรรถภาพทางกายตามเกณฑ์มาตรฐาน  (0.5 คะแนน)</t>
  </si>
  <si>
    <t xml:space="preserve">1.การมีพัฒนาการทางร่างกาย
และเจริญเติบโตตามเกณฑ์มาตรฐาน
</t>
  </si>
  <si>
    <t>2.การมีสมรรถภาพ
ทางกายตามเกณฑ์มาตรฐาน</t>
  </si>
  <si>
    <t>ตัวบ่งชี้ที่ 1.3 ป้องกันตนเองจากสิ่งเสพติดให้โทษ และหลีกเลี่ยงภาวะที่เสี่ยงต่อความรุนแรงของโรคภัย อุบัติเหตุและปัญหาทางเพศ  (1 คะแนน)</t>
  </si>
  <si>
    <t>1.การรู้เท่าทันและปฏิบัติตนห้นจากสิ่งเสพติดและอบายมุขต่าง ๆ</t>
  </si>
  <si>
    <t>2.การรู้จักวิธีดูแลรักษาตนเองให้ปลอดภัยจากเหตุกความรุนแรง</t>
  </si>
  <si>
    <t>3.การรู้จักวิธีป้องกันอุบัติเหตุ ป้องกันโรค ป้องกันภัยต่างๆ รวมทั้งปัญหาทางเพศ</t>
  </si>
  <si>
    <t>ตัวบ่งชี้ที่ 1.4 เห็นคุณค่าในตนเอง มีความมั่นใจ กล้าแสดงออกอย่างเหมาะสม  (1 คะแนน)</t>
  </si>
  <si>
    <t>1.การรู้จักตนเอง ภูมิใจในตนเอง พัฒนาและปรับปรุงตนเอง</t>
  </si>
  <si>
    <t>2.การมีความมั่นคง
ทางอารมณ์และมีความมั่นใจในตนเอง</t>
  </si>
  <si>
    <t>3.การกล้าแสดงออกอย่างอย่างเหมาะสม</t>
  </si>
  <si>
    <t>ตัวบ่งชี้ที่ 1.5 มีมนุษยสัมพันธ์ที่ดีและให้เกียรติผู้อื่น (1 คะแนน)</t>
  </si>
  <si>
    <t>2.การปรับตัวเข้ากับผู้อื่น</t>
  </si>
  <si>
    <t>3.การปฎิบัติตนต่อผู้อื่นอย่างเหมาะสม</t>
  </si>
  <si>
    <t>4.การปฎิบัติตนที่คำนึงถึงสิทธิหน้าที่ของตนเองและผู้อื่น</t>
  </si>
  <si>
    <t>ตัวบ่งชี้ที่ 1.6 สร้างผลงานจากการเข้าร่วมกิจกรรมด้านศิลปะ ดนตรี/นาฏศิลป์ กีฬา นันทนาการตามจินตนาการ (1 คะแนน)</t>
  </si>
  <si>
    <t>1.ความชอบและเห็นประโยชน์ในการเข้าร่วมกิจกรรม</t>
  </si>
  <si>
    <t>1.การสร้างความ
สัมพันธ์ที่ดีกับผู้อื่น</t>
  </si>
  <si>
    <t>2.การเข้าร่วมกิจกรรม</t>
  </si>
  <si>
    <t>3.การสร้างสรรค์ผลงาน</t>
  </si>
  <si>
    <t>4.การนำความรู้ไปใช้ประโยชน์ในชีวิตประจำวัน</t>
  </si>
  <si>
    <t>เลขประจำตัว</t>
  </si>
  <si>
    <t>สรุปผลการประเมินคุณภาพตามมาตรฐานการศึกษาขั้นพื้นฐานเพื่อการประกันคุณภาพภายใน</t>
  </si>
  <si>
    <t>ระดับประถมศึกษา</t>
  </si>
  <si>
    <t>ระดับมัธยมศึกษาตอนต้น</t>
  </si>
  <si>
    <t>ระดับสถานศึกษา</t>
  </si>
  <si>
    <t>ด้านที่ 1 มาตรฐานด้านคุณภาพผู้เรียน</t>
  </si>
  <si>
    <t>มาตรฐาน/ตัวบ่งชี้</t>
  </si>
  <si>
    <t>ร้อยละ/ระดับที่ได้</t>
  </si>
  <si>
    <t>ค่าน้ำหนัก</t>
  </si>
  <si>
    <t>คะแนนที่ได้</t>
  </si>
  <si>
    <t>เทียบระดับคุณภาพ</t>
  </si>
  <si>
    <t>ความหมาย</t>
  </si>
  <si>
    <t>1.5 มีมนุษยสัมพันธ์ที่ดีและให้เกียรติผู้อื่น</t>
  </si>
  <si>
    <t>มาตรฐานที่ 1 ผู้เรียนมีสุขภาวะที่ดีและ
       มีสุนทรียภาพ  (5 คะแนน)</t>
  </si>
  <si>
    <t>1.1 มีสุขนิสัยในการดูแลสุขภาพและ
      ออกกำลังกายสม่ำเสมอ</t>
  </si>
  <si>
    <t>1.2 มีน้ำหนัก ส่วนสูง และมีสมรรถภาพ
      ทางกายตามเกณฑ์มาตรฐาน</t>
  </si>
  <si>
    <t>1.3 ป้องกันตนเองจากสิ่งเสพติดให้โทษและ
      หลีกเลี่ยงตนเองจากสภาวะที่เสี่ยงต่อ
      ความรุนแรง โรค ภัย อุบัติเหตุและ
      ปัญหาทางเพศ</t>
  </si>
  <si>
    <t>1.4 เห็นคุณค่าในตนเอง มีความมั่นใจ 
      กล้าแสดงออกอย่างเหมาะสม</t>
  </si>
  <si>
    <t>1.6 สร้างผลงานจากเข้าร่วมกิจกรรมด้าน
      ศิลปะ ดนตรี /นาฎศิลป์ กีฬา/
      นันทนาการตามจินตนาการ</t>
  </si>
  <si>
    <t>ลงชื่อ                                      ผู้ประเมิน</t>
  </si>
  <si>
    <t>จำนวนนักเรียนทั้งหมด (คน)</t>
  </si>
  <si>
    <t>จำนวนนักเรียนที่ได้ผลประเมินระดับ 3 ขึ้นไป (คน)</t>
  </si>
  <si>
    <t>มาตรฐานที่ 2 ผู้เรียนมีคุณธรรม จริยธรรมและค่านิยมที่พึงประสงค์ (น้ำหนักคะแนน 5 คะแนน)</t>
  </si>
  <si>
    <t>ตัวบ่งชี้ที่ 2.1 มีคุณลักษณะที่พึงประสงค์ตามหลักสูตร (2 คะแนน)</t>
  </si>
  <si>
    <t>1.รักชาติ ศาสน์ กษัตริย์</t>
  </si>
  <si>
    <t>2.ซื่อสัตย์ สุจริต</t>
  </si>
  <si>
    <t>3.มีวินัย</t>
  </si>
  <si>
    <t>4.ใฝ่เรียนรู้</t>
  </si>
  <si>
    <t>5.อยู่อย่างพอเพียง</t>
  </si>
  <si>
    <t>6.มุ่งมั่นในการทำงาน</t>
  </si>
  <si>
    <t xml:space="preserve">7.รักความ
เป็นไทย
</t>
  </si>
  <si>
    <t>8.มีจิตสาธารณะ</t>
  </si>
  <si>
    <t>มาตรฐานที่ 2 ผู้เรียนมีคุณธรรม จริยธรรมและค่านิยมที่พึงประสงค์ (น้ำหนัก 5 คะแนน)</t>
  </si>
  <si>
    <t>ตัวบ่งชี้ที่ 2.2 เอื้ออาทรผู้อื่นและกตัญญูกตเวที (1 คะแนน)</t>
  </si>
  <si>
    <t>1.ความเอื้อเฟื้อเผื่อแผ่ มีน้ำใจ ให้ความช่วยเหลือผู้อื่น</t>
  </si>
  <si>
    <t>2.การเป็นลูกที่ดีของพ่อแม่(หมายถึง ผู้ปกครองและผู้มีพระคุณ)</t>
  </si>
  <si>
    <t>3.การเป็นนักเรียนที่ดี</t>
  </si>
  <si>
    <t>4.การบำเพ็ญประโยชน์ต่อสังคม</t>
  </si>
  <si>
    <t>ตัวบ่งชี้ที่ 2.3 ยอมรับความคิดและวัฒนธรรมที่แตกต่าง (1 คะแนน)</t>
  </si>
  <si>
    <t>1.แสดงความคิดเห็นอย่างสุภาพและรับฟังความคิดเห็นของผู้อื่นด้วยความเข้าใจ</t>
  </si>
  <si>
    <t>2.แสดงมารยาทที่เหมาะสมตามวัฒนธรรมการอยู่ร่วมกัน</t>
  </si>
  <si>
    <t>3.การเห็นคุณค่าของวัฒนธรรมที่แตกต่างกัน</t>
  </si>
  <si>
    <t>4.การปรับตัวและร่วมกิจกรรมตามบริบททางวัฒนธรรมและสังคม</t>
  </si>
  <si>
    <t>ตัวบ่งชี้ที่ 2.4 ตระหนัก รู้คุณค่า ร่วมอนุรักษ์และพัฒนาสิ่งแวดล้อม (1 คะแนน)</t>
  </si>
  <si>
    <t>1.การตระหนัก รู้คุณค่าของสิ่งแวดล้อม</t>
  </si>
  <si>
    <t>2.การร่วมอนุรักษ์ และพัฒนาสิ่งแวดล้อมให้ยั่งยืน</t>
  </si>
  <si>
    <t xml:space="preserve">           มาตรฐานที่  1   ผู้เรียนมีสุขภาวะที่ดีและมีสุนทรีภาพ  (5 คะแนน)</t>
  </si>
  <si>
    <t xml:space="preserve">           มาตรฐานที่  2 ผู้เรียนมีคุณธรรม จริยธรรมและค่านิยมที่พึงประสงค์ ( 5 คะแนน)</t>
  </si>
  <si>
    <t xml:space="preserve">มาตรฐานที่ 2  ผู้เรียนมีคุณธรรม 
       จริยธรรมและค่านิยมที่พึงประสงค์  </t>
  </si>
  <si>
    <t>2.1 มีคุณลักษณะที่พึงประสงค์ตามหลักสูตร</t>
  </si>
  <si>
    <t>2.2 เอื้ออาทรผู้อื่นและกตัญญูกตเวทีต่อ
      ผู้มีพระคุณ</t>
  </si>
  <si>
    <t>2.3 ยอมรับความคิดและวัฒนธรรม
      ที่แตกต่าง</t>
  </si>
  <si>
    <t>2.4 ตระหนัก รู้คุณค่า ร่วมอนุรักษ์และ
      พัฒนาสิ่งแวดล้อม</t>
  </si>
  <si>
    <t>มาตรฐานที่ 3 ผู้เรียนมีทักษะในการแสวงหาความรู้ด้วยตนเองรักเรียนรู้และพัฒนาตนเองอย่างต่อเนื่อง (น้ำหนักคะแนน 5 คะแนน)</t>
  </si>
  <si>
    <t>ตัวบ่งชี้ที่ 3.1 มีนิสัยรักการอ่านและแสวงหาความรู้ด้วยตนเองจากห้องสมุด แหล่งเรียนรู้ และสื่อต่าง ๆ รอบตัว (2 คะแนน)</t>
  </si>
  <si>
    <t>1.การอ่านหนังสือ  บทความ หรือสิ่งพิมพ์ต่างๆทุกที่เมื่อมีเวลาและโอกาส</t>
  </si>
  <si>
    <t>3.กระบวนการการสืบเสาะหาความรู้ที่ผู้เรียนริเริ่มด้วยตนเองตามความสนใจ</t>
  </si>
  <si>
    <t>4.ผลงานจากการค้นหาความรู้จากห้องสมุด แหล่งเรียนรู้หรือสื่อต่างๆ</t>
  </si>
  <si>
    <t>2.การยืมหนังสือ สื่ออิเลกทรอนิกส์หรือสิ่งพิมพ์จากห้องสมุด หรือแหล่งเรียนรู้ไปอ่านเพิ่มเติม</t>
  </si>
  <si>
    <t>มาตรฐานที่ 3 ผู้เรียนมีทักษะในการแสวงหาความรู้ด้วยตนเอง รักเรียนรู้ และพัฒนาตนเองอย่างต่อเนื่อง</t>
  </si>
  <si>
    <t>ตัวบ่งชี้ที่ 3.2 มีทักษะในการอ่าน ฟัง ดู พูด เขียน  และตั้งคำถามเพื่อค้นคว้าหาความรู้เพิ่มเติม (1 คะแนน)</t>
  </si>
  <si>
    <t>1.ความสามารถในการอ่านหนังสือ  บทความ หรือสิ่งพิมพ์ต่างๆ</t>
  </si>
  <si>
    <t>2.ความสารถนการจับประเด็นใจความหลักจากสิ่งที่ฟัง</t>
  </si>
  <si>
    <t>3.ความสามารถในการสังเกตสิ่งต่างๆรอบตัวแล้วสรุปเป็นความรู้ได้</t>
  </si>
  <si>
    <t>4.ความสามารถนการพูดคุย ซักถาม  แสดงความคิดเห็น  หรือแลกเปลี่ยนเรียนรู้กับผู้อื่นได้</t>
  </si>
  <si>
    <t>5.ความสามรถในการเขียนถ่ายทอดความรู้  ความรู้สึกนึกคิด เรื่องราว ตลอดจนประสบการณ์ต่างๆไปสู่ผู้อื่นได้</t>
  </si>
  <si>
    <t>6.ความสามารถในการตั้งคำถามเพื่อค้นคว้าหาความรู้เพิ่มเติม</t>
  </si>
  <si>
    <t>ตัวบ่งชี้ที่ 3.3 เรียนรู้ร่วมกันเป็นกลุ่ม แลกเปลี่ยนความคิดเห็นเพื่อการเรียนรู้ระหว่างกัน (1 คะแนน)</t>
  </si>
  <si>
    <t>1.การมีส่วนร่วมในการเรียนรู้และความสำเร็จของกลุ่ม</t>
  </si>
  <si>
    <t>2.การแลกเปลี่ยนความคิดเห็นและวิธีการเรียนรู้
กลุ่ม</t>
  </si>
  <si>
    <t>3.ความรับผิดชอบต่อหน้าที่ภายใน</t>
  </si>
  <si>
    <t>ตัวบ่งชี้ที่ 3.4 ใช้เทคโนโลยีในการเรียนรู้และนำเสนอผลงาน (1 คะแนน)</t>
  </si>
  <si>
    <t>1.ความเข้าใจในระบบและวิธีการใช้เทคโนโลยี</t>
  </si>
  <si>
    <t>2.การสืบค้นความรู้และสื่อสารทางอินเทอร์เน็ต</t>
  </si>
  <si>
    <t>3.การใช้เทคโนโลยีในการประมวลข้อมูล</t>
  </si>
  <si>
    <t>4.การนำเสนอผลงานหรือสร้างผลงานโดยใช้เทคโนโลยี</t>
  </si>
  <si>
    <t xml:space="preserve">           มาตรฐานที่  3 ผู้เรียนมีทักษะในการแสวงหาความรู้ด้วยตนเองรักเรียนรู้และพัฒนาตนเองอย่างต่อเนื่อง ( 5 คะแนน)</t>
  </si>
  <si>
    <t xml:space="preserve">มาตรฐานที่ 3 ผู้เรียนมีทักษะในการ
     แสวงหาความรู้ด้วยตนเองรักเรียนรู้
     และพัฒนาตนเองอย่างต่อเนื่อง  </t>
  </si>
  <si>
    <t>3.1 มีนิสัยรักการอ่านและแสวงหาความรู้
     ด้วยตนเองจากห้องสมุด  แหล่งเรียนรู้
     และสื่อต่าง รอบตัว</t>
  </si>
  <si>
    <t>3.2 ทักษะในการอ่าน ฟัง ดู พูด เขียน
     และตั้งคำถามเพื่อค้นคว้าหาความรู้
     เพิ่มเติม</t>
  </si>
  <si>
    <t>3.3 เรียนรู้ร่วมกันเป็นกลุ่ม แลกเปลี่ยน
     ความคิดเห็นเพื่อการเรียนรู้ระหว่างกัน</t>
  </si>
  <si>
    <t xml:space="preserve">3.4 ใช้เทคโนโลยีในการเรียนรู้และนำเสนอ
     ผลงาน </t>
  </si>
  <si>
    <t>มาตรฐานที่ 4 ผู้เรียนมีความสามารถในการคิดอย่างเป็นระบบ คิดสร้างสรรค์ ตัดสินใจแก้ปัญหาได้อย่างมีสติสมเหตุผล ( 5 คะแนน)</t>
  </si>
  <si>
    <t>ตัวบ่งชี้ที่ 4.1 สรุปความคิดจากเรื่องที่อ่าน ฟัง และดู และสื่อสารโดยการพูดหรือเขียนตามความคิดของตนเอง (2 คะแนน)</t>
  </si>
  <si>
    <t>2.ความสามารถในการสื่อสาร เพื่อเสนอความคิดจากเรื่องที่อ่าน  ฟัง และดูโดยการพูดหรือเขียนตามความคิดของตนเอง</t>
  </si>
  <si>
    <t>ตัวบ่งชี้ที่ 4.2 นำเสนอวิธีคิด วิธีแก้ปัญหาด้วยภาษาหรือวิธีการของตนเอง (1 คะแนน)</t>
  </si>
  <si>
    <t xml:space="preserve">1.ความสามารถในการนำเสนอรูปแบบวิธีคิด
</t>
  </si>
  <si>
    <t>2.ความสามารถในการนำเสนอรูปแบบวิธีแก้ปัญหา</t>
  </si>
  <si>
    <t>3. ความสามารถในการใช้ภาษาหรือวิธีการอื่นสำหรับการนำเสนอ</t>
  </si>
  <si>
    <t xml:space="preserve">1.ความสามารถในการสรุปความคิดจากเรื่องที่อ่าน  ฟัง และดู
</t>
  </si>
  <si>
    <t>ตัวบ่งชี้ที่ 4.3 กำหนดเป้าหมาย คาดการณ์ ตัดสินใจแก้ปัญหาโดยมีเหตุผลประกอบ (1 คะแนน)</t>
  </si>
  <si>
    <t xml:space="preserve">1.ความสามารถในการกำหนดเป้าหมาย
</t>
  </si>
  <si>
    <t>2.กำหนดเรื่อง
ความสามารถในการคาดคะเนคำตอบ</t>
  </si>
  <si>
    <t>3. ความสามารถในการกำหนดทางเลือกตัดสินใจแก้ปัญหา</t>
  </si>
  <si>
    <t>ตัวบ่งชี้ที่ 4.4 มีความคิดริเริ่ม และสร้างสรรค์ผลงานด้วยความภาคภูมิใจ (1 คะแนน)</t>
  </si>
  <si>
    <t xml:space="preserve">1.ความสามารถในการคิดริเริ่ม
</t>
  </si>
  <si>
    <t>2.ความสามารถในการสร้างผลงาน</t>
  </si>
  <si>
    <t xml:space="preserve">           มาตรฐานที่  4 ผู้เรียนมีความสามารถในการคิดอย่างเป็นระบบ คิดสร้างสรรค์ ตัดสินใจแก้ปัญหาได้อย่างมีสติสมเหตุผล ( 5 คะแนน)</t>
  </si>
  <si>
    <t xml:space="preserve">มาตรฐานที่ 4 ผู้เรียนมีความสามารถ
    ในการคิดอย่างเป็นระบบ คิดสร้างสรรค์
    ตัดสินใจแก้ปัญหาได้อย่างมีสติ
    สมเหตุผล </t>
  </si>
  <si>
    <t>4.1 สรุปความคิดจากเรื่องที่อ่าน ฟังและดู 
     และสื่อสารโดยการพูดหรือเขียนตาม
     ความคิดของตนเอง</t>
  </si>
  <si>
    <t>4.2 นำเสนอวิธีคิด วิธีแก้ปัญหาด้วยภาษา
     หรือวิธีการของตนเอง</t>
  </si>
  <si>
    <t>4.3 กำหนดเป้าหมาย คาดการณ์ ตัดสินใจ
     แก้ปัญหาโดยมีเหตุผลประกอบ</t>
  </si>
  <si>
    <t>4.4 ความคิดริเริ่ม และสร้างผลงาน
     ด้วยความภาคภูมิใจ</t>
  </si>
  <si>
    <t>มาตรฐานที่ 6 ผู้เรียนมีทักษะในการทำงาน รักการทำงาน สามารถทำงานร่วมกับผู้อื่นได้ และมีเจตคติที่ดีต่ออาชีพสุจริต ( 5 คะแนน)</t>
  </si>
  <si>
    <t xml:space="preserve">        ตัวบ่งชี้ที่ 6.1 วางแผนการทำงานและดำเนินการจนสำเร็จ (2 คะแนน)</t>
  </si>
  <si>
    <t>1.การวางแผนการทำงาน</t>
  </si>
  <si>
    <t>2.การดำเนินงานตามขั้นตอนที่กำหนด</t>
  </si>
  <si>
    <t>3.การตรวจสอบ ทบทวน ปรับปรุง  แก้ไขการทำงาน</t>
  </si>
  <si>
    <t>4.การทำงานบรรลุผลสำเร็จตามวัตถุประสงค์และเป้าหมายที่กำหนด</t>
  </si>
  <si>
    <t>5.การปรับปรุงพัฒนางานอย่างต่อเนื่อง</t>
  </si>
  <si>
    <t xml:space="preserve">        ตัวบ่งชี้ที่ 6.2 ทำงานอย่างมีความสุข มุ่งมั่นพัฒนางาน และภูมิใจในผลงานของตนเอง  (1 คะแนน)</t>
  </si>
  <si>
    <t>1.ความเต็มใจและพึงพอใจต่อการทำงานที่ได้รับมอบหมาย</t>
  </si>
  <si>
    <t>2.การปฏิบัติงานด้วยความกระตือรือร้น ตั้งใจ พากเพียร และละเอียดรอบคอบ</t>
  </si>
  <si>
    <t>3.การยอมรับในคำวิพากษ์ วิจารณ์ ความคิดเห็น ข้อเสนอแนะ</t>
  </si>
  <si>
    <t>4.ความมุ่งมั่นพัฒนางานของตนเองอย่างสม่ำเสมอเพื่อให้เกิดความสมบูรณ์</t>
  </si>
  <si>
    <t>5.ความรู้สึกชื่นชมและภาคภูมิใจต่อสำเร็จของผลงาน</t>
  </si>
  <si>
    <t xml:space="preserve">        ตัวบ่งชี้ที่ 6.3 ทำงานร่วมกับผู้อื่นได้    (1 คะแนน)</t>
  </si>
  <si>
    <t>1.การมีส่วนร่วมในการวางแผนการทำงานกับหมู่คณะ</t>
  </si>
  <si>
    <t>2.ความสามารถในการทำงานโดยใช้กระบวนการ
กลุ่ม</t>
  </si>
  <si>
    <t>3.การแสดงความคิดเห็นอย่างสร้างสรรค์และมีเหตุผล ยอมรับความคิดเห็นของเพื่อน</t>
  </si>
  <si>
    <t>4.การเป็นผู้นำและผู้ตามที่ดี</t>
  </si>
  <si>
    <t>5.การมีมนุษยสัมพันธ์ สามารถประสานการทำงานร่วมกับหมู่คณะจนบรรลุผลสำเร็จ</t>
  </si>
  <si>
    <t xml:space="preserve">        ตัวบ่งชี้ที่ 6.4 มีความรู้สึกที่ดีต่ออาชีพสุจริตและหาความรู้เกี่ยวกับอาชีพที่ตนเองสนใจ    (1 คะแนน)</t>
  </si>
  <si>
    <t>1.ความรู้สึกที่ดีต่ออาชีพสุจริต</t>
  </si>
  <si>
    <t>2.การบอกแหล่งข้อมูล
เกี่ยวกับอาชีพสุจริตที่ตนเองสนใจ</t>
  </si>
  <si>
    <t>3.การแสวงหาความรู้ในอาชีพที่ตนเองสนใจ</t>
  </si>
  <si>
    <t>4.ความรู้ความเข้าใจในอาชีพสุจริตที่ตนเองสนใจ</t>
  </si>
  <si>
    <t>5.การแนะนำ ชักชวน อาชีพสุจริตที่ตนเองสนใจให้ผู้อื่นเห็นประโยชน์และคุณค่า</t>
  </si>
  <si>
    <t xml:space="preserve">           มาตรฐานที่ 6 ผู้เรียนมีทักษะในการทำงาน รักการทำงาน สามารถทำงานร่วมกับผู้อื่นได้ และมีเจตคติที่ดีต่ออาชีพสุจริต ( 5 คะแนน)</t>
  </si>
  <si>
    <t xml:space="preserve">มาตรฐานที่ 6 ผู้เรียนมีทักษะในการทำงาน 
      รักการทำงาน สามารถทำงานร่วมกับผู้อื่นได้ 
      และมีเจตคติที่ดีต่ออาชีพสุจริต  </t>
  </si>
  <si>
    <t xml:space="preserve">6.1 วางแผนการทำงานและดำเนินการจนสำเร็จ </t>
  </si>
  <si>
    <t>6.2 ทำงานอย่างมีความสุข มุ่งมั่นพัฒนางาน และ
     ภูมิใจในผลงานของตนเอง</t>
  </si>
  <si>
    <t xml:space="preserve">6.3 ทำงานร่วมกับผู้อื่นได้ </t>
  </si>
  <si>
    <t>6.4 มีความรู้สึกที่ดีต่ออาชีพสุจริตและหาความรู้
     เกี่ยวกับอาชีพที่ตนเองสนใจ</t>
  </si>
  <si>
    <t>1.1 มีสุขนิสัยในการดูแลสุขภาพและออกกำลังกาย
      สม่ำเสมอ</t>
  </si>
  <si>
    <t>1.2 มีน้ำหนัก ส่วนสูง และมีสมรรถภาพทางกาย
      ตามเกณฑ์มาตรฐาน</t>
  </si>
  <si>
    <t>1.3 ป้องกันตนเองจากสิ่งเสพติดให้โทษและหลีกเลี่ยง
      ตนเองจากสภาวะที่เสี่ยงต่อความรุนแรง โรค ภัย 
      อุบัติเหตุและปัญหาทางเพศ</t>
  </si>
  <si>
    <t>1.6 สร้างผลงานจากเข้าร่วมกิจกรรมด้านศิลปะ ดนตรี 
      /นาฎศิลป์ กีฬา/นันทนาการตามจินตนาการ</t>
  </si>
  <si>
    <t>2.2 เอื้ออาทรผู้อื่นและกตัญญูกตเวทีต่อผู้มีพระคุณ</t>
  </si>
  <si>
    <t>2.3 ยอมรับความคิดและวัฒนธรรมที่แตกต่าง</t>
  </si>
  <si>
    <t>2.4 ตระหนัก รู้คุณค่า ร่วมอนุรักษ์และพัฒนา
     สิ่งแวดล้อม</t>
  </si>
  <si>
    <t xml:space="preserve">มาตรฐานที่ 5 ผู้เรียนมีความรู้และทักษะที่จำเป็น
      ตามหลักสูตร  </t>
  </si>
  <si>
    <t xml:space="preserve">5.1 ผลสัมฤทธิ์ทางการเรียนแต่ละกลุ่มสาระเป็นไป
      ตามเกณฑ์ </t>
  </si>
  <si>
    <t>5.2 ผลการประเมินสมรรถนะสำคัญตามหลักสูตร
      เป็นไปตามเกณฑ์</t>
  </si>
  <si>
    <t xml:space="preserve">5.3 ผลการประเมินการอ่าน คิดวิเคราะห์ และเขียน
      เป็นไปตามเกณฑ์ </t>
  </si>
  <si>
    <t xml:space="preserve">5.4 ผลการทดสอบระดับชาติเป็นไปตามเกณฑ์ </t>
  </si>
  <si>
    <t xml:space="preserve">3.4 ใช้เทคโนโลยีในการเรียนรู้และนำเสนอผลงาน </t>
  </si>
  <si>
    <t>3.3 เรียนรู้ร่วมกันเป็นกลุ่ม แลกเปลี่ยนความคิดเห็น
     เพื่อการเรียนรู้ระหว่างกัน</t>
  </si>
  <si>
    <t>3.2 ทักษะในการอ่าน ฟัง ดู พูด เขียนและตั้งคำถาม
     เพื่อค้นคว้าหาความรู้เพิ่มเติม</t>
  </si>
  <si>
    <t>3.1 มีนิสัยรักการอ่านและแสวงหาความรู้ด้วยตนเอง
     จากห้องสมุด  แหล่งเรียนรู้และสื่อต่าง รอบตัว</t>
  </si>
  <si>
    <t xml:space="preserve">มาตรฐานที่ 3 ผู้เรียนมีทักษะในการแสวงหา
     ความรู้ด้วยตนเองรักเรียนรู้และพัฒนาตนเอง
     อย่างต่อเนื่อง  </t>
  </si>
  <si>
    <t xml:space="preserve">มาตรฐานที่ 4 ผู้เรียนมีความสามารถในการคิด
     อย่างเป็นระบบ คิดสร้างสรรค์ตัดสินใจ
     แก้ปัญหาได้อย่างมีสติสมเหตุผล </t>
  </si>
  <si>
    <t>4.1 สรุปความคิดจากเรื่องที่อ่าน ฟังและดู และสื่อสาร
    โดยการพูดหรือเขียนตามความคิดของตนเอง</t>
  </si>
  <si>
    <t>4.4 ความคิดริเริ่ม และสร้างผลงานด้วยความภาคภูมิใจ</t>
  </si>
  <si>
    <t>4.3 กำหนดเป้าหมาย คาดการณ์ ตัดสินใจแก้ปัญหา
    โดยมีเหตุผลประกอบ</t>
  </si>
  <si>
    <t>ด้านที่ 1 มาตรฐานด้านคุณภาพผู้เรียน (น้ำหนักคะแนน 30 คะแนน)</t>
  </si>
  <si>
    <t xml:space="preserve">มาตรฐานที่ 2  ผู้เรียนมีคุณธรรม จริยธรรมและ
      ค่านิยมที่พึงประสงค์  </t>
  </si>
  <si>
    <t>ผู้พัฒนา : นายสุภีร์ สีพาย   086-2516021
                      http://madoodadi.wordpress.com/</t>
  </si>
  <si>
    <t>ตามรายละเอียดดังเอกสารที่แนบมาพร้อมนี้</t>
  </si>
  <si>
    <t>ผู้ประเมิน</t>
  </si>
  <si>
    <r>
      <rPr>
        <sz val="24"/>
        <color theme="7" tint="0.39997558519241921"/>
        <rFont val="TH SarabunPSK"/>
        <family val="2"/>
      </rPr>
      <t>แบบรายงานการประเมินคุณภาพตามมาตรฐานการศึกษาขั้นพื้นฐานเพื่อการประกันคุณภาพภายใน :</t>
    </r>
    <r>
      <rPr>
        <sz val="24"/>
        <rFont val="TH SarabunPSK"/>
        <family val="2"/>
      </rPr>
      <t xml:space="preserve"> </t>
    </r>
    <r>
      <rPr>
        <sz val="24"/>
        <color theme="9" tint="0.59999389629810485"/>
        <rFont val="TH SarabunPSK"/>
        <family val="2"/>
      </rPr>
      <t>มาตรฐานด้านคุณภาพผู้เรียน</t>
    </r>
  </si>
  <si>
    <t>Update_56.06.06</t>
  </si>
  <si>
    <t>2557</t>
  </si>
  <si>
    <t>4 พฤษภาคม 2557</t>
  </si>
  <si>
    <t>สำนักงานพระพุทธศาสนาแห่งชาติ</t>
  </si>
  <si>
    <t>นายพัฒนพล คำกมล</t>
  </si>
  <si>
    <t>นักวิชาการศาสนศึกษา</t>
  </si>
  <si>
    <t>สามเณร</t>
  </si>
  <si>
    <t>โรงเรียนพระปริยัติธรรม....</t>
  </si>
  <si>
    <t>ระดับมัธยมศึกษาปีที่...</t>
  </si>
</sst>
</file>

<file path=xl/styles.xml><?xml version="1.0" encoding="utf-8"?>
<styleSheet xmlns="http://schemas.openxmlformats.org/spreadsheetml/2006/main">
  <numFmts count="1">
    <numFmt numFmtId="187" formatCode="0.0"/>
  </numFmts>
  <fonts count="26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4"/>
      <color theme="1"/>
      <name val="EucrosiaUPC"/>
      <family val="1"/>
      <charset val="222"/>
    </font>
    <font>
      <sz val="14"/>
      <color theme="1"/>
      <name val="EucrosiaUPC"/>
      <family val="1"/>
      <charset val="222"/>
    </font>
    <font>
      <sz val="12"/>
      <color theme="1"/>
      <name val="EucrosiaUPC"/>
      <family val="1"/>
      <charset val="222"/>
    </font>
    <font>
      <sz val="14"/>
      <name val="EucrosiaUPC"/>
      <family val="1"/>
      <charset val="222"/>
    </font>
    <font>
      <sz val="16"/>
      <color theme="1"/>
      <name val="EucrosiaUPC"/>
      <family val="1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6"/>
      <color theme="6" tint="0.79998168889431442"/>
      <name val="TH SarabunPSK"/>
      <family val="2"/>
    </font>
    <font>
      <sz val="12"/>
      <color theme="1"/>
      <name val="EucrosiaUPC"/>
      <family val="1"/>
    </font>
    <font>
      <sz val="12"/>
      <color theme="1"/>
      <name val="Tahoma"/>
      <family val="2"/>
      <charset val="222"/>
      <scheme val="minor"/>
    </font>
    <font>
      <sz val="14"/>
      <color theme="1"/>
      <name val="EucrosiaUPC"/>
      <family val="1"/>
    </font>
    <font>
      <b/>
      <sz val="16"/>
      <color theme="1"/>
      <name val="EucrosiaUPC"/>
      <family val="1"/>
      <charset val="222"/>
    </font>
    <font>
      <b/>
      <sz val="14"/>
      <color theme="1"/>
      <name val="EucrosiaUPC"/>
      <family val="1"/>
    </font>
    <font>
      <b/>
      <sz val="12"/>
      <color theme="1"/>
      <name val="EucrosiaUPC"/>
      <family val="1"/>
      <charset val="222"/>
    </font>
    <font>
      <sz val="11"/>
      <color theme="1"/>
      <name val="EucrosiaUPC"/>
      <family val="1"/>
    </font>
    <font>
      <b/>
      <sz val="10"/>
      <color theme="1"/>
      <name val="EucrosiaUPC"/>
      <family val="1"/>
      <charset val="222"/>
    </font>
    <font>
      <sz val="10"/>
      <color theme="1"/>
      <name val="EucrosiaUPC"/>
      <family val="1"/>
      <charset val="222"/>
    </font>
    <font>
      <sz val="9"/>
      <color theme="1"/>
      <name val="EucrosiaUPC"/>
      <family val="1"/>
      <charset val="222"/>
    </font>
    <font>
      <sz val="16"/>
      <color theme="2" tint="-9.9978637043366805E-2"/>
      <name val="TH SarabunPSK"/>
      <family val="2"/>
    </font>
    <font>
      <sz val="24"/>
      <name val="TH SarabunPSK"/>
      <family val="2"/>
    </font>
    <font>
      <sz val="24"/>
      <color theme="9" tint="0.59999389629810485"/>
      <name val="TH SarabunPSK"/>
      <family val="2"/>
    </font>
    <font>
      <sz val="24"/>
      <color theme="7" tint="0.39997558519241921"/>
      <name val="TH SarabunPSK"/>
      <family val="2"/>
    </font>
    <font>
      <sz val="14"/>
      <name val="Cordia New"/>
      <family val="2"/>
      <charset val="222"/>
    </font>
    <font>
      <sz val="14"/>
      <name val="Cordia New"/>
      <family val="2"/>
    </font>
  </fonts>
  <fills count="2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5" tint="0.59996337778862885"/>
      </right>
      <top style="thin">
        <color theme="5" tint="0.59996337778862885"/>
      </top>
      <bottom style="thin">
        <color theme="5" tint="0.59996337778862885"/>
      </bottom>
      <diagonal/>
    </border>
    <border>
      <left style="thin">
        <color theme="5" tint="0.59996337778862885"/>
      </left>
      <right style="thin">
        <color theme="5" tint="0.59996337778862885"/>
      </right>
      <top style="thin">
        <color theme="5" tint="0.59996337778862885"/>
      </top>
      <bottom style="thin">
        <color theme="5" tint="0.59996337778862885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9">
    <xf numFmtId="0" fontId="0" fillId="0" borderId="0" xfId="0"/>
    <xf numFmtId="0" fontId="6" fillId="0" borderId="0" xfId="0" applyFont="1" applyProtection="1"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 vertical="center" shrinkToFit="1"/>
      <protection hidden="1"/>
    </xf>
    <xf numFmtId="0" fontId="3" fillId="0" borderId="0" xfId="0" applyFont="1" applyAlignment="1" applyProtection="1">
      <alignment vertical="center" shrinkToFit="1"/>
      <protection hidden="1"/>
    </xf>
    <xf numFmtId="0" fontId="6" fillId="0" borderId="0" xfId="0" applyFont="1" applyAlignment="1" applyProtection="1">
      <alignment vertical="center" shrinkToFit="1"/>
      <protection hidden="1"/>
    </xf>
    <xf numFmtId="0" fontId="6" fillId="2" borderId="0" xfId="0" applyFont="1" applyFill="1" applyAlignment="1" applyProtection="1">
      <alignment vertical="center" shrinkToFit="1"/>
      <protection hidden="1"/>
    </xf>
    <xf numFmtId="0" fontId="3" fillId="0" borderId="0" xfId="0" applyFont="1" applyProtection="1">
      <protection hidden="1"/>
    </xf>
    <xf numFmtId="0" fontId="7" fillId="3" borderId="0" xfId="0" applyFont="1" applyFill="1" applyBorder="1" applyProtection="1">
      <protection hidden="1"/>
    </xf>
    <xf numFmtId="0" fontId="7" fillId="6" borderId="0" xfId="0" applyFont="1" applyFill="1" applyBorder="1" applyProtection="1">
      <protection hidden="1"/>
    </xf>
    <xf numFmtId="0" fontId="7" fillId="4" borderId="0" xfId="0" applyFont="1" applyFill="1" applyBorder="1" applyProtection="1">
      <protection hidden="1"/>
    </xf>
    <xf numFmtId="0" fontId="8" fillId="4" borderId="0" xfId="0" applyFont="1" applyFill="1" applyBorder="1" applyProtection="1">
      <protection hidden="1"/>
    </xf>
    <xf numFmtId="0" fontId="7" fillId="4" borderId="0" xfId="0" applyFont="1" applyFill="1" applyBorder="1" applyAlignment="1" applyProtection="1">
      <protection hidden="1"/>
    </xf>
    <xf numFmtId="0" fontId="7" fillId="4" borderId="0" xfId="0" applyFont="1" applyFill="1" applyProtection="1">
      <protection hidden="1"/>
    </xf>
    <xf numFmtId="0" fontId="7" fillId="7" borderId="0" xfId="0" applyFont="1" applyFill="1" applyBorder="1" applyProtection="1">
      <protection hidden="1"/>
    </xf>
    <xf numFmtId="0" fontId="7" fillId="4" borderId="9" xfId="0" applyFont="1" applyFill="1" applyBorder="1" applyProtection="1">
      <protection hidden="1"/>
    </xf>
    <xf numFmtId="0" fontId="5" fillId="3" borderId="1" xfId="0" applyFont="1" applyFill="1" applyBorder="1" applyAlignment="1" applyProtection="1">
      <alignment horizontal="center" vertical="center" shrinkToFit="1"/>
      <protection locked="0" hidden="1"/>
    </xf>
    <xf numFmtId="0" fontId="5" fillId="3" borderId="4" xfId="0" applyFont="1" applyFill="1" applyBorder="1" applyAlignment="1" applyProtection="1">
      <alignment horizontal="left" vertical="center" shrinkToFit="1"/>
      <protection locked="0" hidden="1"/>
    </xf>
    <xf numFmtId="0" fontId="3" fillId="2" borderId="0" xfId="0" applyFont="1" applyFill="1" applyProtection="1">
      <protection hidden="1"/>
    </xf>
    <xf numFmtId="0" fontId="2" fillId="2" borderId="2" xfId="0" applyFont="1" applyFill="1" applyBorder="1" applyAlignment="1" applyProtection="1">
      <protection hidden="1"/>
    </xf>
    <xf numFmtId="0" fontId="2" fillId="2" borderId="4" xfId="0" applyFont="1" applyFill="1" applyBorder="1" applyAlignment="1" applyProtection="1">
      <alignment horizontal="center" vertical="center"/>
      <protection hidden="1"/>
    </xf>
    <xf numFmtId="0" fontId="3" fillId="3" borderId="0" xfId="0" applyFont="1" applyFill="1" applyProtection="1">
      <protection hidden="1"/>
    </xf>
    <xf numFmtId="0" fontId="7" fillId="6" borderId="0" xfId="0" applyFont="1" applyFill="1" applyBorder="1" applyAlignment="1" applyProtection="1">
      <alignment horizontal="left"/>
      <protection hidden="1"/>
    </xf>
    <xf numFmtId="0" fontId="7" fillId="4" borderId="0" xfId="0" applyFont="1" applyFill="1" applyBorder="1" applyAlignment="1" applyProtection="1">
      <alignment horizontal="right"/>
      <protection hidden="1"/>
    </xf>
    <xf numFmtId="0" fontId="2" fillId="2" borderId="0" xfId="0" applyFont="1" applyFill="1" applyBorder="1" applyAlignment="1" applyProtection="1">
      <protection hidden="1"/>
    </xf>
    <xf numFmtId="0" fontId="0" fillId="0" borderId="0" xfId="0" applyAlignment="1">
      <alignment horizontal="center" vertical="center"/>
    </xf>
    <xf numFmtId="0" fontId="5" fillId="8" borderId="1" xfId="0" applyFont="1" applyFill="1" applyBorder="1" applyAlignment="1" applyProtection="1">
      <alignment horizontal="center" vertical="center" shrinkToFit="1"/>
      <protection hidden="1"/>
    </xf>
    <xf numFmtId="0" fontId="5" fillId="8" borderId="4" xfId="0" applyFont="1" applyFill="1" applyBorder="1" applyAlignment="1" applyProtection="1">
      <alignment horizontal="left" vertical="center" shrinkToFit="1"/>
      <protection hidden="1"/>
    </xf>
    <xf numFmtId="0" fontId="4" fillId="8" borderId="13" xfId="0" applyFont="1" applyFill="1" applyBorder="1" applyAlignment="1" applyProtection="1">
      <alignment horizontal="center" vertical="center" textRotation="90" wrapText="1"/>
      <protection hidden="1"/>
    </xf>
    <xf numFmtId="0" fontId="4" fillId="8" borderId="14" xfId="0" applyFont="1" applyFill="1" applyBorder="1" applyAlignment="1" applyProtection="1">
      <alignment horizontal="center" vertical="center" textRotation="90" wrapText="1"/>
      <protection hidden="1"/>
    </xf>
    <xf numFmtId="0" fontId="3" fillId="8" borderId="13" xfId="0" applyFont="1" applyFill="1" applyBorder="1" applyAlignment="1" applyProtection="1">
      <alignment horizontal="center" vertical="center" shrinkToFit="1"/>
      <protection hidden="1"/>
    </xf>
    <xf numFmtId="0" fontId="3" fillId="8" borderId="14" xfId="0" applyFont="1" applyFill="1" applyBorder="1" applyAlignment="1" applyProtection="1">
      <alignment horizontal="center" vertical="center" shrinkToFit="1"/>
      <protection hidden="1"/>
    </xf>
    <xf numFmtId="0" fontId="3" fillId="12" borderId="0" xfId="0" applyFont="1" applyFill="1" applyProtection="1">
      <protection hidden="1"/>
    </xf>
    <xf numFmtId="0" fontId="6" fillId="12" borderId="0" xfId="0" applyFont="1" applyFill="1" applyProtection="1">
      <protection hidden="1"/>
    </xf>
    <xf numFmtId="0" fontId="3" fillId="12" borderId="0" xfId="0" applyFont="1" applyFill="1" applyAlignment="1" applyProtection="1">
      <alignment vertical="center" shrinkToFit="1"/>
      <protection hidden="1"/>
    </xf>
    <xf numFmtId="0" fontId="6" fillId="12" borderId="0" xfId="0" applyFont="1" applyFill="1" applyAlignment="1" applyProtection="1">
      <alignment vertical="center" shrinkToFit="1"/>
      <protection hidden="1"/>
    </xf>
    <xf numFmtId="0" fontId="6" fillId="12" borderId="0" xfId="0" applyFont="1" applyFill="1" applyAlignment="1" applyProtection="1">
      <alignment horizontal="center"/>
      <protection hidden="1"/>
    </xf>
    <xf numFmtId="0" fontId="3" fillId="12" borderId="0" xfId="0" applyFont="1" applyFill="1" applyAlignment="1" applyProtection="1">
      <alignment horizontal="center"/>
      <protection hidden="1"/>
    </xf>
    <xf numFmtId="0" fontId="6" fillId="12" borderId="0" xfId="0" applyFont="1" applyFill="1" applyAlignment="1" applyProtection="1">
      <alignment horizontal="center" vertical="center" shrinkToFit="1"/>
      <protection hidden="1"/>
    </xf>
    <xf numFmtId="0" fontId="3" fillId="14" borderId="0" xfId="0" applyFont="1" applyFill="1" applyAlignment="1" applyProtection="1">
      <alignment horizontal="center" vertical="center" shrinkToFit="1"/>
      <protection hidden="1"/>
    </xf>
    <xf numFmtId="0" fontId="3" fillId="9" borderId="6" xfId="0" applyFont="1" applyFill="1" applyBorder="1" applyAlignment="1" applyProtection="1">
      <alignment horizontal="center" vertical="center" wrapText="1"/>
      <protection hidden="1"/>
    </xf>
    <xf numFmtId="0" fontId="3" fillId="9" borderId="1" xfId="0" applyFont="1" applyFill="1" applyBorder="1" applyAlignment="1" applyProtection="1">
      <alignment horizontal="center" vertical="center" wrapText="1"/>
      <protection hidden="1"/>
    </xf>
    <xf numFmtId="0" fontId="3" fillId="9" borderId="10" xfId="0" applyFont="1" applyFill="1" applyBorder="1" applyAlignment="1" applyProtection="1">
      <alignment horizontal="center" vertical="center" wrapText="1"/>
      <protection hidden="1"/>
    </xf>
    <xf numFmtId="0" fontId="3" fillId="10" borderId="3" xfId="0" applyFont="1" applyFill="1" applyBorder="1" applyAlignment="1" applyProtection="1">
      <alignment horizontal="center" vertical="center" shrinkToFit="1"/>
      <protection hidden="1"/>
    </xf>
    <xf numFmtId="0" fontId="3" fillId="3" borderId="11" xfId="0" applyFont="1" applyFill="1" applyBorder="1" applyAlignment="1" applyProtection="1">
      <alignment horizontal="center" vertical="center" shrinkToFit="1"/>
      <protection locked="0"/>
    </xf>
    <xf numFmtId="0" fontId="3" fillId="3" borderId="3" xfId="0" applyFont="1" applyFill="1" applyBorder="1" applyAlignment="1" applyProtection="1">
      <alignment horizontal="center" vertical="center" shrinkToFit="1"/>
      <protection locked="0"/>
    </xf>
    <xf numFmtId="0" fontId="3" fillId="3" borderId="12" xfId="0" applyFont="1" applyFill="1" applyBorder="1" applyAlignment="1" applyProtection="1">
      <alignment horizontal="center" vertical="center" shrinkToFit="1"/>
      <protection locked="0"/>
    </xf>
    <xf numFmtId="0" fontId="6" fillId="12" borderId="0" xfId="0" applyFont="1" applyFill="1" applyAlignment="1" applyProtection="1">
      <alignment horizontal="center" wrapText="1"/>
      <protection hidden="1"/>
    </xf>
    <xf numFmtId="0" fontId="3" fillId="12" borderId="0" xfId="0" applyFont="1" applyFill="1" applyAlignment="1" applyProtection="1">
      <alignment horizontal="right" wrapText="1"/>
      <protection hidden="1"/>
    </xf>
    <xf numFmtId="0" fontId="6" fillId="12" borderId="0" xfId="0" applyFont="1" applyFill="1" applyAlignment="1" applyProtection="1">
      <alignment horizontal="right"/>
      <protection hidden="1"/>
    </xf>
    <xf numFmtId="0" fontId="3" fillId="9" borderId="4" xfId="0" applyFont="1" applyFill="1" applyBorder="1" applyAlignment="1" applyProtection="1">
      <alignment horizontal="center" vertical="center" wrapText="1"/>
      <protection hidden="1"/>
    </xf>
    <xf numFmtId="0" fontId="3" fillId="12" borderId="0" xfId="0" applyFont="1" applyFill="1" applyAlignment="1" applyProtection="1">
      <alignment horizontal="left"/>
      <protection hidden="1"/>
    </xf>
    <xf numFmtId="0" fontId="3" fillId="12" borderId="0" xfId="0" applyFont="1" applyFill="1" applyAlignment="1" applyProtection="1">
      <alignment horizontal="right"/>
      <protection hidden="1"/>
    </xf>
    <xf numFmtId="0" fontId="6" fillId="13" borderId="1" xfId="0" applyFont="1" applyFill="1" applyBorder="1" applyAlignment="1" applyProtection="1">
      <alignment horizontal="right"/>
      <protection hidden="1"/>
    </xf>
    <xf numFmtId="0" fontId="3" fillId="13" borderId="1" xfId="0" applyFont="1" applyFill="1" applyBorder="1" applyAlignment="1" applyProtection="1">
      <alignment horizontal="right"/>
      <protection hidden="1"/>
    </xf>
    <xf numFmtId="2" fontId="3" fillId="13" borderId="1" xfId="0" applyNumberFormat="1" applyFont="1" applyFill="1" applyBorder="1" applyAlignment="1" applyProtection="1">
      <alignment horizontal="right"/>
      <protection hidden="1"/>
    </xf>
    <xf numFmtId="0" fontId="3" fillId="12" borderId="1" xfId="0" applyFont="1" applyFill="1" applyBorder="1" applyAlignment="1" applyProtection="1">
      <alignment horizontal="center"/>
      <protection hidden="1"/>
    </xf>
    <xf numFmtId="0" fontId="6" fillId="15" borderId="1" xfId="0" applyFont="1" applyFill="1" applyBorder="1" applyAlignment="1" applyProtection="1">
      <alignment horizontal="center"/>
      <protection hidden="1"/>
    </xf>
    <xf numFmtId="0" fontId="6" fillId="13" borderId="1" xfId="0" applyFont="1" applyFill="1" applyBorder="1" applyAlignment="1" applyProtection="1">
      <alignment horizontal="center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3" fillId="3" borderId="11" xfId="0" applyFont="1" applyFill="1" applyBorder="1" applyAlignment="1" applyProtection="1">
      <alignment horizontal="center" vertical="center" shrinkToFit="1"/>
      <protection hidden="1"/>
    </xf>
    <xf numFmtId="0" fontId="3" fillId="3" borderId="3" xfId="0" applyFont="1" applyFill="1" applyBorder="1" applyAlignment="1" applyProtection="1">
      <alignment horizontal="center" vertical="center" shrinkToFit="1"/>
      <protection hidden="1"/>
    </xf>
    <xf numFmtId="0" fontId="3" fillId="3" borderId="12" xfId="0" applyFont="1" applyFill="1" applyBorder="1" applyAlignment="1" applyProtection="1">
      <alignment horizontal="center" vertical="center" shrinkToFit="1"/>
      <protection hidden="1"/>
    </xf>
    <xf numFmtId="0" fontId="6" fillId="6" borderId="0" xfId="0" applyFont="1" applyFill="1" applyAlignment="1" applyProtection="1">
      <alignment horizontal="center"/>
      <protection hidden="1"/>
    </xf>
    <xf numFmtId="0" fontId="6" fillId="15" borderId="0" xfId="0" applyFont="1" applyFill="1" applyProtection="1">
      <protection hidden="1"/>
    </xf>
    <xf numFmtId="2" fontId="3" fillId="16" borderId="0" xfId="0" applyNumberFormat="1" applyFont="1" applyFill="1" applyAlignment="1" applyProtection="1">
      <alignment vertical="center" shrinkToFit="1"/>
      <protection hidden="1"/>
    </xf>
    <xf numFmtId="0" fontId="3" fillId="12" borderId="0" xfId="0" applyFont="1" applyFill="1" applyAlignment="1" applyProtection="1">
      <alignment horizontal="center" vertical="center" shrinkToFit="1"/>
      <protection hidden="1"/>
    </xf>
    <xf numFmtId="2" fontId="3" fillId="12" borderId="0" xfId="0" applyNumberFormat="1" applyFont="1" applyFill="1" applyAlignment="1" applyProtection="1">
      <alignment vertical="center" shrinkToFit="1"/>
      <protection hidden="1"/>
    </xf>
    <xf numFmtId="0" fontId="6" fillId="16" borderId="0" xfId="0" applyFont="1" applyFill="1" applyProtection="1">
      <protection locked="0"/>
    </xf>
    <xf numFmtId="0" fontId="4" fillId="3" borderId="0" xfId="0" applyFont="1" applyFill="1" applyProtection="1">
      <protection hidden="1"/>
    </xf>
    <xf numFmtId="187" fontId="6" fillId="13" borderId="1" xfId="0" applyNumberFormat="1" applyFont="1" applyFill="1" applyBorder="1" applyAlignment="1" applyProtection="1">
      <alignment horizontal="right"/>
      <protection hidden="1"/>
    </xf>
    <xf numFmtId="0" fontId="2" fillId="12" borderId="0" xfId="0" applyFont="1" applyFill="1" applyBorder="1" applyAlignment="1" applyProtection="1">
      <protection hidden="1"/>
    </xf>
    <xf numFmtId="0" fontId="13" fillId="12" borderId="0" xfId="0" applyFont="1" applyFill="1" applyBorder="1" applyAlignment="1" applyProtection="1">
      <protection hidden="1"/>
    </xf>
    <xf numFmtId="0" fontId="2" fillId="0" borderId="0" xfId="0" applyFont="1" applyFill="1" applyBorder="1" applyAlignment="1" applyProtection="1">
      <protection hidden="1"/>
    </xf>
    <xf numFmtId="0" fontId="3" fillId="0" borderId="15" xfId="0" applyFont="1" applyFill="1" applyBorder="1" applyAlignment="1" applyProtection="1">
      <alignment horizontal="center" vertical="center" wrapText="1"/>
      <protection hidden="1"/>
    </xf>
    <xf numFmtId="0" fontId="14" fillId="0" borderId="15" xfId="0" applyFont="1" applyFill="1" applyBorder="1" applyAlignment="1" applyProtection="1">
      <alignment wrapText="1"/>
      <protection hidden="1"/>
    </xf>
    <xf numFmtId="187" fontId="14" fillId="0" borderId="15" xfId="0" applyNumberFormat="1" applyFont="1" applyFill="1" applyBorder="1" applyAlignment="1" applyProtection="1">
      <alignment horizontal="center" vertical="top" shrinkToFit="1"/>
      <protection hidden="1"/>
    </xf>
    <xf numFmtId="2" fontId="14" fillId="0" borderId="15" xfId="0" applyNumberFormat="1" applyFont="1" applyFill="1" applyBorder="1" applyAlignment="1" applyProtection="1">
      <alignment horizontal="center" vertical="top" shrinkToFit="1"/>
      <protection hidden="1"/>
    </xf>
    <xf numFmtId="0" fontId="14" fillId="0" borderId="15" xfId="0" applyFont="1" applyFill="1" applyBorder="1" applyAlignment="1" applyProtection="1">
      <alignment horizontal="center" vertical="top" shrinkToFit="1"/>
      <protection hidden="1"/>
    </xf>
    <xf numFmtId="0" fontId="3" fillId="0" borderId="3" xfId="0" applyFont="1" applyFill="1" applyBorder="1" applyAlignment="1" applyProtection="1">
      <alignment horizontal="left" wrapText="1"/>
      <protection hidden="1"/>
    </xf>
    <xf numFmtId="0" fontId="3" fillId="0" borderId="3" xfId="0" applyFont="1" applyFill="1" applyBorder="1" applyAlignment="1" applyProtection="1">
      <alignment horizontal="center" vertical="top" shrinkToFit="1"/>
      <protection hidden="1"/>
    </xf>
    <xf numFmtId="2" fontId="3" fillId="0" borderId="3" xfId="0" applyNumberFormat="1" applyFont="1" applyFill="1" applyBorder="1" applyAlignment="1" applyProtection="1">
      <alignment horizontal="center" vertical="top" shrinkToFit="1"/>
      <protection hidden="1"/>
    </xf>
    <xf numFmtId="0" fontId="3" fillId="0" borderId="1" xfId="0" applyFont="1" applyFill="1" applyBorder="1" applyAlignment="1" applyProtection="1">
      <alignment horizontal="left" wrapText="1"/>
      <protection hidden="1"/>
    </xf>
    <xf numFmtId="0" fontId="3" fillId="0" borderId="1" xfId="0" applyFont="1" applyFill="1" applyBorder="1" applyAlignment="1" applyProtection="1">
      <alignment horizontal="center" vertical="top" shrinkToFit="1"/>
      <protection hidden="1"/>
    </xf>
    <xf numFmtId="2" fontId="3" fillId="0" borderId="1" xfId="0" applyNumberFormat="1" applyFont="1" applyFill="1" applyBorder="1" applyAlignment="1" applyProtection="1">
      <alignment horizontal="center" vertical="top" shrinkToFit="1"/>
      <protection hidden="1"/>
    </xf>
    <xf numFmtId="187" fontId="3" fillId="0" borderId="1" xfId="0" applyNumberFormat="1" applyFont="1" applyFill="1" applyBorder="1" applyAlignment="1" applyProtection="1">
      <alignment horizontal="center" vertical="top" shrinkToFit="1"/>
      <protection hidden="1"/>
    </xf>
    <xf numFmtId="0" fontId="3" fillId="0" borderId="16" xfId="0" applyFont="1" applyFill="1" applyBorder="1" applyAlignment="1" applyProtection="1">
      <alignment horizontal="left" wrapText="1"/>
      <protection hidden="1"/>
    </xf>
    <xf numFmtId="0" fontId="3" fillId="0" borderId="16" xfId="0" applyFont="1" applyFill="1" applyBorder="1" applyAlignment="1" applyProtection="1">
      <alignment horizontal="center" vertical="top" shrinkToFit="1"/>
      <protection hidden="1"/>
    </xf>
    <xf numFmtId="2" fontId="3" fillId="0" borderId="16" xfId="0" applyNumberFormat="1" applyFont="1" applyFill="1" applyBorder="1" applyAlignment="1" applyProtection="1">
      <alignment horizontal="center" vertical="top" shrinkToFit="1"/>
      <protection hidden="1"/>
    </xf>
    <xf numFmtId="187" fontId="3" fillId="0" borderId="16" xfId="0" applyNumberFormat="1" applyFont="1" applyFill="1" applyBorder="1" applyAlignment="1" applyProtection="1">
      <alignment horizontal="center" vertical="top" shrinkToFit="1"/>
      <protection hidden="1"/>
    </xf>
    <xf numFmtId="0" fontId="3" fillId="0" borderId="0" xfId="0" applyFont="1" applyFill="1" applyProtection="1">
      <protection hidden="1"/>
    </xf>
    <xf numFmtId="0" fontId="3" fillId="5" borderId="15" xfId="0" applyFont="1" applyFill="1" applyBorder="1" applyAlignment="1" applyProtection="1">
      <alignment horizontal="center" vertical="top" shrinkToFit="1"/>
      <protection hidden="1"/>
    </xf>
    <xf numFmtId="0" fontId="6" fillId="0" borderId="0" xfId="0" applyFont="1" applyFill="1" applyProtection="1">
      <protection hidden="1"/>
    </xf>
    <xf numFmtId="0" fontId="3" fillId="3" borderId="7" xfId="0" applyFont="1" applyFill="1" applyBorder="1" applyAlignment="1" applyProtection="1">
      <alignment horizontal="center" vertical="center" shrinkToFit="1"/>
      <protection locked="0"/>
    </xf>
    <xf numFmtId="0" fontId="3" fillId="8" borderId="4" xfId="0" applyFont="1" applyFill="1" applyBorder="1" applyAlignment="1" applyProtection="1">
      <alignment vertical="center"/>
      <protection hidden="1"/>
    </xf>
    <xf numFmtId="0" fontId="3" fillId="8" borderId="5" xfId="0" applyFont="1" applyFill="1" applyBorder="1" applyAlignment="1" applyProtection="1">
      <alignment vertical="center"/>
      <protection hidden="1"/>
    </xf>
    <xf numFmtId="0" fontId="5" fillId="8" borderId="4" xfId="0" applyFont="1" applyFill="1" applyBorder="1" applyAlignment="1" applyProtection="1">
      <alignment vertical="center"/>
      <protection hidden="1"/>
    </xf>
    <xf numFmtId="0" fontId="5" fillId="8" borderId="5" xfId="0" applyFont="1" applyFill="1" applyBorder="1" applyAlignment="1" applyProtection="1">
      <alignment vertical="center"/>
      <protection hidden="1"/>
    </xf>
    <xf numFmtId="0" fontId="3" fillId="8" borderId="5" xfId="0" applyFont="1" applyFill="1" applyBorder="1" applyAlignment="1" applyProtection="1">
      <alignment horizontal="right" vertical="center"/>
      <protection hidden="1"/>
    </xf>
    <xf numFmtId="0" fontId="15" fillId="2" borderId="0" xfId="0" applyFont="1" applyFill="1" applyBorder="1" applyAlignment="1" applyProtection="1">
      <protection hidden="1"/>
    </xf>
    <xf numFmtId="187" fontId="6" fillId="6" borderId="1" xfId="0" applyNumberFormat="1" applyFont="1" applyFill="1" applyBorder="1" applyAlignment="1" applyProtection="1">
      <alignment horizontal="right"/>
      <protection hidden="1"/>
    </xf>
    <xf numFmtId="187" fontId="3" fillId="0" borderId="3" xfId="0" applyNumberFormat="1" applyFont="1" applyFill="1" applyBorder="1" applyAlignment="1" applyProtection="1">
      <alignment horizontal="center" vertical="top" shrinkToFit="1"/>
      <protection hidden="1"/>
    </xf>
    <xf numFmtId="0" fontId="17" fillId="2" borderId="0" xfId="0" applyFont="1" applyFill="1" applyBorder="1" applyAlignment="1" applyProtection="1">
      <protection hidden="1"/>
    </xf>
    <xf numFmtId="0" fontId="18" fillId="3" borderId="0" xfId="0" applyFont="1" applyFill="1" applyProtection="1">
      <protection hidden="1"/>
    </xf>
    <xf numFmtId="0" fontId="19" fillId="3" borderId="0" xfId="0" applyFont="1" applyFill="1" applyProtection="1">
      <protection hidden="1"/>
    </xf>
    <xf numFmtId="0" fontId="3" fillId="5" borderId="18" xfId="0" applyFont="1" applyFill="1" applyBorder="1" applyAlignment="1" applyProtection="1">
      <alignment horizontal="center" vertical="center" wrapText="1"/>
      <protection hidden="1"/>
    </xf>
    <xf numFmtId="0" fontId="3" fillId="5" borderId="19" xfId="0" applyFont="1" applyFill="1" applyBorder="1" applyAlignment="1" applyProtection="1">
      <alignment horizontal="center" vertical="center" wrapText="1"/>
      <protection hidden="1"/>
    </xf>
    <xf numFmtId="0" fontId="3" fillId="5" borderId="3" xfId="0" applyFont="1" applyFill="1" applyBorder="1" applyAlignment="1" applyProtection="1">
      <alignment horizontal="center" vertical="top" shrinkToFit="1"/>
      <protection hidden="1"/>
    </xf>
    <xf numFmtId="0" fontId="3" fillId="5" borderId="1" xfId="0" applyFont="1" applyFill="1" applyBorder="1" applyAlignment="1" applyProtection="1">
      <alignment horizontal="center" vertical="top" shrinkToFit="1"/>
      <protection hidden="1"/>
    </xf>
    <xf numFmtId="187" fontId="3" fillId="17" borderId="15" xfId="0" applyNumberFormat="1" applyFont="1" applyFill="1" applyBorder="1" applyAlignment="1" applyProtection="1">
      <alignment horizontal="center" vertical="center" wrapText="1"/>
      <protection hidden="1"/>
    </xf>
    <xf numFmtId="2" fontId="3" fillId="17" borderId="15" xfId="0" applyNumberFormat="1" applyFont="1" applyFill="1" applyBorder="1" applyAlignment="1" applyProtection="1">
      <alignment horizontal="center" vertical="center" wrapText="1"/>
      <protection hidden="1"/>
    </xf>
    <xf numFmtId="0" fontId="14" fillId="17" borderId="22" xfId="0" applyFont="1" applyFill="1" applyBorder="1" applyAlignment="1" applyProtection="1">
      <alignment horizontal="center" vertical="center" shrinkToFit="1"/>
      <protection hidden="1"/>
    </xf>
    <xf numFmtId="0" fontId="14" fillId="17" borderId="15" xfId="0" applyFont="1" applyFill="1" applyBorder="1" applyAlignment="1" applyProtection="1">
      <alignment horizontal="center" vertical="center" shrinkToFit="1"/>
      <protection hidden="1"/>
    </xf>
    <xf numFmtId="0" fontId="3" fillId="18" borderId="15" xfId="0" applyFont="1" applyFill="1" applyBorder="1" applyAlignment="1" applyProtection="1">
      <alignment horizontal="center" vertical="center" wrapText="1"/>
      <protection hidden="1"/>
    </xf>
    <xf numFmtId="2" fontId="3" fillId="0" borderId="3" xfId="0" applyNumberFormat="1" applyFont="1" applyFill="1" applyBorder="1" applyAlignment="1" applyProtection="1">
      <alignment horizontal="center" vertical="top" shrinkToFit="1"/>
      <protection locked="0"/>
    </xf>
    <xf numFmtId="2" fontId="3" fillId="0" borderId="1" xfId="0" applyNumberFormat="1" applyFont="1" applyFill="1" applyBorder="1" applyAlignment="1" applyProtection="1">
      <alignment horizontal="center" vertical="top" shrinkToFit="1"/>
      <protection locked="0"/>
    </xf>
    <xf numFmtId="0" fontId="14" fillId="18" borderId="17" xfId="0" applyFont="1" applyFill="1" applyBorder="1" applyAlignment="1" applyProtection="1">
      <alignment horizontal="left" vertical="center" wrapText="1"/>
      <protection hidden="1"/>
    </xf>
    <xf numFmtId="0" fontId="3" fillId="18" borderId="3" xfId="0" applyFont="1" applyFill="1" applyBorder="1" applyAlignment="1" applyProtection="1">
      <alignment horizontal="left" wrapText="1"/>
      <protection hidden="1"/>
    </xf>
    <xf numFmtId="0" fontId="3" fillId="18" borderId="1" xfId="0" applyFont="1" applyFill="1" applyBorder="1" applyAlignment="1" applyProtection="1">
      <alignment horizontal="left" wrapText="1"/>
      <protection hidden="1"/>
    </xf>
    <xf numFmtId="0" fontId="3" fillId="18" borderId="16" xfId="0" applyFont="1" applyFill="1" applyBorder="1" applyAlignment="1" applyProtection="1">
      <alignment horizontal="left" wrapText="1"/>
      <protection hidden="1"/>
    </xf>
    <xf numFmtId="0" fontId="3" fillId="18" borderId="0" xfId="0" applyFont="1" applyFill="1" applyProtection="1">
      <protection hidden="1"/>
    </xf>
    <xf numFmtId="187" fontId="14" fillId="18" borderId="15" xfId="0" applyNumberFormat="1" applyFont="1" applyFill="1" applyBorder="1" applyAlignment="1" applyProtection="1">
      <alignment horizontal="center" vertical="top" shrinkToFit="1"/>
      <protection hidden="1"/>
    </xf>
    <xf numFmtId="2" fontId="14" fillId="18" borderId="15" xfId="0" applyNumberFormat="1" applyFont="1" applyFill="1" applyBorder="1" applyAlignment="1" applyProtection="1">
      <alignment horizontal="center" vertical="top" shrinkToFit="1"/>
      <protection hidden="1"/>
    </xf>
    <xf numFmtId="0" fontId="14" fillId="18" borderId="22" xfId="0" applyFont="1" applyFill="1" applyBorder="1" applyAlignment="1" applyProtection="1">
      <alignment horizontal="center" vertical="top" shrinkToFit="1"/>
      <protection hidden="1"/>
    </xf>
    <xf numFmtId="0" fontId="14" fillId="18" borderId="15" xfId="0" applyFont="1" applyFill="1" applyBorder="1" applyAlignment="1" applyProtection="1">
      <alignment horizontal="center" vertical="top" shrinkToFit="1"/>
      <protection hidden="1"/>
    </xf>
    <xf numFmtId="0" fontId="3" fillId="18" borderId="3" xfId="0" applyFont="1" applyFill="1" applyBorder="1" applyAlignment="1" applyProtection="1">
      <alignment horizontal="center" vertical="top" shrinkToFit="1"/>
      <protection hidden="1"/>
    </xf>
    <xf numFmtId="2" fontId="3" fillId="18" borderId="3" xfId="0" applyNumberFormat="1" applyFont="1" applyFill="1" applyBorder="1" applyAlignment="1" applyProtection="1">
      <alignment horizontal="center" vertical="top" shrinkToFit="1"/>
      <protection hidden="1"/>
    </xf>
    <xf numFmtId="0" fontId="14" fillId="18" borderId="20" xfId="0" applyFont="1" applyFill="1" applyBorder="1" applyAlignment="1" applyProtection="1">
      <alignment horizontal="center" vertical="top" shrinkToFit="1"/>
      <protection hidden="1"/>
    </xf>
    <xf numFmtId="0" fontId="3" fillId="18" borderId="1" xfId="0" applyFont="1" applyFill="1" applyBorder="1" applyAlignment="1" applyProtection="1">
      <alignment horizontal="center" vertical="top" shrinkToFit="1"/>
      <protection hidden="1"/>
    </xf>
    <xf numFmtId="0" fontId="14" fillId="18" borderId="1" xfId="0" applyFont="1" applyFill="1" applyBorder="1" applyAlignment="1" applyProtection="1">
      <alignment horizontal="center" vertical="top" shrinkToFit="1"/>
      <protection hidden="1"/>
    </xf>
    <xf numFmtId="187" fontId="3" fillId="18" borderId="1" xfId="0" applyNumberFormat="1" applyFont="1" applyFill="1" applyBorder="1" applyAlignment="1" applyProtection="1">
      <alignment horizontal="center" vertical="top" shrinkToFit="1"/>
      <protection hidden="1"/>
    </xf>
    <xf numFmtId="187" fontId="3" fillId="18" borderId="16" xfId="0" applyNumberFormat="1" applyFont="1" applyFill="1" applyBorder="1" applyAlignment="1" applyProtection="1">
      <alignment horizontal="center" vertical="top" shrinkToFit="1"/>
      <protection hidden="1"/>
    </xf>
    <xf numFmtId="0" fontId="3" fillId="18" borderId="16" xfId="0" applyFont="1" applyFill="1" applyBorder="1" applyAlignment="1" applyProtection="1">
      <alignment horizontal="center" vertical="top" shrinkToFit="1"/>
      <protection hidden="1"/>
    </xf>
    <xf numFmtId="0" fontId="14" fillId="18" borderId="21" xfId="0" applyFont="1" applyFill="1" applyBorder="1" applyAlignment="1" applyProtection="1">
      <alignment horizontal="center" vertical="top" shrinkToFit="1"/>
      <protection hidden="1"/>
    </xf>
    <xf numFmtId="187" fontId="3" fillId="18" borderId="3" xfId="0" applyNumberFormat="1" applyFont="1" applyFill="1" applyBorder="1" applyAlignment="1" applyProtection="1">
      <alignment horizontal="center" vertical="top" shrinkToFit="1"/>
      <protection hidden="1"/>
    </xf>
    <xf numFmtId="0" fontId="14" fillId="18" borderId="16" xfId="0" applyFont="1" applyFill="1" applyBorder="1" applyAlignment="1" applyProtection="1">
      <alignment horizontal="center" vertical="top" shrinkToFit="1"/>
      <protection hidden="1"/>
    </xf>
    <xf numFmtId="0" fontId="6" fillId="18" borderId="0" xfId="0" applyFont="1" applyFill="1" applyProtection="1">
      <protection hidden="1"/>
    </xf>
    <xf numFmtId="0" fontId="14" fillId="18" borderId="17" xfId="0" applyFont="1" applyFill="1" applyBorder="1" applyAlignment="1" applyProtection="1">
      <alignment wrapText="1"/>
      <protection hidden="1"/>
    </xf>
    <xf numFmtId="0" fontId="3" fillId="5" borderId="18" xfId="0" applyFont="1" applyFill="1" applyBorder="1" applyAlignment="1" applyProtection="1">
      <alignment horizontal="center" vertical="top" shrinkToFit="1"/>
      <protection hidden="1"/>
    </xf>
    <xf numFmtId="0" fontId="3" fillId="5" borderId="19" xfId="0" applyFont="1" applyFill="1" applyBorder="1" applyAlignment="1" applyProtection="1">
      <alignment horizontal="center" vertical="top" shrinkToFit="1"/>
      <protection hidden="1"/>
    </xf>
    <xf numFmtId="2" fontId="3" fillId="18" borderId="16" xfId="0" applyNumberFormat="1" applyFont="1" applyFill="1" applyBorder="1" applyAlignment="1" applyProtection="1">
      <alignment horizontal="center" vertical="top" shrinkToFit="1"/>
      <protection hidden="1"/>
    </xf>
    <xf numFmtId="0" fontId="3" fillId="0" borderId="3" xfId="0" applyFont="1" applyFill="1" applyBorder="1" applyAlignment="1" applyProtection="1">
      <alignment horizontal="center" vertical="top" shrinkToFit="1"/>
      <protection locked="0"/>
    </xf>
    <xf numFmtId="0" fontId="3" fillId="0" borderId="1" xfId="0" applyFont="1" applyFill="1" applyBorder="1" applyAlignment="1" applyProtection="1">
      <alignment horizontal="center" vertical="top" shrinkToFit="1"/>
      <protection locked="0"/>
    </xf>
    <xf numFmtId="0" fontId="3" fillId="0" borderId="16" xfId="0" applyFont="1" applyFill="1" applyBorder="1" applyAlignment="1" applyProtection="1">
      <alignment horizontal="center" vertical="top" shrinkToFit="1"/>
      <protection locked="0"/>
    </xf>
    <xf numFmtId="0" fontId="14" fillId="18" borderId="8" xfId="0" applyFont="1" applyFill="1" applyBorder="1" applyAlignment="1" applyProtection="1">
      <alignment horizontal="center" vertical="top" shrinkToFit="1"/>
      <protection hidden="1"/>
    </xf>
    <xf numFmtId="0" fontId="12" fillId="18" borderId="20" xfId="0" applyFont="1" applyFill="1" applyBorder="1" applyAlignment="1" applyProtection="1">
      <alignment horizontal="center" vertical="top" shrinkToFit="1"/>
      <protection hidden="1"/>
    </xf>
    <xf numFmtId="0" fontId="12" fillId="18" borderId="1" xfId="0" applyFont="1" applyFill="1" applyBorder="1" applyAlignment="1" applyProtection="1">
      <alignment horizontal="center" vertical="top" shrinkToFit="1"/>
      <protection hidden="1"/>
    </xf>
    <xf numFmtId="0" fontId="12" fillId="18" borderId="16" xfId="0" applyFont="1" applyFill="1" applyBorder="1" applyAlignment="1" applyProtection="1">
      <alignment horizontal="center" vertical="top" shrinkToFit="1"/>
      <protection hidden="1"/>
    </xf>
    <xf numFmtId="0" fontId="7" fillId="3" borderId="0" xfId="0" applyFont="1" applyFill="1" applyBorder="1" applyAlignment="1" applyProtection="1">
      <alignment horizontal="left"/>
      <protection locked="0" hidden="1"/>
    </xf>
    <xf numFmtId="0" fontId="20" fillId="6" borderId="0" xfId="0" applyFont="1" applyFill="1" applyBorder="1" applyProtection="1">
      <protection hidden="1"/>
    </xf>
    <xf numFmtId="0" fontId="21" fillId="6" borderId="0" xfId="0" applyFont="1" applyFill="1" applyBorder="1" applyProtection="1">
      <protection hidden="1"/>
    </xf>
    <xf numFmtId="49" fontId="7" fillId="3" borderId="0" xfId="0" applyNumberFormat="1" applyFont="1" applyFill="1" applyBorder="1" applyAlignment="1" applyProtection="1">
      <alignment horizontal="left"/>
      <protection locked="0" hidden="1"/>
    </xf>
    <xf numFmtId="0" fontId="3" fillId="19" borderId="0" xfId="0" applyFont="1" applyFill="1" applyAlignment="1" applyProtection="1">
      <alignment horizontal="center"/>
      <protection locked="0"/>
    </xf>
    <xf numFmtId="0" fontId="24" fillId="0" borderId="3" xfId="0" applyFont="1" applyFill="1" applyBorder="1" applyAlignment="1" applyProtection="1">
      <alignment horizontal="centerContinuous" vertical="center" shrinkToFit="1"/>
      <protection locked="0"/>
    </xf>
    <xf numFmtId="0" fontId="25" fillId="0" borderId="1" xfId="0" applyFont="1" applyFill="1" applyBorder="1" applyAlignment="1" applyProtection="1">
      <alignment horizontal="left" vertical="center" shrinkToFit="1"/>
      <protection locked="0"/>
    </xf>
    <xf numFmtId="0" fontId="24" fillId="0" borderId="1" xfId="0" applyFont="1" applyFill="1" applyBorder="1" applyAlignment="1" applyProtection="1">
      <alignment horizontal="centerContinuous" vertical="center" shrinkToFit="1"/>
      <protection locked="0"/>
    </xf>
    <xf numFmtId="0" fontId="0" fillId="0" borderId="1" xfId="0" applyFill="1" applyBorder="1" applyAlignment="1" applyProtection="1">
      <alignment horizontal="left" vertical="center" shrinkToFit="1"/>
      <protection locked="0"/>
    </xf>
    <xf numFmtId="0" fontId="7" fillId="3" borderId="0" xfId="0" applyFont="1" applyFill="1" applyBorder="1" applyAlignment="1" applyProtection="1">
      <alignment horizontal="center"/>
      <protection locked="0" hidden="1"/>
    </xf>
    <xf numFmtId="0" fontId="7" fillId="4" borderId="0" xfId="0" applyFont="1" applyFill="1" applyBorder="1" applyAlignment="1" applyProtection="1">
      <alignment horizontal="center"/>
      <protection hidden="1"/>
    </xf>
    <xf numFmtId="0" fontId="7" fillId="3" borderId="9" xfId="0" applyFont="1" applyFill="1" applyBorder="1" applyAlignment="1" applyProtection="1">
      <alignment horizontal="left"/>
      <protection locked="0" hidden="1"/>
    </xf>
    <xf numFmtId="49" fontId="7" fillId="3" borderId="0" xfId="0" applyNumberFormat="1" applyFont="1" applyFill="1" applyBorder="1" applyAlignment="1" applyProtection="1">
      <alignment horizontal="left"/>
      <protection locked="0" hidden="1"/>
    </xf>
    <xf numFmtId="0" fontId="9" fillId="6" borderId="0" xfId="0" applyFont="1" applyFill="1" applyBorder="1" applyAlignment="1" applyProtection="1">
      <alignment horizontal="left" vertical="top" wrapText="1"/>
      <protection hidden="1"/>
    </xf>
    <xf numFmtId="0" fontId="2" fillId="2" borderId="0" xfId="0" applyFont="1" applyFill="1" applyBorder="1" applyAlignment="1" applyProtection="1">
      <alignment horizontal="center"/>
      <protection hidden="1"/>
    </xf>
    <xf numFmtId="0" fontId="2" fillId="8" borderId="0" xfId="0" applyFont="1" applyFill="1" applyBorder="1" applyAlignment="1" applyProtection="1">
      <alignment horizontal="center"/>
      <protection hidden="1"/>
    </xf>
    <xf numFmtId="0" fontId="13" fillId="18" borderId="0" xfId="0" applyFont="1" applyFill="1" applyBorder="1" applyAlignment="1" applyProtection="1">
      <alignment horizontal="center"/>
      <protection hidden="1"/>
    </xf>
    <xf numFmtId="0" fontId="13" fillId="18" borderId="0" xfId="0" applyFont="1" applyFill="1" applyBorder="1" applyAlignment="1" applyProtection="1">
      <alignment horizontal="left"/>
      <protection hidden="1"/>
    </xf>
    <xf numFmtId="0" fontId="6" fillId="18" borderId="0" xfId="0" applyFont="1" applyFill="1" applyAlignment="1" applyProtection="1">
      <alignment horizontal="center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3" fillId="8" borderId="1" xfId="0" applyFont="1" applyFill="1" applyBorder="1" applyAlignment="1" applyProtection="1">
      <alignment horizontal="center" vertical="center"/>
      <protection hidden="1"/>
    </xf>
    <xf numFmtId="2" fontId="3" fillId="11" borderId="1" xfId="0" applyNumberFormat="1" applyFont="1" applyFill="1" applyBorder="1" applyAlignment="1" applyProtection="1">
      <alignment horizontal="center" vertical="center"/>
      <protection hidden="1"/>
    </xf>
    <xf numFmtId="0" fontId="3" fillId="11" borderId="1" xfId="0" applyFont="1" applyFill="1" applyBorder="1" applyAlignment="1" applyProtection="1">
      <alignment horizontal="center" vertical="center"/>
      <protection hidden="1"/>
    </xf>
    <xf numFmtId="0" fontId="5" fillId="8" borderId="1" xfId="0" applyFont="1" applyFill="1" applyBorder="1" applyAlignment="1" applyProtection="1">
      <alignment horizontal="center" vertical="center"/>
      <protection hidden="1"/>
    </xf>
    <xf numFmtId="2" fontId="5" fillId="11" borderId="1" xfId="0" applyNumberFormat="1" applyFont="1" applyFill="1" applyBorder="1" applyAlignment="1" applyProtection="1">
      <alignment horizontal="center" vertical="center"/>
      <protection hidden="1"/>
    </xf>
    <xf numFmtId="0" fontId="5" fillId="11" borderId="1" xfId="0" applyFont="1" applyFill="1" applyBorder="1" applyAlignment="1" applyProtection="1">
      <alignment horizontal="center" vertical="center"/>
      <protection hidden="1"/>
    </xf>
    <xf numFmtId="0" fontId="4" fillId="10" borderId="1" xfId="0" applyFont="1" applyFill="1" applyBorder="1" applyAlignment="1" applyProtection="1">
      <alignment horizontal="center" vertical="center" textRotation="90" wrapText="1"/>
      <protection hidden="1"/>
    </xf>
    <xf numFmtId="0" fontId="10" fillId="9" borderId="4" xfId="0" applyFont="1" applyFill="1" applyBorder="1" applyAlignment="1" applyProtection="1">
      <alignment horizontal="center" vertical="top" wrapText="1"/>
      <protection hidden="1"/>
    </xf>
    <xf numFmtId="0" fontId="11" fillId="0" borderId="5" xfId="0" applyFont="1" applyBorder="1" applyAlignment="1" applyProtection="1">
      <alignment vertical="top" wrapText="1"/>
      <protection hidden="1"/>
    </xf>
    <xf numFmtId="0" fontId="11" fillId="0" borderId="6" xfId="0" applyFont="1" applyBorder="1" applyAlignment="1" applyProtection="1">
      <alignment vertical="top" wrapText="1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12" fillId="2" borderId="1" xfId="0" applyFont="1" applyFill="1" applyBorder="1" applyAlignment="1" applyProtection="1">
      <alignment horizontal="center" vertical="center" wrapText="1"/>
      <protection hidden="1"/>
    </xf>
    <xf numFmtId="0" fontId="3" fillId="6" borderId="1" xfId="0" applyFont="1" applyFill="1" applyBorder="1" applyAlignment="1" applyProtection="1">
      <alignment horizontal="center" vertical="center"/>
      <protection hidden="1"/>
    </xf>
    <xf numFmtId="0" fontId="3" fillId="8" borderId="4" xfId="0" applyFont="1" applyFill="1" applyBorder="1" applyAlignment="1" applyProtection="1">
      <alignment horizontal="center" vertical="center"/>
      <protection hidden="1"/>
    </xf>
    <xf numFmtId="0" fontId="3" fillId="8" borderId="5" xfId="0" applyFont="1" applyFill="1" applyBorder="1" applyAlignment="1" applyProtection="1">
      <alignment horizontal="center" vertical="center"/>
      <protection hidden="1"/>
    </xf>
    <xf numFmtId="0" fontId="3" fillId="8" borderId="6" xfId="0" applyFont="1" applyFill="1" applyBorder="1" applyAlignment="1" applyProtection="1">
      <alignment horizontal="center" vertical="center"/>
      <protection hidden="1"/>
    </xf>
    <xf numFmtId="0" fontId="5" fillId="8" borderId="4" xfId="0" applyFont="1" applyFill="1" applyBorder="1" applyAlignment="1" applyProtection="1">
      <alignment horizontal="center" vertical="center"/>
      <protection hidden="1"/>
    </xf>
    <xf numFmtId="0" fontId="5" fillId="8" borderId="5" xfId="0" applyFont="1" applyFill="1" applyBorder="1" applyAlignment="1" applyProtection="1">
      <alignment horizontal="center" vertical="center"/>
      <protection hidden="1"/>
    </xf>
    <xf numFmtId="0" fontId="5" fillId="8" borderId="6" xfId="0" applyFont="1" applyFill="1" applyBorder="1" applyAlignment="1" applyProtection="1">
      <alignment horizontal="center" vertical="center"/>
      <protection hidden="1"/>
    </xf>
    <xf numFmtId="0" fontId="11" fillId="0" borderId="5" xfId="0" applyFont="1" applyBorder="1" applyAlignment="1" applyProtection="1">
      <alignment horizontal="center" vertical="top" wrapText="1"/>
      <protection hidden="1"/>
    </xf>
    <xf numFmtId="0" fontId="11" fillId="0" borderId="6" xfId="0" applyFont="1" applyBorder="1" applyAlignment="1" applyProtection="1">
      <alignment horizontal="center" vertical="top" wrapText="1"/>
      <protection hidden="1"/>
    </xf>
    <xf numFmtId="0" fontId="10" fillId="9" borderId="4" xfId="0" applyFont="1" applyFill="1" applyBorder="1" applyAlignment="1" applyProtection="1">
      <alignment horizontal="center" vertical="center" wrapText="1"/>
      <protection hidden="1"/>
    </xf>
    <xf numFmtId="0" fontId="11" fillId="0" borderId="5" xfId="0" applyFont="1" applyBorder="1" applyAlignment="1" applyProtection="1">
      <alignment vertical="center" wrapText="1"/>
      <protection hidden="1"/>
    </xf>
    <xf numFmtId="0" fontId="11" fillId="0" borderId="6" xfId="0" applyFont="1" applyBorder="1" applyAlignment="1" applyProtection="1">
      <alignment vertical="center" wrapText="1"/>
      <protection hidden="1"/>
    </xf>
    <xf numFmtId="0" fontId="11" fillId="0" borderId="5" xfId="0" applyFont="1" applyBorder="1" applyAlignment="1" applyProtection="1">
      <alignment horizontal="center" vertical="center" wrapText="1"/>
      <protection hidden="1"/>
    </xf>
    <xf numFmtId="0" fontId="11" fillId="0" borderId="6" xfId="0" applyFont="1" applyBorder="1" applyAlignment="1" applyProtection="1">
      <alignment horizontal="center" vertical="center" wrapText="1"/>
      <protection hidden="1"/>
    </xf>
    <xf numFmtId="0" fontId="3" fillId="8" borderId="4" xfId="0" applyFont="1" applyFill="1" applyBorder="1" applyAlignment="1" applyProtection="1">
      <alignment horizontal="left" vertical="center"/>
      <protection hidden="1"/>
    </xf>
    <xf numFmtId="0" fontId="3" fillId="8" borderId="5" xfId="0" applyFont="1" applyFill="1" applyBorder="1" applyAlignment="1" applyProtection="1">
      <alignment horizontal="left" vertical="center"/>
      <protection hidden="1"/>
    </xf>
    <xf numFmtId="0" fontId="3" fillId="8" borderId="6" xfId="0" applyFont="1" applyFill="1" applyBorder="1" applyAlignment="1" applyProtection="1">
      <alignment horizontal="left" vertical="center"/>
      <protection hidden="1"/>
    </xf>
    <xf numFmtId="2" fontId="5" fillId="8" borderId="1" xfId="0" applyNumberFormat="1" applyFont="1" applyFill="1" applyBorder="1" applyAlignment="1" applyProtection="1">
      <alignment horizontal="center" vertical="center"/>
      <protection hidden="1"/>
    </xf>
    <xf numFmtId="0" fontId="16" fillId="9" borderId="4" xfId="0" applyFont="1" applyFill="1" applyBorder="1" applyAlignment="1" applyProtection="1">
      <alignment horizontal="center" vertical="top" wrapText="1"/>
      <protection hidden="1"/>
    </xf>
    <xf numFmtId="0" fontId="0" fillId="0" borderId="5" xfId="0" applyFont="1" applyBorder="1" applyAlignment="1" applyProtection="1">
      <alignment vertical="top" wrapText="1"/>
      <protection hidden="1"/>
    </xf>
    <xf numFmtId="0" fontId="0" fillId="0" borderId="6" xfId="0" applyFont="1" applyBorder="1" applyAlignment="1" applyProtection="1">
      <alignment vertical="top" wrapText="1"/>
      <protection hidden="1"/>
    </xf>
    <xf numFmtId="0" fontId="0" fillId="0" borderId="5" xfId="0" applyFont="1" applyBorder="1" applyAlignment="1" applyProtection="1">
      <alignment horizontal="center" vertical="top" wrapText="1"/>
      <protection hidden="1"/>
    </xf>
    <xf numFmtId="0" fontId="0" fillId="0" borderId="6" xfId="0" applyFont="1" applyBorder="1" applyAlignment="1" applyProtection="1">
      <alignment horizontal="center" vertical="top" wrapText="1"/>
      <protection hidden="1"/>
    </xf>
    <xf numFmtId="0" fontId="16" fillId="9" borderId="4" xfId="0" applyFont="1" applyFill="1" applyBorder="1" applyAlignment="1" applyProtection="1">
      <alignment horizontal="center" vertical="center" wrapText="1"/>
      <protection hidden="1"/>
    </xf>
    <xf numFmtId="0" fontId="0" fillId="0" borderId="5" xfId="0" applyFont="1" applyBorder="1" applyAlignment="1" applyProtection="1">
      <alignment vertical="center" wrapText="1"/>
      <protection hidden="1"/>
    </xf>
    <xf numFmtId="2" fontId="5" fillId="8" borderId="5" xfId="0" applyNumberFormat="1" applyFont="1" applyFill="1" applyBorder="1" applyAlignment="1" applyProtection="1">
      <alignment horizontal="center" vertical="center"/>
      <protection hidden="1"/>
    </xf>
    <xf numFmtId="0" fontId="13" fillId="0" borderId="0" xfId="0" applyFont="1" applyFill="1" applyBorder="1" applyAlignment="1" applyProtection="1">
      <alignment horizontal="center"/>
      <protection hidden="1"/>
    </xf>
    <xf numFmtId="0" fontId="13" fillId="0" borderId="0" xfId="0" applyFont="1" applyFill="1" applyBorder="1" applyAlignment="1" applyProtection="1">
      <alignment horizontal="left"/>
      <protection hidden="1"/>
    </xf>
    <xf numFmtId="0" fontId="6" fillId="0" borderId="0" xfId="0" applyFont="1" applyFill="1" applyAlignment="1" applyProtection="1">
      <alignment horizontal="center"/>
      <protection hidden="1"/>
    </xf>
  </cellXfs>
  <cellStyles count="2">
    <cellStyle name="ปกติ" xfId="0" builtinId="0"/>
    <cellStyle name="ปกติ 2" xfId="1"/>
  </cellStyles>
  <dxfs count="0"/>
  <tableStyles count="0" defaultTableStyle="TableStyleMedium9" defaultPivotStyle="PivotStyleLight16"/>
  <colors>
    <mruColors>
      <color rgb="FF85FC7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12695</xdr:colOff>
      <xdr:row>1</xdr:row>
      <xdr:rowOff>23813</xdr:rowOff>
    </xdr:from>
    <xdr:to>
      <xdr:col>2</xdr:col>
      <xdr:colOff>114300</xdr:colOff>
      <xdr:row>1</xdr:row>
      <xdr:rowOff>542841</xdr:rowOff>
    </xdr:to>
    <xdr:pic>
      <xdr:nvPicPr>
        <xdr:cNvPr id="2" name="Picture 1" descr="krut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8945" y="300038"/>
          <a:ext cx="482605" cy="5190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752475</xdr:colOff>
      <xdr:row>1</xdr:row>
      <xdr:rowOff>142874</xdr:rowOff>
    </xdr:from>
    <xdr:to>
      <xdr:col>8</xdr:col>
      <xdr:colOff>185778</xdr:colOff>
      <xdr:row>1</xdr:row>
      <xdr:rowOff>571499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895475" y="419099"/>
          <a:ext cx="2576553" cy="4286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th-TH" sz="20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บันทึกข้อความ</a:t>
          </a:r>
        </a:p>
        <a:p>
          <a:pPr algn="ctr" rtl="0">
            <a:defRPr sz="1000"/>
          </a:pPr>
          <a:endParaRPr lang="th-TH" sz="2000" b="1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150812</xdr:colOff>
      <xdr:row>2</xdr:row>
      <xdr:rowOff>261938</xdr:rowOff>
    </xdr:from>
    <xdr:to>
      <xdr:col>13</xdr:col>
      <xdr:colOff>0</xdr:colOff>
      <xdr:row>2</xdr:row>
      <xdr:rowOff>261938</xdr:rowOff>
    </xdr:to>
    <xdr:cxnSp macro="">
      <xdr:nvCxnSpPr>
        <xdr:cNvPr id="4" name="ตัวเชื่อมต่อตรง 3"/>
        <xdr:cNvCxnSpPr/>
      </xdr:nvCxnSpPr>
      <xdr:spPr>
        <a:xfrm>
          <a:off x="1293812" y="1376363"/>
          <a:ext cx="5726113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277813</xdr:colOff>
      <xdr:row>3</xdr:row>
      <xdr:rowOff>254000</xdr:rowOff>
    </xdr:from>
    <xdr:to>
      <xdr:col>12</xdr:col>
      <xdr:colOff>457200</xdr:colOff>
      <xdr:row>3</xdr:row>
      <xdr:rowOff>257175</xdr:rowOff>
    </xdr:to>
    <xdr:cxnSp macro="">
      <xdr:nvCxnSpPr>
        <xdr:cNvPr id="5" name="ตัวเชื่อมต่อตรง 4"/>
        <xdr:cNvCxnSpPr/>
      </xdr:nvCxnSpPr>
      <xdr:spPr>
        <a:xfrm>
          <a:off x="2573338" y="1387475"/>
          <a:ext cx="4037012" cy="3175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306161</xdr:colOff>
      <xdr:row>4</xdr:row>
      <xdr:rowOff>250882</xdr:rowOff>
    </xdr:from>
    <xdr:to>
      <xdr:col>13</xdr:col>
      <xdr:colOff>6803</xdr:colOff>
      <xdr:row>4</xdr:row>
      <xdr:rowOff>250882</xdr:rowOff>
    </xdr:to>
    <xdr:cxnSp macro="">
      <xdr:nvCxnSpPr>
        <xdr:cNvPr id="6" name="ตัวเชื่อมต่อตรง 5"/>
        <xdr:cNvCxnSpPr/>
      </xdr:nvCxnSpPr>
      <xdr:spPr>
        <a:xfrm>
          <a:off x="782411" y="2070157"/>
          <a:ext cx="6244317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142875</xdr:colOff>
      <xdr:row>3</xdr:row>
      <xdr:rowOff>255985</xdr:rowOff>
    </xdr:from>
    <xdr:to>
      <xdr:col>4</xdr:col>
      <xdr:colOff>38100</xdr:colOff>
      <xdr:row>3</xdr:row>
      <xdr:rowOff>257175</xdr:rowOff>
    </xdr:to>
    <xdr:cxnSp macro="">
      <xdr:nvCxnSpPr>
        <xdr:cNvPr id="7" name="ตัวเชื่อมต่อตรง 6"/>
        <xdr:cNvCxnSpPr/>
      </xdr:nvCxnSpPr>
      <xdr:spPr>
        <a:xfrm>
          <a:off x="619125" y="1389460"/>
          <a:ext cx="1714500" cy="119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657225</xdr:colOff>
      <xdr:row>43</xdr:row>
      <xdr:rowOff>228600</xdr:rowOff>
    </xdr:from>
    <xdr:to>
      <xdr:col>6</xdr:col>
      <xdr:colOff>390525</xdr:colOff>
      <xdr:row>43</xdr:row>
      <xdr:rowOff>228600</xdr:rowOff>
    </xdr:to>
    <xdr:cxnSp macro="">
      <xdr:nvCxnSpPr>
        <xdr:cNvPr id="2" name="Straight Connector 9"/>
        <xdr:cNvCxnSpPr/>
      </xdr:nvCxnSpPr>
      <xdr:spPr>
        <a:xfrm>
          <a:off x="5133975" y="9001125"/>
          <a:ext cx="2114550" cy="0"/>
        </a:xfrm>
        <a:prstGeom prst="line">
          <a:avLst/>
        </a:prstGeom>
        <a:ln>
          <a:solidFill>
            <a:schemeClr val="bg1">
              <a:lumMod val="65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657225</xdr:colOff>
      <xdr:row>19</xdr:row>
      <xdr:rowOff>228600</xdr:rowOff>
    </xdr:from>
    <xdr:to>
      <xdr:col>6</xdr:col>
      <xdr:colOff>390525</xdr:colOff>
      <xdr:row>19</xdr:row>
      <xdr:rowOff>228600</xdr:rowOff>
    </xdr:to>
    <xdr:cxnSp macro="">
      <xdr:nvCxnSpPr>
        <xdr:cNvPr id="10" name="Straight Connector 9"/>
        <xdr:cNvCxnSpPr/>
      </xdr:nvCxnSpPr>
      <xdr:spPr>
        <a:xfrm>
          <a:off x="4572000" y="8801100"/>
          <a:ext cx="1895475" cy="0"/>
        </a:xfrm>
        <a:prstGeom prst="line">
          <a:avLst/>
        </a:prstGeom>
        <a:ln>
          <a:solidFill>
            <a:schemeClr val="bg1">
              <a:lumMod val="65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657225</xdr:colOff>
      <xdr:row>17</xdr:row>
      <xdr:rowOff>228600</xdr:rowOff>
    </xdr:from>
    <xdr:to>
      <xdr:col>6</xdr:col>
      <xdr:colOff>390525</xdr:colOff>
      <xdr:row>17</xdr:row>
      <xdr:rowOff>228600</xdr:rowOff>
    </xdr:to>
    <xdr:cxnSp macro="">
      <xdr:nvCxnSpPr>
        <xdr:cNvPr id="2" name="Straight Connector 1"/>
        <xdr:cNvCxnSpPr/>
      </xdr:nvCxnSpPr>
      <xdr:spPr>
        <a:xfrm>
          <a:off x="4572000" y="9001125"/>
          <a:ext cx="1819275" cy="0"/>
        </a:xfrm>
        <a:prstGeom prst="line">
          <a:avLst/>
        </a:prstGeom>
        <a:ln>
          <a:solidFill>
            <a:schemeClr val="bg1">
              <a:lumMod val="65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657225</xdr:colOff>
      <xdr:row>17</xdr:row>
      <xdr:rowOff>228600</xdr:rowOff>
    </xdr:from>
    <xdr:to>
      <xdr:col>6</xdr:col>
      <xdr:colOff>390525</xdr:colOff>
      <xdr:row>17</xdr:row>
      <xdr:rowOff>228600</xdr:rowOff>
    </xdr:to>
    <xdr:cxnSp macro="">
      <xdr:nvCxnSpPr>
        <xdr:cNvPr id="2" name="Straight Connector 1"/>
        <xdr:cNvCxnSpPr/>
      </xdr:nvCxnSpPr>
      <xdr:spPr>
        <a:xfrm>
          <a:off x="4610100" y="7191375"/>
          <a:ext cx="1819275" cy="0"/>
        </a:xfrm>
        <a:prstGeom prst="line">
          <a:avLst/>
        </a:prstGeom>
        <a:ln>
          <a:solidFill>
            <a:schemeClr val="bg1">
              <a:lumMod val="65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657225</xdr:colOff>
      <xdr:row>17</xdr:row>
      <xdr:rowOff>228600</xdr:rowOff>
    </xdr:from>
    <xdr:to>
      <xdr:col>6</xdr:col>
      <xdr:colOff>390525</xdr:colOff>
      <xdr:row>17</xdr:row>
      <xdr:rowOff>228600</xdr:rowOff>
    </xdr:to>
    <xdr:cxnSp macro="">
      <xdr:nvCxnSpPr>
        <xdr:cNvPr id="2" name="Straight Connector 1"/>
        <xdr:cNvCxnSpPr/>
      </xdr:nvCxnSpPr>
      <xdr:spPr>
        <a:xfrm>
          <a:off x="4610100" y="8229600"/>
          <a:ext cx="1819275" cy="0"/>
        </a:xfrm>
        <a:prstGeom prst="line">
          <a:avLst/>
        </a:prstGeom>
        <a:ln>
          <a:solidFill>
            <a:schemeClr val="bg1">
              <a:lumMod val="65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657225</xdr:colOff>
      <xdr:row>17</xdr:row>
      <xdr:rowOff>228600</xdr:rowOff>
    </xdr:from>
    <xdr:to>
      <xdr:col>6</xdr:col>
      <xdr:colOff>390525</xdr:colOff>
      <xdr:row>17</xdr:row>
      <xdr:rowOff>228600</xdr:rowOff>
    </xdr:to>
    <xdr:cxnSp macro="">
      <xdr:nvCxnSpPr>
        <xdr:cNvPr id="2" name="Straight Connector 1"/>
        <xdr:cNvCxnSpPr/>
      </xdr:nvCxnSpPr>
      <xdr:spPr>
        <a:xfrm>
          <a:off x="5172075" y="8334375"/>
          <a:ext cx="2114550" cy="0"/>
        </a:xfrm>
        <a:prstGeom prst="line">
          <a:avLst/>
        </a:prstGeom>
        <a:ln>
          <a:solidFill>
            <a:schemeClr val="bg1">
              <a:lumMod val="65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657225</xdr:colOff>
      <xdr:row>43</xdr:row>
      <xdr:rowOff>228600</xdr:rowOff>
    </xdr:from>
    <xdr:to>
      <xdr:col>6</xdr:col>
      <xdr:colOff>390525</xdr:colOff>
      <xdr:row>43</xdr:row>
      <xdr:rowOff>228600</xdr:rowOff>
    </xdr:to>
    <xdr:cxnSp macro="">
      <xdr:nvCxnSpPr>
        <xdr:cNvPr id="2" name="Straight Connector 9"/>
        <xdr:cNvCxnSpPr/>
      </xdr:nvCxnSpPr>
      <xdr:spPr>
        <a:xfrm>
          <a:off x="5010150" y="20212050"/>
          <a:ext cx="1590675" cy="0"/>
        </a:xfrm>
        <a:prstGeom prst="line">
          <a:avLst/>
        </a:prstGeom>
        <a:ln>
          <a:solidFill>
            <a:schemeClr val="bg1">
              <a:lumMod val="65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B1:V20"/>
  <sheetViews>
    <sheetView showGridLines="0" showRowColHeaders="0" tabSelected="1" view="pageBreakPreview" zoomScale="60" workbookViewId="0">
      <selection activeCell="Q8" sqref="Q8:R8"/>
    </sheetView>
  </sheetViews>
  <sheetFormatPr defaultColWidth="9" defaultRowHeight="21"/>
  <cols>
    <col min="1" max="1" width="6.25" style="9" customWidth="1"/>
    <col min="2" max="2" width="5" style="9" customWidth="1"/>
    <col min="3" max="3" width="5.625" style="9" customWidth="1"/>
    <col min="4" max="4" width="15.125" style="9" customWidth="1"/>
    <col min="5" max="5" width="7.75" style="9" customWidth="1"/>
    <col min="6" max="6" width="6.125" style="9" customWidth="1"/>
    <col min="7" max="7" width="6.25" style="9" customWidth="1"/>
    <col min="8" max="8" width="6.125" style="9" customWidth="1"/>
    <col min="9" max="9" width="6.75" style="9" customWidth="1"/>
    <col min="10" max="10" width="6.125" style="9" customWidth="1"/>
    <col min="11" max="11" width="6.25" style="9" customWidth="1"/>
    <col min="12" max="12" width="6.875" style="9" customWidth="1"/>
    <col min="13" max="13" width="7.625" style="9" customWidth="1"/>
    <col min="14" max="14" width="2.875" style="9" customWidth="1"/>
    <col min="15" max="15" width="2.75" style="9" customWidth="1"/>
    <col min="16" max="16" width="15.125" style="9" customWidth="1"/>
    <col min="17" max="16384" width="9" style="9"/>
  </cols>
  <sheetData>
    <row r="1" spans="2:22" ht="55.5" customHeight="1">
      <c r="B1" s="150" t="s">
        <v>228</v>
      </c>
    </row>
    <row r="2" spans="2:22" ht="45.75" customHeight="1"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P2" s="161" t="s">
        <v>225</v>
      </c>
      <c r="Q2" s="161"/>
      <c r="R2" s="161"/>
      <c r="S2" s="161"/>
      <c r="T2" s="161"/>
      <c r="U2" s="161"/>
      <c r="V2" s="161"/>
    </row>
    <row r="3" spans="2:22">
      <c r="B3" s="11" t="s">
        <v>4</v>
      </c>
      <c r="C3" s="10"/>
      <c r="D3" s="10" t="str">
        <f>"    "&amp;Q4&amp;"  "&amp;Q5</f>
        <v xml:space="preserve">    โรงเรียนพระปริยัติธรรม....  สำนักงานพระพุทธศาสนาแห่งชาติ</v>
      </c>
      <c r="E3" s="10"/>
      <c r="F3" s="12"/>
      <c r="G3" s="12"/>
      <c r="H3" s="12"/>
      <c r="I3" s="12"/>
      <c r="J3" s="12"/>
      <c r="K3" s="12"/>
      <c r="L3" s="12"/>
      <c r="M3" s="10"/>
      <c r="N3" s="10"/>
      <c r="P3" s="14" t="s">
        <v>11</v>
      </c>
      <c r="Q3" s="14"/>
      <c r="R3" s="14"/>
      <c r="S3" s="149" t="s">
        <v>229</v>
      </c>
    </row>
    <row r="4" spans="2:22">
      <c r="B4" s="11" t="s">
        <v>0</v>
      </c>
      <c r="C4" s="23" t="s">
        <v>15</v>
      </c>
      <c r="D4" s="151" t="s">
        <v>230</v>
      </c>
      <c r="E4" s="11" t="s">
        <v>5</v>
      </c>
      <c r="F4" s="160" t="s">
        <v>231</v>
      </c>
      <c r="G4" s="160"/>
      <c r="H4" s="160"/>
      <c r="I4" s="160"/>
      <c r="J4" s="10"/>
      <c r="K4" s="10"/>
      <c r="L4" s="10"/>
      <c r="M4" s="10"/>
      <c r="N4" s="10"/>
      <c r="P4" s="15" t="s">
        <v>13</v>
      </c>
      <c r="Q4" s="159" t="s">
        <v>236</v>
      </c>
      <c r="R4" s="159"/>
      <c r="S4" s="159"/>
      <c r="T4" s="159"/>
      <c r="U4" s="159"/>
      <c r="V4" s="159"/>
    </row>
    <row r="5" spans="2:22">
      <c r="B5" s="11" t="s">
        <v>6</v>
      </c>
      <c r="C5" s="10" t="str">
        <f>"รายงานผลการประเมินคุณภาพตามมาตรฐานการศึกษาขั้นพื้นฐาน "&amp;Q8&amp;" ปีการศึกษา "&amp;Q9</f>
        <v>รายงานผลการประเมินคุณภาพตามมาตรฐานการศึกษาขั้นพื้นฐาน ระดับมัธยมศึกษาปีที่... ปีการศึกษา 2556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P5" s="15" t="s">
        <v>12</v>
      </c>
      <c r="Q5" s="159" t="s">
        <v>232</v>
      </c>
      <c r="R5" s="159"/>
      <c r="S5" s="159"/>
      <c r="T5" s="159"/>
      <c r="U5" s="159"/>
      <c r="V5" s="159"/>
    </row>
    <row r="6" spans="2:22">
      <c r="B6" s="10" t="str">
        <f>"เรียน  ผู้อำนวยการ"&amp;Q4</f>
        <v>เรียน  ผู้อำนวยการโรงเรียนพระปริยัติธรรม....</v>
      </c>
      <c r="C6" s="10"/>
      <c r="D6" s="10"/>
      <c r="E6" s="12"/>
      <c r="F6" s="12"/>
      <c r="G6" s="12"/>
      <c r="H6" s="12"/>
      <c r="I6" s="12"/>
      <c r="J6" s="12"/>
      <c r="K6" s="12"/>
      <c r="L6" s="10"/>
      <c r="M6" s="10"/>
      <c r="N6" s="10"/>
    </row>
    <row r="7" spans="2:22" ht="7.5" customHeight="1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2:22">
      <c r="B8" s="10" t="str">
        <f>"       ด้วย ข้าพเจ้า "&amp;Q10&amp;"    ตำแหน่ง " &amp;Q11&amp;" "&amp;Q4</f>
        <v xml:space="preserve">       ด้วย ข้าพเจ้า นายพัฒนพล คำกมล    ตำแหน่ง นักวิชาการศาสนศึกษา โรงเรียนพระปริยัติธรรม....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P8" s="15" t="s">
        <v>14</v>
      </c>
      <c r="Q8" s="159" t="s">
        <v>237</v>
      </c>
      <c r="R8" s="159"/>
    </row>
    <row r="9" spans="2:22">
      <c r="B9" s="10" t="str">
        <f>"ได้ดำเนินการประเมินคุณภาพตามมาตรฐานการศึกษาขั้นพื้นฐานเพื่อการประกันคุณภาพภายใน "  &amp;" ปีการศึกษา  " &amp;Q9</f>
        <v>ได้ดำเนินการประเมินคุณภาพตามมาตรฐานการศึกษาขั้นพื้นฐานเพื่อการประกันคุณภาพภายใน  ปีการศึกษา  2556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P9" s="15" t="s">
        <v>3</v>
      </c>
      <c r="Q9" s="159">
        <v>2556</v>
      </c>
      <c r="R9" s="159"/>
      <c r="S9" s="22"/>
      <c r="T9" s="22"/>
    </row>
    <row r="10" spans="2:22">
      <c r="B10" s="10" t="str">
        <f>"ด้านที่ 1 มาตรฐานด้านคุณภาพผู้เรียน  "&amp;Q8&amp;"  เสร็จสิ้นแล้ว จึงขอรายงานผลการประเมิน"</f>
        <v>ด้านที่ 1 มาตรฐานด้านคุณภาพผู้เรียน  ระดับมัธยมศึกษาปีที่...  เสร็จสิ้นแล้ว จึงขอรายงานผลการประเมิน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P10" s="15" t="s">
        <v>25</v>
      </c>
      <c r="Q10" s="159" t="s">
        <v>233</v>
      </c>
      <c r="R10" s="159"/>
      <c r="S10" s="159"/>
      <c r="T10" s="159"/>
    </row>
    <row r="11" spans="2:22">
      <c r="B11" s="10" t="s">
        <v>226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P11" s="15" t="s">
        <v>7</v>
      </c>
      <c r="Q11" s="159" t="s">
        <v>234</v>
      </c>
      <c r="R11" s="159"/>
      <c r="S11" s="159"/>
    </row>
    <row r="12" spans="2:22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P12" s="10"/>
      <c r="Q12" s="148"/>
      <c r="R12" s="148"/>
      <c r="S12" s="148"/>
    </row>
    <row r="13" spans="2:22">
      <c r="B13" s="13" t="s">
        <v>10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2:22"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2:22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2:22">
      <c r="B16" s="10"/>
      <c r="C16" s="10"/>
      <c r="D16" s="10"/>
      <c r="E16" s="10"/>
      <c r="F16" s="158" t="str">
        <f>"("&amp;Q10&amp;")"</f>
        <v>(นายพัฒนพล คำกมล)</v>
      </c>
      <c r="G16" s="158"/>
      <c r="H16" s="158"/>
      <c r="I16" s="158"/>
      <c r="J16" s="158"/>
      <c r="K16" s="158"/>
      <c r="L16" s="10"/>
      <c r="M16" s="10"/>
      <c r="N16" s="10"/>
    </row>
    <row r="17" spans="2:14">
      <c r="B17" s="10"/>
      <c r="C17" s="10"/>
      <c r="D17" s="10"/>
      <c r="E17" s="10"/>
      <c r="F17" s="157" t="s">
        <v>227</v>
      </c>
      <c r="G17" s="157"/>
      <c r="H17" s="157"/>
      <c r="I17" s="157"/>
      <c r="J17" s="157"/>
      <c r="K17" s="157"/>
      <c r="L17" s="10"/>
      <c r="M17" s="10"/>
      <c r="N17" s="10"/>
    </row>
    <row r="18" spans="2:14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</row>
    <row r="19" spans="2:14"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2:14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</row>
  </sheetData>
  <sheetProtection password="BEB4" sheet="1" objects="1" scenarios="1" selectLockedCells="1"/>
  <mergeCells count="10">
    <mergeCell ref="F4:I4"/>
    <mergeCell ref="P2:V2"/>
    <mergeCell ref="Q11:S11"/>
    <mergeCell ref="Q4:V4"/>
    <mergeCell ref="Q5:V5"/>
    <mergeCell ref="F17:K17"/>
    <mergeCell ref="F16:K16"/>
    <mergeCell ref="Q9:R9"/>
    <mergeCell ref="Q10:T10"/>
    <mergeCell ref="Q8:R8"/>
  </mergeCells>
  <dataValidations count="2">
    <dataValidation type="list" allowBlank="1" showInputMessage="1" showErrorMessage="1" sqref="Q8:R8">
      <formula1>grade</formula1>
    </dataValidation>
    <dataValidation type="list" allowBlank="1" showInputMessage="1" showErrorMessage="1" sqref="Q9:R9">
      <formula1>edu_years</formula1>
    </dataValidation>
  </dataValidations>
  <pageMargins left="0.70866141732283472" right="0.11811023622047245" top="0.35433070866141736" bottom="0.35433070866141736" header="0.31496062992125984" footer="0.31496062992125984"/>
  <pageSetup paperSize="9" orientation="portrait" blackAndWhite="1" verticalDpi="0" r:id="rId1"/>
  <ignoredErrors>
    <ignoredError sqref="D3" unlocked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A1:BD85"/>
  <sheetViews>
    <sheetView showGridLines="0" showRowColHeaders="0" workbookViewId="0">
      <selection activeCell="A3" sqref="A3"/>
    </sheetView>
  </sheetViews>
  <sheetFormatPr defaultColWidth="23.25" defaultRowHeight="22.5"/>
  <cols>
    <col min="1" max="1" width="15" style="33" customWidth="1"/>
    <col min="2" max="2" width="4.125" style="1" customWidth="1"/>
    <col min="3" max="3" width="8.75" style="1" customWidth="1"/>
    <col min="4" max="4" width="21.875" style="1" customWidth="1"/>
    <col min="5" max="24" width="3.25" style="1" customWidth="1"/>
    <col min="25" max="44" width="2.625" style="1" customWidth="1"/>
    <col min="45" max="45" width="5.75" style="1" customWidth="1"/>
    <col min="46" max="46" width="7.75" style="1" customWidth="1"/>
    <col min="47" max="47" width="10.625" style="33" customWidth="1"/>
    <col min="48" max="48" width="14.625" style="36" customWidth="1"/>
    <col min="49" max="49" width="13" style="33" customWidth="1"/>
    <col min="50" max="50" width="10.25" style="33" customWidth="1"/>
    <col min="51" max="51" width="13.625" style="33" customWidth="1"/>
    <col min="52" max="56" width="23.25" style="33"/>
    <col min="57" max="16384" width="23.25" style="1"/>
  </cols>
  <sheetData>
    <row r="1" spans="1:56"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W1" s="52" t="s">
        <v>43</v>
      </c>
      <c r="AX1" s="100">
        <v>2</v>
      </c>
      <c r="AY1" s="56" t="s">
        <v>42</v>
      </c>
    </row>
    <row r="2" spans="1:56" s="7" customFormat="1" ht="19.5" customHeight="1">
      <c r="A2" s="32"/>
      <c r="B2" s="24"/>
      <c r="C2" s="24"/>
      <c r="D2" s="24"/>
      <c r="E2" s="24" t="str">
        <f>"แบบประเมินมาตรฐานด้านคุณภาพผู้เรียน  "&amp;บันทึกข้อความ!Q8&amp;" ปีการศึกษา "&amp;บันทึกข้อความ!Q9</f>
        <v>แบบประเมินมาตรฐานด้านคุณภาพผู้เรียน  ระดับมัธยมศึกษาปีที่... ปีการศึกษา 2556</v>
      </c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99" t="str">
        <f>E2</f>
        <v>แบบประเมินมาตรฐานด้านคุณภาพผู้เรียน  ระดับมัธยมศึกษาปีที่... ปีการศึกษา 2556</v>
      </c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32"/>
      <c r="AV2" s="37"/>
      <c r="AW2" s="52" t="s">
        <v>33</v>
      </c>
      <c r="AX2" s="54">
        <f>SUM(AT56:AT58)</f>
        <v>0</v>
      </c>
      <c r="AY2" s="56" t="s">
        <v>34</v>
      </c>
      <c r="AZ2" s="32"/>
      <c r="BA2" s="32"/>
      <c r="BB2" s="32"/>
      <c r="BC2" s="32"/>
      <c r="BD2" s="32"/>
    </row>
    <row r="3" spans="1:56" s="7" customFormat="1" ht="19.5" customHeight="1">
      <c r="A3" s="152"/>
      <c r="B3" s="24"/>
      <c r="C3" s="24"/>
      <c r="D3" s="24"/>
      <c r="E3" s="24" t="s">
        <v>100</v>
      </c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99" t="str">
        <f>E3</f>
        <v>มาตรฐานที่ 2 ผู้เรียนมีคุณธรรม จริยธรรมและค่านิยมที่พึงประสงค์ (น้ำหนัก 5 คะแนน)</v>
      </c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32"/>
      <c r="AV3" s="51"/>
      <c r="AW3" s="52" t="s">
        <v>35</v>
      </c>
      <c r="AX3" s="55" t="str">
        <f>IF(AX2=0,"-",AX2*100/AT61)</f>
        <v>-</v>
      </c>
      <c r="AY3" s="56"/>
      <c r="AZ3" s="32"/>
      <c r="BA3" s="32"/>
      <c r="BB3" s="32"/>
      <c r="BC3" s="32"/>
      <c r="BD3" s="32"/>
    </row>
    <row r="4" spans="1:56" s="21" customFormat="1" ht="21" customHeight="1">
      <c r="A4" s="32"/>
      <c r="F4" s="21" t="s">
        <v>91</v>
      </c>
      <c r="AE4" s="21" t="str">
        <f>F4</f>
        <v>ตัวบ่งชี้ที่ 2.1 มีคุณลักษณะที่พึงประสงค์ตามหลักสูตร (2 คะแนน)</v>
      </c>
      <c r="AU4" s="32"/>
      <c r="AV4" s="37"/>
      <c r="AW4" s="52" t="s">
        <v>36</v>
      </c>
      <c r="AX4" s="55" t="str">
        <f>IF(AX3="-","-",AX3*AX1/100)</f>
        <v>-</v>
      </c>
      <c r="AY4" s="56" t="s">
        <v>42</v>
      </c>
      <c r="AZ4" s="32"/>
      <c r="BA4" s="32"/>
      <c r="BB4" s="32"/>
      <c r="BC4" s="32"/>
      <c r="BD4" s="32"/>
    </row>
    <row r="5" spans="1:56" s="7" customFormat="1" ht="73.5" customHeight="1">
      <c r="A5" s="32"/>
      <c r="B5" s="167" t="s">
        <v>0</v>
      </c>
      <c r="C5" s="178" t="str">
        <f>นักเรียน!B5</f>
        <v>เลขประจำตัว</v>
      </c>
      <c r="D5" s="167" t="s">
        <v>1</v>
      </c>
      <c r="E5" s="189" t="s">
        <v>92</v>
      </c>
      <c r="F5" s="190"/>
      <c r="G5" s="190"/>
      <c r="H5" s="190"/>
      <c r="I5" s="191"/>
      <c r="J5" s="189" t="s">
        <v>93</v>
      </c>
      <c r="K5" s="192"/>
      <c r="L5" s="192"/>
      <c r="M5" s="192"/>
      <c r="N5" s="193"/>
      <c r="O5" s="189" t="s">
        <v>94</v>
      </c>
      <c r="P5" s="190"/>
      <c r="Q5" s="190"/>
      <c r="R5" s="190"/>
      <c r="S5" s="190"/>
      <c r="T5" s="189" t="s">
        <v>95</v>
      </c>
      <c r="U5" s="190"/>
      <c r="V5" s="190"/>
      <c r="W5" s="190"/>
      <c r="X5" s="190"/>
      <c r="Y5" s="189" t="s">
        <v>96</v>
      </c>
      <c r="Z5" s="190"/>
      <c r="AA5" s="190"/>
      <c r="AB5" s="190"/>
      <c r="AC5" s="190"/>
      <c r="AD5" s="189" t="s">
        <v>97</v>
      </c>
      <c r="AE5" s="190"/>
      <c r="AF5" s="190"/>
      <c r="AG5" s="190"/>
      <c r="AH5" s="190"/>
      <c r="AI5" s="189" t="s">
        <v>98</v>
      </c>
      <c r="AJ5" s="190"/>
      <c r="AK5" s="190"/>
      <c r="AL5" s="190"/>
      <c r="AM5" s="190"/>
      <c r="AN5" s="189" t="s">
        <v>99</v>
      </c>
      <c r="AO5" s="190"/>
      <c r="AP5" s="190"/>
      <c r="AQ5" s="190"/>
      <c r="AR5" s="190"/>
      <c r="AS5" s="174" t="s">
        <v>31</v>
      </c>
      <c r="AT5" s="174" t="s">
        <v>30</v>
      </c>
      <c r="AU5" s="32"/>
      <c r="AV5" s="47" t="s">
        <v>8</v>
      </c>
      <c r="AW5" s="48" t="s">
        <v>9</v>
      </c>
      <c r="AX5" s="32"/>
      <c r="AY5" s="32"/>
      <c r="AZ5" s="32"/>
      <c r="BA5" s="32"/>
      <c r="BB5" s="32"/>
      <c r="BC5" s="32"/>
      <c r="BD5" s="32"/>
    </row>
    <row r="6" spans="1:56" ht="24" customHeight="1">
      <c r="B6" s="167"/>
      <c r="C6" s="178"/>
      <c r="D6" s="167"/>
      <c r="E6" s="41">
        <v>5</v>
      </c>
      <c r="F6" s="41">
        <v>4</v>
      </c>
      <c r="G6" s="41">
        <v>3</v>
      </c>
      <c r="H6" s="41">
        <v>2</v>
      </c>
      <c r="I6" s="41">
        <v>1</v>
      </c>
      <c r="J6" s="41">
        <v>5</v>
      </c>
      <c r="K6" s="41">
        <v>4</v>
      </c>
      <c r="L6" s="41">
        <v>3</v>
      </c>
      <c r="M6" s="41">
        <v>2</v>
      </c>
      <c r="N6" s="41">
        <v>1</v>
      </c>
      <c r="O6" s="41">
        <v>5</v>
      </c>
      <c r="P6" s="41">
        <v>4</v>
      </c>
      <c r="Q6" s="41">
        <v>3</v>
      </c>
      <c r="R6" s="41">
        <v>2</v>
      </c>
      <c r="S6" s="41">
        <v>1</v>
      </c>
      <c r="T6" s="41">
        <v>5</v>
      </c>
      <c r="U6" s="41">
        <v>4</v>
      </c>
      <c r="V6" s="41">
        <v>3</v>
      </c>
      <c r="W6" s="41">
        <v>2</v>
      </c>
      <c r="X6" s="41">
        <v>1</v>
      </c>
      <c r="Y6" s="41">
        <v>5</v>
      </c>
      <c r="Z6" s="41">
        <v>4</v>
      </c>
      <c r="AA6" s="41">
        <v>3</v>
      </c>
      <c r="AB6" s="41">
        <v>2</v>
      </c>
      <c r="AC6" s="41">
        <v>1</v>
      </c>
      <c r="AD6" s="41">
        <v>5</v>
      </c>
      <c r="AE6" s="41">
        <v>4</v>
      </c>
      <c r="AF6" s="41">
        <v>3</v>
      </c>
      <c r="AG6" s="41">
        <v>2</v>
      </c>
      <c r="AH6" s="41">
        <v>1</v>
      </c>
      <c r="AI6" s="41">
        <v>5</v>
      </c>
      <c r="AJ6" s="41">
        <v>4</v>
      </c>
      <c r="AK6" s="41">
        <v>3</v>
      </c>
      <c r="AL6" s="41">
        <v>2</v>
      </c>
      <c r="AM6" s="41">
        <v>1</v>
      </c>
      <c r="AN6" s="41">
        <v>5</v>
      </c>
      <c r="AO6" s="41">
        <v>4</v>
      </c>
      <c r="AP6" s="41">
        <v>3</v>
      </c>
      <c r="AQ6" s="41">
        <v>2</v>
      </c>
      <c r="AR6" s="41">
        <v>1</v>
      </c>
      <c r="AS6" s="174"/>
      <c r="AT6" s="174"/>
      <c r="AV6" s="63">
        <v>40</v>
      </c>
      <c r="AW6" s="64">
        <v>100</v>
      </c>
    </row>
    <row r="7" spans="1:56" s="4" customFormat="1" ht="15" customHeight="1">
      <c r="A7" s="34"/>
      <c r="B7" s="3">
        <v>1</v>
      </c>
      <c r="C7" s="26">
        <f>IF(นักเรียน!B6="","",นักเรียน!B6)</f>
        <v>4462</v>
      </c>
      <c r="D7" s="27" t="str">
        <f>IF(นักเรียน!C6="","",นักเรียน!C6)</f>
        <v>สามเณร</v>
      </c>
      <c r="E7" s="44"/>
      <c r="F7" s="45"/>
      <c r="G7" s="45"/>
      <c r="H7" s="45"/>
      <c r="I7" s="46"/>
      <c r="J7" s="44"/>
      <c r="K7" s="45"/>
      <c r="L7" s="45"/>
      <c r="M7" s="45"/>
      <c r="N7" s="46"/>
      <c r="O7" s="44"/>
      <c r="P7" s="45"/>
      <c r="Q7" s="45"/>
      <c r="R7" s="45"/>
      <c r="S7" s="46"/>
      <c r="T7" s="44"/>
      <c r="U7" s="45"/>
      <c r="V7" s="45"/>
      <c r="W7" s="45"/>
      <c r="X7" s="46"/>
      <c r="Y7" s="44"/>
      <c r="Z7" s="45"/>
      <c r="AA7" s="45"/>
      <c r="AB7" s="45"/>
      <c r="AC7" s="93"/>
      <c r="AD7" s="45"/>
      <c r="AE7" s="45"/>
      <c r="AF7" s="45"/>
      <c r="AG7" s="45"/>
      <c r="AH7" s="46"/>
      <c r="AI7" s="44"/>
      <c r="AJ7" s="45"/>
      <c r="AK7" s="45"/>
      <c r="AL7" s="45"/>
      <c r="AM7" s="46"/>
      <c r="AN7" s="44"/>
      <c r="AO7" s="45"/>
      <c r="AP7" s="45"/>
      <c r="AQ7" s="45"/>
      <c r="AR7" s="46"/>
      <c r="AS7" s="43" t="str">
        <f>IF(AW7=0,"",IF(AW7&gt;=90,5,IF(AW7&gt;=75,4,IF(AW7&gt;=60,3,IF(AW7&gt;=50,2,1)))))</f>
        <v/>
      </c>
      <c r="AT7" s="43" t="str">
        <f>IF(AS7="","",IF(AS7=5,"ดีเยี่ยม",IF(AS7=4,"ดีมาก",IF(AS7=3,"ดี",IF(AS7=2,"พอใช้","ปรับปรุง")))))</f>
        <v/>
      </c>
      <c r="AU7" s="34"/>
      <c r="AV7" s="39">
        <f>SUM(E7:AR7)</f>
        <v>0</v>
      </c>
      <c r="AW7" s="65">
        <f>AV7*100/$AV$6</f>
        <v>0</v>
      </c>
      <c r="AX7" s="34"/>
      <c r="AY7" s="34"/>
      <c r="AZ7" s="34"/>
      <c r="BA7" s="34"/>
      <c r="BB7" s="34"/>
      <c r="BC7" s="34"/>
      <c r="BD7" s="34"/>
    </row>
    <row r="8" spans="1:56" s="4" customFormat="1" ht="15" customHeight="1">
      <c r="A8" s="34"/>
      <c r="B8" s="3">
        <v>2</v>
      </c>
      <c r="C8" s="26">
        <f>IF(นักเรียน!B7="","",นักเรียน!B7)</f>
        <v>7338</v>
      </c>
      <c r="D8" s="27" t="str">
        <f>IF(นักเรียน!C7="","",นักเรียน!C7)</f>
        <v>สามเณร</v>
      </c>
      <c r="E8" s="44"/>
      <c r="F8" s="45"/>
      <c r="G8" s="45"/>
      <c r="H8" s="45"/>
      <c r="I8" s="46"/>
      <c r="J8" s="44"/>
      <c r="K8" s="45"/>
      <c r="L8" s="45"/>
      <c r="M8" s="45"/>
      <c r="N8" s="46"/>
      <c r="O8" s="44"/>
      <c r="P8" s="45"/>
      <c r="Q8" s="45"/>
      <c r="R8" s="45"/>
      <c r="S8" s="46"/>
      <c r="T8" s="44"/>
      <c r="U8" s="45"/>
      <c r="V8" s="45"/>
      <c r="W8" s="45"/>
      <c r="X8" s="46"/>
      <c r="Y8" s="44"/>
      <c r="Z8" s="45"/>
      <c r="AA8" s="45"/>
      <c r="AB8" s="45"/>
      <c r="AC8" s="93"/>
      <c r="AD8" s="45"/>
      <c r="AE8" s="45"/>
      <c r="AF8" s="45"/>
      <c r="AG8" s="45"/>
      <c r="AH8" s="46"/>
      <c r="AI8" s="44"/>
      <c r="AJ8" s="45"/>
      <c r="AK8" s="45"/>
      <c r="AL8" s="45"/>
      <c r="AM8" s="46"/>
      <c r="AN8" s="44"/>
      <c r="AO8" s="45"/>
      <c r="AP8" s="45"/>
      <c r="AQ8" s="45"/>
      <c r="AR8" s="46"/>
      <c r="AS8" s="43" t="str">
        <f t="shared" ref="AS8:AS51" si="0">IF(AW8=0,"",IF(AW8&gt;=90,5,IF(AW8&gt;=75,4,IF(AW8&gt;=60,3,IF(AW8&gt;=50,2,1)))))</f>
        <v/>
      </c>
      <c r="AT8" s="43" t="str">
        <f t="shared" ref="AT8:AT50" si="1">IF(AS8="","",IF(AS8=5,"ดีเยี่ยม",IF(AS8=4,"ดีมาก",IF(AS8=3,"ดี",IF(AS8=2,"พอใช้","ปรับปรุง")))))</f>
        <v/>
      </c>
      <c r="AU8" s="34"/>
      <c r="AV8" s="39">
        <f t="shared" ref="AV8:AV51" si="2">SUM(E8:AR8)</f>
        <v>0</v>
      </c>
      <c r="AW8" s="65">
        <f t="shared" ref="AW8:AW51" si="3">AV8*100/$AV$6</f>
        <v>0</v>
      </c>
      <c r="AX8" s="34"/>
      <c r="AY8" s="34"/>
      <c r="AZ8" s="34"/>
      <c r="BA8" s="34"/>
      <c r="BB8" s="34"/>
      <c r="BC8" s="34"/>
      <c r="BD8" s="34"/>
    </row>
    <row r="9" spans="1:56" s="4" customFormat="1" ht="15" customHeight="1">
      <c r="A9" s="34"/>
      <c r="B9" s="3">
        <v>3</v>
      </c>
      <c r="C9" s="26">
        <f>IF(นักเรียน!B8="","",นักเรียน!B8)</f>
        <v>7341</v>
      </c>
      <c r="D9" s="27" t="str">
        <f>IF(นักเรียน!C8="","",นักเรียน!C8)</f>
        <v>สามเณร</v>
      </c>
      <c r="E9" s="44"/>
      <c r="F9" s="45"/>
      <c r="G9" s="45"/>
      <c r="H9" s="45"/>
      <c r="I9" s="46"/>
      <c r="J9" s="44"/>
      <c r="K9" s="45"/>
      <c r="L9" s="45"/>
      <c r="M9" s="45"/>
      <c r="N9" s="46"/>
      <c r="O9" s="44"/>
      <c r="P9" s="45"/>
      <c r="Q9" s="45"/>
      <c r="R9" s="45"/>
      <c r="S9" s="46"/>
      <c r="T9" s="44"/>
      <c r="U9" s="45"/>
      <c r="V9" s="45"/>
      <c r="W9" s="45"/>
      <c r="X9" s="46"/>
      <c r="Y9" s="44"/>
      <c r="Z9" s="45"/>
      <c r="AA9" s="45"/>
      <c r="AB9" s="45"/>
      <c r="AC9" s="93"/>
      <c r="AD9" s="45"/>
      <c r="AE9" s="45"/>
      <c r="AF9" s="45"/>
      <c r="AG9" s="45"/>
      <c r="AH9" s="46"/>
      <c r="AI9" s="44"/>
      <c r="AJ9" s="45"/>
      <c r="AK9" s="45"/>
      <c r="AL9" s="45"/>
      <c r="AM9" s="46"/>
      <c r="AN9" s="44"/>
      <c r="AO9" s="45"/>
      <c r="AP9" s="45"/>
      <c r="AQ9" s="45"/>
      <c r="AR9" s="46"/>
      <c r="AS9" s="43" t="str">
        <f t="shared" si="0"/>
        <v/>
      </c>
      <c r="AT9" s="43" t="str">
        <f t="shared" si="1"/>
        <v/>
      </c>
      <c r="AU9" s="34"/>
      <c r="AV9" s="39">
        <f t="shared" si="2"/>
        <v>0</v>
      </c>
      <c r="AW9" s="65">
        <f t="shared" si="3"/>
        <v>0</v>
      </c>
      <c r="AX9" s="34"/>
      <c r="AY9" s="34"/>
      <c r="AZ9" s="34"/>
      <c r="BA9" s="34"/>
      <c r="BB9" s="34"/>
      <c r="BC9" s="34"/>
      <c r="BD9" s="34"/>
    </row>
    <row r="10" spans="1:56" s="4" customFormat="1" ht="15" customHeight="1">
      <c r="A10" s="34"/>
      <c r="B10" s="3">
        <v>4</v>
      </c>
      <c r="C10" s="26">
        <f>IF(นักเรียน!B9="","",นักเรียน!B9)</f>
        <v>7410</v>
      </c>
      <c r="D10" s="27" t="str">
        <f>IF(นักเรียน!C9="","",นักเรียน!C9)</f>
        <v>สามเณร</v>
      </c>
      <c r="E10" s="44"/>
      <c r="F10" s="45"/>
      <c r="G10" s="45"/>
      <c r="H10" s="45"/>
      <c r="I10" s="46"/>
      <c r="J10" s="44"/>
      <c r="K10" s="45"/>
      <c r="L10" s="45"/>
      <c r="M10" s="45"/>
      <c r="N10" s="46"/>
      <c r="O10" s="44"/>
      <c r="P10" s="45"/>
      <c r="Q10" s="45"/>
      <c r="R10" s="45"/>
      <c r="S10" s="46"/>
      <c r="T10" s="44"/>
      <c r="U10" s="45"/>
      <c r="V10" s="45"/>
      <c r="W10" s="45"/>
      <c r="X10" s="46"/>
      <c r="Y10" s="44"/>
      <c r="Z10" s="45"/>
      <c r="AA10" s="45"/>
      <c r="AB10" s="45"/>
      <c r="AC10" s="93"/>
      <c r="AD10" s="45"/>
      <c r="AE10" s="45"/>
      <c r="AF10" s="45"/>
      <c r="AG10" s="45"/>
      <c r="AH10" s="46"/>
      <c r="AI10" s="44"/>
      <c r="AJ10" s="45"/>
      <c r="AK10" s="45"/>
      <c r="AL10" s="45"/>
      <c r="AM10" s="46"/>
      <c r="AN10" s="44"/>
      <c r="AO10" s="45"/>
      <c r="AP10" s="45"/>
      <c r="AQ10" s="45"/>
      <c r="AR10" s="46"/>
      <c r="AS10" s="43" t="str">
        <f t="shared" si="0"/>
        <v/>
      </c>
      <c r="AT10" s="43" t="str">
        <f t="shared" si="1"/>
        <v/>
      </c>
      <c r="AU10" s="34"/>
      <c r="AV10" s="39">
        <f t="shared" si="2"/>
        <v>0</v>
      </c>
      <c r="AW10" s="65">
        <f t="shared" si="3"/>
        <v>0</v>
      </c>
      <c r="AX10" s="34"/>
      <c r="AY10" s="34"/>
      <c r="AZ10" s="34"/>
      <c r="BA10" s="34"/>
      <c r="BB10" s="34"/>
      <c r="BC10" s="34"/>
      <c r="BD10" s="34"/>
    </row>
    <row r="11" spans="1:56" s="4" customFormat="1" ht="15" customHeight="1">
      <c r="A11" s="34"/>
      <c r="B11" s="3">
        <v>5</v>
      </c>
      <c r="C11" s="26">
        <f>IF(นักเรียน!B10="","",นักเรียน!B10)</f>
        <v>7418</v>
      </c>
      <c r="D11" s="27" t="str">
        <f>IF(นักเรียน!C10="","",นักเรียน!C10)</f>
        <v>สามเณร</v>
      </c>
      <c r="E11" s="44"/>
      <c r="F11" s="45"/>
      <c r="G11" s="45"/>
      <c r="H11" s="45"/>
      <c r="I11" s="46"/>
      <c r="J11" s="44"/>
      <c r="K11" s="45"/>
      <c r="L11" s="45"/>
      <c r="M11" s="45"/>
      <c r="N11" s="46"/>
      <c r="O11" s="44"/>
      <c r="P11" s="45"/>
      <c r="Q11" s="45"/>
      <c r="R11" s="45"/>
      <c r="S11" s="46"/>
      <c r="T11" s="44"/>
      <c r="U11" s="45"/>
      <c r="V11" s="45"/>
      <c r="W11" s="45"/>
      <c r="X11" s="46"/>
      <c r="Y11" s="44"/>
      <c r="Z11" s="45"/>
      <c r="AA11" s="45"/>
      <c r="AB11" s="45"/>
      <c r="AC11" s="93"/>
      <c r="AD11" s="45"/>
      <c r="AE11" s="45"/>
      <c r="AF11" s="45"/>
      <c r="AG11" s="45"/>
      <c r="AH11" s="46"/>
      <c r="AI11" s="44"/>
      <c r="AJ11" s="45"/>
      <c r="AK11" s="45"/>
      <c r="AL11" s="45"/>
      <c r="AM11" s="46"/>
      <c r="AN11" s="44"/>
      <c r="AO11" s="45"/>
      <c r="AP11" s="45"/>
      <c r="AQ11" s="45"/>
      <c r="AR11" s="46"/>
      <c r="AS11" s="43" t="str">
        <f t="shared" si="0"/>
        <v/>
      </c>
      <c r="AT11" s="43" t="str">
        <f t="shared" si="1"/>
        <v/>
      </c>
      <c r="AU11" s="34"/>
      <c r="AV11" s="39">
        <f t="shared" si="2"/>
        <v>0</v>
      </c>
      <c r="AW11" s="65">
        <f t="shared" si="3"/>
        <v>0</v>
      </c>
      <c r="AX11" s="34"/>
      <c r="AY11" s="34"/>
      <c r="AZ11" s="34"/>
      <c r="BA11" s="34"/>
      <c r="BB11" s="34"/>
      <c r="BC11" s="34"/>
      <c r="BD11" s="34"/>
    </row>
    <row r="12" spans="1:56" s="4" customFormat="1" ht="15" customHeight="1">
      <c r="A12" s="34"/>
      <c r="B12" s="3">
        <v>6</v>
      </c>
      <c r="C12" s="26">
        <f>IF(นักเรียน!B11="","",นักเรียน!B11)</f>
        <v>7420</v>
      </c>
      <c r="D12" s="27" t="str">
        <f>IF(นักเรียน!C11="","",นักเรียน!C11)</f>
        <v>สามเณร</v>
      </c>
      <c r="E12" s="44"/>
      <c r="F12" s="45"/>
      <c r="G12" s="45"/>
      <c r="H12" s="45"/>
      <c r="I12" s="46"/>
      <c r="J12" s="44"/>
      <c r="K12" s="45"/>
      <c r="L12" s="45"/>
      <c r="M12" s="45"/>
      <c r="N12" s="46"/>
      <c r="O12" s="44"/>
      <c r="P12" s="45"/>
      <c r="Q12" s="45"/>
      <c r="R12" s="45"/>
      <c r="S12" s="46"/>
      <c r="T12" s="44"/>
      <c r="U12" s="45"/>
      <c r="V12" s="45"/>
      <c r="W12" s="45"/>
      <c r="X12" s="46"/>
      <c r="Y12" s="44"/>
      <c r="Z12" s="45"/>
      <c r="AA12" s="45"/>
      <c r="AB12" s="45"/>
      <c r="AC12" s="93"/>
      <c r="AD12" s="45"/>
      <c r="AE12" s="45"/>
      <c r="AF12" s="45"/>
      <c r="AG12" s="45"/>
      <c r="AH12" s="46"/>
      <c r="AI12" s="44"/>
      <c r="AJ12" s="45"/>
      <c r="AK12" s="45"/>
      <c r="AL12" s="45"/>
      <c r="AM12" s="46"/>
      <c r="AN12" s="44"/>
      <c r="AO12" s="45"/>
      <c r="AP12" s="45"/>
      <c r="AQ12" s="45"/>
      <c r="AR12" s="46"/>
      <c r="AS12" s="43" t="str">
        <f t="shared" si="0"/>
        <v/>
      </c>
      <c r="AT12" s="43" t="str">
        <f t="shared" si="1"/>
        <v/>
      </c>
      <c r="AU12" s="34"/>
      <c r="AV12" s="39">
        <f t="shared" si="2"/>
        <v>0</v>
      </c>
      <c r="AW12" s="65">
        <f t="shared" si="3"/>
        <v>0</v>
      </c>
      <c r="AX12" s="34"/>
      <c r="AY12" s="34"/>
      <c r="AZ12" s="34"/>
      <c r="BA12" s="34"/>
      <c r="BB12" s="34"/>
      <c r="BC12" s="34"/>
      <c r="BD12" s="34"/>
    </row>
    <row r="13" spans="1:56" s="4" customFormat="1" ht="15" customHeight="1">
      <c r="A13" s="34"/>
      <c r="B13" s="3">
        <v>7</v>
      </c>
      <c r="C13" s="26">
        <f>IF(นักเรียน!B12="","",นักเรียน!B12)</f>
        <v>7421</v>
      </c>
      <c r="D13" s="27" t="str">
        <f>IF(นักเรียน!C12="","",นักเรียน!C12)</f>
        <v>สามเณร</v>
      </c>
      <c r="E13" s="44"/>
      <c r="F13" s="45"/>
      <c r="G13" s="45"/>
      <c r="H13" s="45"/>
      <c r="I13" s="46"/>
      <c r="J13" s="44"/>
      <c r="K13" s="45"/>
      <c r="L13" s="45"/>
      <c r="M13" s="45"/>
      <c r="N13" s="46"/>
      <c r="O13" s="44"/>
      <c r="P13" s="45"/>
      <c r="Q13" s="45"/>
      <c r="R13" s="45"/>
      <c r="S13" s="46"/>
      <c r="T13" s="44"/>
      <c r="U13" s="45"/>
      <c r="V13" s="45"/>
      <c r="W13" s="45"/>
      <c r="X13" s="46"/>
      <c r="Y13" s="44"/>
      <c r="Z13" s="45"/>
      <c r="AA13" s="45"/>
      <c r="AB13" s="45"/>
      <c r="AC13" s="93"/>
      <c r="AD13" s="45"/>
      <c r="AE13" s="45"/>
      <c r="AF13" s="45"/>
      <c r="AG13" s="45"/>
      <c r="AH13" s="46"/>
      <c r="AI13" s="44"/>
      <c r="AJ13" s="45"/>
      <c r="AK13" s="45"/>
      <c r="AL13" s="45"/>
      <c r="AM13" s="46"/>
      <c r="AN13" s="44"/>
      <c r="AO13" s="45"/>
      <c r="AP13" s="45"/>
      <c r="AQ13" s="45"/>
      <c r="AR13" s="46"/>
      <c r="AS13" s="43" t="str">
        <f t="shared" si="0"/>
        <v/>
      </c>
      <c r="AT13" s="43" t="str">
        <f t="shared" si="1"/>
        <v/>
      </c>
      <c r="AU13" s="34"/>
      <c r="AV13" s="39">
        <f t="shared" si="2"/>
        <v>0</v>
      </c>
      <c r="AW13" s="65">
        <f t="shared" si="3"/>
        <v>0</v>
      </c>
      <c r="AX13" s="34"/>
      <c r="AY13" s="34"/>
      <c r="AZ13" s="34"/>
      <c r="BA13" s="34"/>
      <c r="BB13" s="34"/>
      <c r="BC13" s="34"/>
      <c r="BD13" s="34"/>
    </row>
    <row r="14" spans="1:56" s="4" customFormat="1" ht="15" customHeight="1">
      <c r="A14" s="34"/>
      <c r="B14" s="3">
        <v>8</v>
      </c>
      <c r="C14" s="26">
        <f>IF(นักเรียน!B13="","",นักเรียน!B13)</f>
        <v>7424</v>
      </c>
      <c r="D14" s="27" t="str">
        <f>IF(นักเรียน!C13="","",นักเรียน!C13)</f>
        <v>สามเณร</v>
      </c>
      <c r="E14" s="44"/>
      <c r="F14" s="45"/>
      <c r="G14" s="45"/>
      <c r="H14" s="45"/>
      <c r="I14" s="46"/>
      <c r="J14" s="44"/>
      <c r="K14" s="45"/>
      <c r="L14" s="45"/>
      <c r="M14" s="45"/>
      <c r="N14" s="46"/>
      <c r="O14" s="44"/>
      <c r="P14" s="45"/>
      <c r="Q14" s="45"/>
      <c r="R14" s="45"/>
      <c r="S14" s="46"/>
      <c r="T14" s="44"/>
      <c r="U14" s="45"/>
      <c r="V14" s="45"/>
      <c r="W14" s="45"/>
      <c r="X14" s="46"/>
      <c r="Y14" s="44"/>
      <c r="Z14" s="45"/>
      <c r="AA14" s="45"/>
      <c r="AB14" s="45"/>
      <c r="AC14" s="93"/>
      <c r="AD14" s="45"/>
      <c r="AE14" s="45"/>
      <c r="AF14" s="45"/>
      <c r="AG14" s="45"/>
      <c r="AH14" s="46"/>
      <c r="AI14" s="44"/>
      <c r="AJ14" s="45"/>
      <c r="AK14" s="45"/>
      <c r="AL14" s="45"/>
      <c r="AM14" s="46"/>
      <c r="AN14" s="44"/>
      <c r="AO14" s="45"/>
      <c r="AP14" s="45"/>
      <c r="AQ14" s="45"/>
      <c r="AR14" s="46"/>
      <c r="AS14" s="43" t="str">
        <f t="shared" si="0"/>
        <v/>
      </c>
      <c r="AT14" s="43" t="str">
        <f t="shared" si="1"/>
        <v/>
      </c>
      <c r="AU14" s="34"/>
      <c r="AV14" s="39">
        <f t="shared" si="2"/>
        <v>0</v>
      </c>
      <c r="AW14" s="65">
        <f t="shared" si="3"/>
        <v>0</v>
      </c>
      <c r="AX14" s="34"/>
      <c r="AY14" s="34"/>
      <c r="AZ14" s="34"/>
      <c r="BA14" s="34"/>
      <c r="BB14" s="34"/>
      <c r="BC14" s="34"/>
      <c r="BD14" s="34"/>
    </row>
    <row r="15" spans="1:56" s="4" customFormat="1" ht="15" customHeight="1">
      <c r="A15" s="34"/>
      <c r="B15" s="3">
        <v>9</v>
      </c>
      <c r="C15" s="26">
        <f>IF(นักเรียน!B14="","",นักเรียน!B14)</f>
        <v>7425</v>
      </c>
      <c r="D15" s="27" t="str">
        <f>IF(นักเรียน!C14="","",นักเรียน!C14)</f>
        <v>สามเณร</v>
      </c>
      <c r="E15" s="44"/>
      <c r="F15" s="45"/>
      <c r="G15" s="45"/>
      <c r="H15" s="45"/>
      <c r="I15" s="46"/>
      <c r="J15" s="44"/>
      <c r="K15" s="45"/>
      <c r="L15" s="45"/>
      <c r="M15" s="45"/>
      <c r="N15" s="46"/>
      <c r="O15" s="44"/>
      <c r="P15" s="45"/>
      <c r="Q15" s="45"/>
      <c r="R15" s="45"/>
      <c r="S15" s="46"/>
      <c r="T15" s="44"/>
      <c r="U15" s="45"/>
      <c r="V15" s="45"/>
      <c r="W15" s="45"/>
      <c r="X15" s="46"/>
      <c r="Y15" s="44"/>
      <c r="Z15" s="45"/>
      <c r="AA15" s="45"/>
      <c r="AB15" s="45"/>
      <c r="AC15" s="93"/>
      <c r="AD15" s="45"/>
      <c r="AE15" s="45"/>
      <c r="AF15" s="45"/>
      <c r="AG15" s="45"/>
      <c r="AH15" s="46"/>
      <c r="AI15" s="44"/>
      <c r="AJ15" s="45"/>
      <c r="AK15" s="45"/>
      <c r="AL15" s="45"/>
      <c r="AM15" s="46"/>
      <c r="AN15" s="44"/>
      <c r="AO15" s="45"/>
      <c r="AP15" s="45"/>
      <c r="AQ15" s="45"/>
      <c r="AR15" s="46"/>
      <c r="AS15" s="43" t="str">
        <f t="shared" si="0"/>
        <v/>
      </c>
      <c r="AT15" s="43" t="str">
        <f t="shared" si="1"/>
        <v/>
      </c>
      <c r="AU15" s="34"/>
      <c r="AV15" s="39">
        <f t="shared" si="2"/>
        <v>0</v>
      </c>
      <c r="AW15" s="65">
        <f t="shared" si="3"/>
        <v>0</v>
      </c>
      <c r="AX15" s="34"/>
      <c r="AY15" s="34"/>
      <c r="AZ15" s="34"/>
      <c r="BA15" s="34"/>
      <c r="BB15" s="34"/>
      <c r="BC15" s="34"/>
      <c r="BD15" s="34"/>
    </row>
    <row r="16" spans="1:56" s="4" customFormat="1" ht="15" customHeight="1">
      <c r="A16" s="34"/>
      <c r="B16" s="3">
        <v>10</v>
      </c>
      <c r="C16" s="26">
        <f>IF(นักเรียน!B15="","",นักเรียน!B15)</f>
        <v>7431</v>
      </c>
      <c r="D16" s="27" t="str">
        <f>IF(นักเรียน!C15="","",นักเรียน!C15)</f>
        <v>สามเณร</v>
      </c>
      <c r="E16" s="44"/>
      <c r="F16" s="45"/>
      <c r="G16" s="45"/>
      <c r="H16" s="45"/>
      <c r="I16" s="46"/>
      <c r="J16" s="44"/>
      <c r="K16" s="45"/>
      <c r="L16" s="45"/>
      <c r="M16" s="45"/>
      <c r="N16" s="46"/>
      <c r="O16" s="44"/>
      <c r="P16" s="45"/>
      <c r="Q16" s="45"/>
      <c r="R16" s="45"/>
      <c r="S16" s="46"/>
      <c r="T16" s="44"/>
      <c r="U16" s="45"/>
      <c r="V16" s="45"/>
      <c r="W16" s="45"/>
      <c r="X16" s="46"/>
      <c r="Y16" s="44"/>
      <c r="Z16" s="45"/>
      <c r="AA16" s="45"/>
      <c r="AB16" s="45"/>
      <c r="AC16" s="93"/>
      <c r="AD16" s="45"/>
      <c r="AE16" s="45"/>
      <c r="AF16" s="45"/>
      <c r="AG16" s="45"/>
      <c r="AH16" s="46"/>
      <c r="AI16" s="44"/>
      <c r="AJ16" s="45"/>
      <c r="AK16" s="45"/>
      <c r="AL16" s="45"/>
      <c r="AM16" s="46"/>
      <c r="AN16" s="44"/>
      <c r="AO16" s="45"/>
      <c r="AP16" s="45"/>
      <c r="AQ16" s="45"/>
      <c r="AR16" s="46"/>
      <c r="AS16" s="43" t="str">
        <f t="shared" si="0"/>
        <v/>
      </c>
      <c r="AT16" s="43" t="str">
        <f t="shared" si="1"/>
        <v/>
      </c>
      <c r="AU16" s="34"/>
      <c r="AV16" s="39">
        <f t="shared" si="2"/>
        <v>0</v>
      </c>
      <c r="AW16" s="65">
        <f t="shared" si="3"/>
        <v>0</v>
      </c>
      <c r="AX16" s="34"/>
      <c r="AY16" s="34"/>
      <c r="AZ16" s="34"/>
      <c r="BA16" s="34"/>
      <c r="BB16" s="34"/>
      <c r="BC16" s="34"/>
      <c r="BD16" s="34"/>
    </row>
    <row r="17" spans="1:56" s="4" customFormat="1" ht="15" customHeight="1">
      <c r="A17" s="34"/>
      <c r="B17" s="3">
        <v>11</v>
      </c>
      <c r="C17" s="26">
        <f>IF(นักเรียน!B16="","",นักเรียน!B16)</f>
        <v>7435</v>
      </c>
      <c r="D17" s="27" t="str">
        <f>IF(นักเรียน!C16="","",นักเรียน!C16)</f>
        <v>สามเณร</v>
      </c>
      <c r="E17" s="44"/>
      <c r="F17" s="45"/>
      <c r="G17" s="45"/>
      <c r="H17" s="45"/>
      <c r="I17" s="46"/>
      <c r="J17" s="44"/>
      <c r="K17" s="45"/>
      <c r="L17" s="45"/>
      <c r="M17" s="45"/>
      <c r="N17" s="46"/>
      <c r="O17" s="44"/>
      <c r="P17" s="45"/>
      <c r="Q17" s="45"/>
      <c r="R17" s="45"/>
      <c r="S17" s="46"/>
      <c r="T17" s="44"/>
      <c r="U17" s="45"/>
      <c r="V17" s="45"/>
      <c r="W17" s="45"/>
      <c r="X17" s="46"/>
      <c r="Y17" s="44"/>
      <c r="Z17" s="45"/>
      <c r="AA17" s="45"/>
      <c r="AB17" s="45"/>
      <c r="AC17" s="93"/>
      <c r="AD17" s="45"/>
      <c r="AE17" s="45"/>
      <c r="AF17" s="45"/>
      <c r="AG17" s="45"/>
      <c r="AH17" s="46"/>
      <c r="AI17" s="44"/>
      <c r="AJ17" s="45"/>
      <c r="AK17" s="45"/>
      <c r="AL17" s="45"/>
      <c r="AM17" s="46"/>
      <c r="AN17" s="44"/>
      <c r="AO17" s="45"/>
      <c r="AP17" s="45"/>
      <c r="AQ17" s="45"/>
      <c r="AR17" s="46"/>
      <c r="AS17" s="43" t="str">
        <f t="shared" si="0"/>
        <v/>
      </c>
      <c r="AT17" s="43" t="str">
        <f t="shared" si="1"/>
        <v/>
      </c>
      <c r="AU17" s="34"/>
      <c r="AV17" s="39">
        <f t="shared" si="2"/>
        <v>0</v>
      </c>
      <c r="AW17" s="65">
        <f t="shared" si="3"/>
        <v>0</v>
      </c>
      <c r="AX17" s="34"/>
      <c r="AY17" s="34"/>
      <c r="AZ17" s="34"/>
      <c r="BA17" s="34"/>
      <c r="BB17" s="34"/>
      <c r="BC17" s="34"/>
      <c r="BD17" s="34"/>
    </row>
    <row r="18" spans="1:56" s="4" customFormat="1" ht="15" customHeight="1">
      <c r="A18" s="34"/>
      <c r="B18" s="3">
        <v>12</v>
      </c>
      <c r="C18" s="26">
        <f>IF(นักเรียน!B17="","",นักเรียน!B17)</f>
        <v>7442</v>
      </c>
      <c r="D18" s="27" t="str">
        <f>IF(นักเรียน!C17="","",นักเรียน!C17)</f>
        <v>สามเณร</v>
      </c>
      <c r="E18" s="44"/>
      <c r="F18" s="45"/>
      <c r="G18" s="45"/>
      <c r="H18" s="45"/>
      <c r="I18" s="46"/>
      <c r="J18" s="44"/>
      <c r="K18" s="45"/>
      <c r="L18" s="45"/>
      <c r="M18" s="45"/>
      <c r="N18" s="46"/>
      <c r="O18" s="44"/>
      <c r="P18" s="45"/>
      <c r="Q18" s="45"/>
      <c r="R18" s="45"/>
      <c r="S18" s="46"/>
      <c r="T18" s="44"/>
      <c r="U18" s="45"/>
      <c r="V18" s="45"/>
      <c r="W18" s="45"/>
      <c r="X18" s="46"/>
      <c r="Y18" s="44"/>
      <c r="Z18" s="45"/>
      <c r="AA18" s="45"/>
      <c r="AB18" s="45"/>
      <c r="AC18" s="93"/>
      <c r="AD18" s="45"/>
      <c r="AE18" s="45"/>
      <c r="AF18" s="45"/>
      <c r="AG18" s="45"/>
      <c r="AH18" s="46"/>
      <c r="AI18" s="44"/>
      <c r="AJ18" s="45"/>
      <c r="AK18" s="45"/>
      <c r="AL18" s="45"/>
      <c r="AM18" s="46"/>
      <c r="AN18" s="44"/>
      <c r="AO18" s="45"/>
      <c r="AP18" s="45"/>
      <c r="AQ18" s="45"/>
      <c r="AR18" s="46"/>
      <c r="AS18" s="43" t="str">
        <f t="shared" si="0"/>
        <v/>
      </c>
      <c r="AT18" s="43" t="str">
        <f t="shared" si="1"/>
        <v/>
      </c>
      <c r="AU18" s="34"/>
      <c r="AV18" s="39">
        <f t="shared" si="2"/>
        <v>0</v>
      </c>
      <c r="AW18" s="65">
        <f t="shared" si="3"/>
        <v>0</v>
      </c>
      <c r="AX18" s="34"/>
      <c r="AY18" s="34"/>
      <c r="AZ18" s="34"/>
      <c r="BA18" s="34"/>
      <c r="BB18" s="34"/>
      <c r="BC18" s="34"/>
      <c r="BD18" s="34"/>
    </row>
    <row r="19" spans="1:56" s="4" customFormat="1" ht="15" customHeight="1">
      <c r="A19" s="34"/>
      <c r="B19" s="3">
        <v>13</v>
      </c>
      <c r="C19" s="26">
        <f>IF(นักเรียน!B18="","",นักเรียน!B18)</f>
        <v>7443</v>
      </c>
      <c r="D19" s="27" t="str">
        <f>IF(นักเรียน!C18="","",นักเรียน!C18)</f>
        <v>สามเณร</v>
      </c>
      <c r="E19" s="44"/>
      <c r="F19" s="45"/>
      <c r="G19" s="45"/>
      <c r="H19" s="45"/>
      <c r="I19" s="46"/>
      <c r="J19" s="44"/>
      <c r="K19" s="45"/>
      <c r="L19" s="45"/>
      <c r="M19" s="45"/>
      <c r="N19" s="46"/>
      <c r="O19" s="44"/>
      <c r="P19" s="45"/>
      <c r="Q19" s="45"/>
      <c r="R19" s="45"/>
      <c r="S19" s="46"/>
      <c r="T19" s="44"/>
      <c r="U19" s="45"/>
      <c r="V19" s="45"/>
      <c r="W19" s="45"/>
      <c r="X19" s="46"/>
      <c r="Y19" s="44"/>
      <c r="Z19" s="45"/>
      <c r="AA19" s="45"/>
      <c r="AB19" s="45"/>
      <c r="AC19" s="93"/>
      <c r="AD19" s="45"/>
      <c r="AE19" s="45"/>
      <c r="AF19" s="45"/>
      <c r="AG19" s="45"/>
      <c r="AH19" s="46"/>
      <c r="AI19" s="44"/>
      <c r="AJ19" s="45"/>
      <c r="AK19" s="45"/>
      <c r="AL19" s="45"/>
      <c r="AM19" s="46"/>
      <c r="AN19" s="44"/>
      <c r="AO19" s="45"/>
      <c r="AP19" s="45"/>
      <c r="AQ19" s="45"/>
      <c r="AR19" s="46"/>
      <c r="AS19" s="43" t="str">
        <f t="shared" si="0"/>
        <v/>
      </c>
      <c r="AT19" s="43" t="str">
        <f t="shared" si="1"/>
        <v/>
      </c>
      <c r="AU19" s="34"/>
      <c r="AV19" s="39">
        <f t="shared" si="2"/>
        <v>0</v>
      </c>
      <c r="AW19" s="65">
        <f t="shared" si="3"/>
        <v>0</v>
      </c>
      <c r="AX19" s="34"/>
      <c r="AY19" s="34"/>
      <c r="AZ19" s="34"/>
      <c r="BA19" s="34"/>
      <c r="BB19" s="34"/>
      <c r="BC19" s="34"/>
      <c r="BD19" s="34"/>
    </row>
    <row r="20" spans="1:56" s="4" customFormat="1" ht="15" customHeight="1">
      <c r="A20" s="34"/>
      <c r="B20" s="3">
        <v>14</v>
      </c>
      <c r="C20" s="26">
        <f>IF(นักเรียน!B19="","",นักเรียน!B19)</f>
        <v>7446</v>
      </c>
      <c r="D20" s="27" t="str">
        <f>IF(นักเรียน!C19="","",นักเรียน!C19)</f>
        <v>สามเณร</v>
      </c>
      <c r="E20" s="44"/>
      <c r="F20" s="45"/>
      <c r="G20" s="45"/>
      <c r="H20" s="45"/>
      <c r="I20" s="46"/>
      <c r="J20" s="44"/>
      <c r="K20" s="45"/>
      <c r="L20" s="45"/>
      <c r="M20" s="45"/>
      <c r="N20" s="46"/>
      <c r="O20" s="44"/>
      <c r="P20" s="45"/>
      <c r="Q20" s="45"/>
      <c r="R20" s="45"/>
      <c r="S20" s="46"/>
      <c r="T20" s="44"/>
      <c r="U20" s="45"/>
      <c r="V20" s="45"/>
      <c r="W20" s="45"/>
      <c r="X20" s="46"/>
      <c r="Y20" s="44"/>
      <c r="Z20" s="45"/>
      <c r="AA20" s="45"/>
      <c r="AB20" s="45"/>
      <c r="AC20" s="93"/>
      <c r="AD20" s="45"/>
      <c r="AE20" s="45"/>
      <c r="AF20" s="45"/>
      <c r="AG20" s="45"/>
      <c r="AH20" s="46"/>
      <c r="AI20" s="44"/>
      <c r="AJ20" s="45"/>
      <c r="AK20" s="45"/>
      <c r="AL20" s="45"/>
      <c r="AM20" s="46"/>
      <c r="AN20" s="44"/>
      <c r="AO20" s="45"/>
      <c r="AP20" s="45"/>
      <c r="AQ20" s="45"/>
      <c r="AR20" s="46"/>
      <c r="AS20" s="43" t="str">
        <f t="shared" si="0"/>
        <v/>
      </c>
      <c r="AT20" s="43" t="str">
        <f t="shared" si="1"/>
        <v/>
      </c>
      <c r="AU20" s="34"/>
      <c r="AV20" s="39">
        <f t="shared" si="2"/>
        <v>0</v>
      </c>
      <c r="AW20" s="65">
        <f t="shared" si="3"/>
        <v>0</v>
      </c>
      <c r="AX20" s="34"/>
      <c r="AY20" s="34"/>
      <c r="AZ20" s="34"/>
      <c r="BA20" s="34"/>
      <c r="BB20" s="34"/>
      <c r="BC20" s="34"/>
      <c r="BD20" s="34"/>
    </row>
    <row r="21" spans="1:56" s="4" customFormat="1" ht="15" customHeight="1">
      <c r="A21" s="34"/>
      <c r="B21" s="3">
        <v>15</v>
      </c>
      <c r="C21" s="26">
        <f>IF(นักเรียน!B20="","",นักเรียน!B20)</f>
        <v>7447</v>
      </c>
      <c r="D21" s="27" t="str">
        <f>IF(นักเรียน!C20="","",นักเรียน!C20)</f>
        <v>สามเณร</v>
      </c>
      <c r="E21" s="44"/>
      <c r="F21" s="45"/>
      <c r="G21" s="45"/>
      <c r="H21" s="45"/>
      <c r="I21" s="46"/>
      <c r="J21" s="44"/>
      <c r="K21" s="45"/>
      <c r="L21" s="45"/>
      <c r="M21" s="45"/>
      <c r="N21" s="46"/>
      <c r="O21" s="44"/>
      <c r="P21" s="45"/>
      <c r="Q21" s="45"/>
      <c r="R21" s="45"/>
      <c r="S21" s="46"/>
      <c r="T21" s="44"/>
      <c r="U21" s="45"/>
      <c r="V21" s="45"/>
      <c r="W21" s="45"/>
      <c r="X21" s="46"/>
      <c r="Y21" s="44"/>
      <c r="Z21" s="45"/>
      <c r="AA21" s="45"/>
      <c r="AB21" s="45"/>
      <c r="AC21" s="93"/>
      <c r="AD21" s="45"/>
      <c r="AE21" s="45"/>
      <c r="AF21" s="45"/>
      <c r="AG21" s="45"/>
      <c r="AH21" s="46"/>
      <c r="AI21" s="44"/>
      <c r="AJ21" s="45"/>
      <c r="AK21" s="45"/>
      <c r="AL21" s="45"/>
      <c r="AM21" s="46"/>
      <c r="AN21" s="44"/>
      <c r="AO21" s="45"/>
      <c r="AP21" s="45"/>
      <c r="AQ21" s="45"/>
      <c r="AR21" s="46"/>
      <c r="AS21" s="43" t="str">
        <f t="shared" si="0"/>
        <v/>
      </c>
      <c r="AT21" s="43" t="str">
        <f t="shared" si="1"/>
        <v/>
      </c>
      <c r="AU21" s="34"/>
      <c r="AV21" s="39">
        <f t="shared" si="2"/>
        <v>0</v>
      </c>
      <c r="AW21" s="65">
        <f t="shared" si="3"/>
        <v>0</v>
      </c>
      <c r="AX21" s="34"/>
      <c r="AY21" s="34"/>
      <c r="AZ21" s="34"/>
      <c r="BA21" s="34"/>
      <c r="BB21" s="34"/>
      <c r="BC21" s="34"/>
      <c r="BD21" s="34"/>
    </row>
    <row r="22" spans="1:56" s="4" customFormat="1" ht="15" customHeight="1">
      <c r="A22" s="34"/>
      <c r="B22" s="3">
        <v>16</v>
      </c>
      <c r="C22" s="26">
        <f>IF(นักเรียน!B21="","",นักเรียน!B21)</f>
        <v>7448</v>
      </c>
      <c r="D22" s="27" t="str">
        <f>IF(นักเรียน!C21="","",นักเรียน!C21)</f>
        <v>สามเณร</v>
      </c>
      <c r="E22" s="44"/>
      <c r="F22" s="45"/>
      <c r="G22" s="45"/>
      <c r="H22" s="45"/>
      <c r="I22" s="46"/>
      <c r="J22" s="44"/>
      <c r="K22" s="45"/>
      <c r="L22" s="45"/>
      <c r="M22" s="45"/>
      <c r="N22" s="46"/>
      <c r="O22" s="44"/>
      <c r="P22" s="45"/>
      <c r="Q22" s="45"/>
      <c r="R22" s="45"/>
      <c r="S22" s="46"/>
      <c r="T22" s="44"/>
      <c r="U22" s="45"/>
      <c r="V22" s="45"/>
      <c r="W22" s="45"/>
      <c r="X22" s="46"/>
      <c r="Y22" s="44"/>
      <c r="Z22" s="45"/>
      <c r="AA22" s="45"/>
      <c r="AB22" s="45"/>
      <c r="AC22" s="93"/>
      <c r="AD22" s="45"/>
      <c r="AE22" s="45"/>
      <c r="AF22" s="45"/>
      <c r="AG22" s="45"/>
      <c r="AH22" s="46"/>
      <c r="AI22" s="44"/>
      <c r="AJ22" s="45"/>
      <c r="AK22" s="45"/>
      <c r="AL22" s="45"/>
      <c r="AM22" s="46"/>
      <c r="AN22" s="44"/>
      <c r="AO22" s="45"/>
      <c r="AP22" s="45"/>
      <c r="AQ22" s="45"/>
      <c r="AR22" s="46"/>
      <c r="AS22" s="43" t="str">
        <f t="shared" si="0"/>
        <v/>
      </c>
      <c r="AT22" s="43" t="str">
        <f t="shared" si="1"/>
        <v/>
      </c>
      <c r="AU22" s="34"/>
      <c r="AV22" s="39">
        <f t="shared" si="2"/>
        <v>0</v>
      </c>
      <c r="AW22" s="65">
        <f t="shared" si="3"/>
        <v>0</v>
      </c>
      <c r="AX22" s="34"/>
      <c r="AY22" s="34"/>
      <c r="AZ22" s="34"/>
      <c r="BA22" s="34"/>
      <c r="BB22" s="34"/>
      <c r="BC22" s="34"/>
      <c r="BD22" s="34"/>
    </row>
    <row r="23" spans="1:56" s="4" customFormat="1" ht="15" customHeight="1">
      <c r="A23" s="34"/>
      <c r="B23" s="3">
        <v>17</v>
      </c>
      <c r="C23" s="26">
        <f>IF(นักเรียน!B22="","",นักเรียน!B22)</f>
        <v>7453</v>
      </c>
      <c r="D23" s="27" t="str">
        <f>IF(นักเรียน!C22="","",นักเรียน!C22)</f>
        <v>สามเณร</v>
      </c>
      <c r="E23" s="44"/>
      <c r="F23" s="45"/>
      <c r="G23" s="45"/>
      <c r="H23" s="45"/>
      <c r="I23" s="46"/>
      <c r="J23" s="44"/>
      <c r="K23" s="45"/>
      <c r="L23" s="45"/>
      <c r="M23" s="45"/>
      <c r="N23" s="46"/>
      <c r="O23" s="44"/>
      <c r="P23" s="45"/>
      <c r="Q23" s="45"/>
      <c r="R23" s="45"/>
      <c r="S23" s="46"/>
      <c r="T23" s="44"/>
      <c r="U23" s="45"/>
      <c r="V23" s="45"/>
      <c r="W23" s="45"/>
      <c r="X23" s="46"/>
      <c r="Y23" s="44"/>
      <c r="Z23" s="45"/>
      <c r="AA23" s="45"/>
      <c r="AB23" s="45"/>
      <c r="AC23" s="93"/>
      <c r="AD23" s="45"/>
      <c r="AE23" s="45"/>
      <c r="AF23" s="45"/>
      <c r="AG23" s="45"/>
      <c r="AH23" s="46"/>
      <c r="AI23" s="44"/>
      <c r="AJ23" s="45"/>
      <c r="AK23" s="45"/>
      <c r="AL23" s="45"/>
      <c r="AM23" s="46"/>
      <c r="AN23" s="44"/>
      <c r="AO23" s="45"/>
      <c r="AP23" s="45"/>
      <c r="AQ23" s="45"/>
      <c r="AR23" s="46"/>
      <c r="AS23" s="43" t="str">
        <f t="shared" si="0"/>
        <v/>
      </c>
      <c r="AT23" s="43" t="str">
        <f t="shared" si="1"/>
        <v/>
      </c>
      <c r="AU23" s="34"/>
      <c r="AV23" s="39">
        <f t="shared" si="2"/>
        <v>0</v>
      </c>
      <c r="AW23" s="65">
        <f t="shared" si="3"/>
        <v>0</v>
      </c>
      <c r="AX23" s="34"/>
      <c r="AY23" s="34"/>
      <c r="AZ23" s="34"/>
      <c r="BA23" s="34"/>
      <c r="BB23" s="34"/>
      <c r="BC23" s="34"/>
      <c r="BD23" s="34"/>
    </row>
    <row r="24" spans="1:56" s="4" customFormat="1" ht="15" customHeight="1">
      <c r="A24" s="34"/>
      <c r="B24" s="3">
        <v>18</v>
      </c>
      <c r="C24" s="26">
        <f>IF(นักเรียน!B23="","",นักเรียน!B23)</f>
        <v>7454</v>
      </c>
      <c r="D24" s="27" t="str">
        <f>IF(นักเรียน!C23="","",นักเรียน!C23)</f>
        <v>สามเณร</v>
      </c>
      <c r="E24" s="44"/>
      <c r="F24" s="45"/>
      <c r="G24" s="45"/>
      <c r="H24" s="45"/>
      <c r="I24" s="46"/>
      <c r="J24" s="44"/>
      <c r="K24" s="45"/>
      <c r="L24" s="45"/>
      <c r="M24" s="45"/>
      <c r="N24" s="46"/>
      <c r="O24" s="44"/>
      <c r="P24" s="45"/>
      <c r="Q24" s="45"/>
      <c r="R24" s="45"/>
      <c r="S24" s="46"/>
      <c r="T24" s="44"/>
      <c r="U24" s="45"/>
      <c r="V24" s="45"/>
      <c r="W24" s="45"/>
      <c r="X24" s="46"/>
      <c r="Y24" s="44"/>
      <c r="Z24" s="45"/>
      <c r="AA24" s="45"/>
      <c r="AB24" s="45"/>
      <c r="AC24" s="93"/>
      <c r="AD24" s="45"/>
      <c r="AE24" s="45"/>
      <c r="AF24" s="45"/>
      <c r="AG24" s="45"/>
      <c r="AH24" s="46"/>
      <c r="AI24" s="44"/>
      <c r="AJ24" s="45"/>
      <c r="AK24" s="45"/>
      <c r="AL24" s="45"/>
      <c r="AM24" s="46"/>
      <c r="AN24" s="44"/>
      <c r="AO24" s="45"/>
      <c r="AP24" s="45"/>
      <c r="AQ24" s="45"/>
      <c r="AR24" s="46"/>
      <c r="AS24" s="43" t="str">
        <f t="shared" si="0"/>
        <v/>
      </c>
      <c r="AT24" s="43" t="str">
        <f t="shared" si="1"/>
        <v/>
      </c>
      <c r="AU24" s="34"/>
      <c r="AV24" s="39">
        <f t="shared" si="2"/>
        <v>0</v>
      </c>
      <c r="AW24" s="65">
        <f t="shared" si="3"/>
        <v>0</v>
      </c>
      <c r="AX24" s="34"/>
      <c r="AY24" s="34"/>
      <c r="AZ24" s="34"/>
      <c r="BA24" s="34"/>
      <c r="BB24" s="34"/>
      <c r="BC24" s="34"/>
      <c r="BD24" s="34"/>
    </row>
    <row r="25" spans="1:56" s="4" customFormat="1" ht="15" customHeight="1">
      <c r="A25" s="34"/>
      <c r="B25" s="3">
        <v>19</v>
      </c>
      <c r="C25" s="26">
        <f>IF(นักเรียน!B24="","",นักเรียน!B24)</f>
        <v>7455</v>
      </c>
      <c r="D25" s="27" t="str">
        <f>IF(นักเรียน!C24="","",นักเรียน!C24)</f>
        <v>สามเณร</v>
      </c>
      <c r="E25" s="44"/>
      <c r="F25" s="45"/>
      <c r="G25" s="45"/>
      <c r="H25" s="45"/>
      <c r="I25" s="46"/>
      <c r="J25" s="44"/>
      <c r="K25" s="45"/>
      <c r="L25" s="45"/>
      <c r="M25" s="45"/>
      <c r="N25" s="46"/>
      <c r="O25" s="44"/>
      <c r="P25" s="45"/>
      <c r="Q25" s="45"/>
      <c r="R25" s="45"/>
      <c r="S25" s="46"/>
      <c r="T25" s="44"/>
      <c r="U25" s="45"/>
      <c r="V25" s="45"/>
      <c r="W25" s="45"/>
      <c r="X25" s="46"/>
      <c r="Y25" s="44"/>
      <c r="Z25" s="45"/>
      <c r="AA25" s="45"/>
      <c r="AB25" s="45"/>
      <c r="AC25" s="93"/>
      <c r="AD25" s="45"/>
      <c r="AE25" s="45"/>
      <c r="AF25" s="45"/>
      <c r="AG25" s="45"/>
      <c r="AH25" s="46"/>
      <c r="AI25" s="44"/>
      <c r="AJ25" s="45"/>
      <c r="AK25" s="45"/>
      <c r="AL25" s="45"/>
      <c r="AM25" s="46"/>
      <c r="AN25" s="44"/>
      <c r="AO25" s="45"/>
      <c r="AP25" s="45"/>
      <c r="AQ25" s="45"/>
      <c r="AR25" s="46"/>
      <c r="AS25" s="43" t="str">
        <f t="shared" si="0"/>
        <v/>
      </c>
      <c r="AT25" s="43" t="str">
        <f t="shared" si="1"/>
        <v/>
      </c>
      <c r="AU25" s="34"/>
      <c r="AV25" s="39">
        <f t="shared" si="2"/>
        <v>0</v>
      </c>
      <c r="AW25" s="65">
        <f t="shared" si="3"/>
        <v>0</v>
      </c>
      <c r="AX25" s="34"/>
      <c r="AY25" s="34"/>
      <c r="AZ25" s="34"/>
      <c r="BA25" s="34"/>
      <c r="BB25" s="34"/>
      <c r="BC25" s="34"/>
      <c r="BD25" s="34"/>
    </row>
    <row r="26" spans="1:56" s="4" customFormat="1" ht="15" customHeight="1">
      <c r="A26" s="34"/>
      <c r="B26" s="3">
        <v>20</v>
      </c>
      <c r="C26" s="26">
        <f>IF(นักเรียน!B25="","",นักเรียน!B25)</f>
        <v>7456</v>
      </c>
      <c r="D26" s="27" t="str">
        <f>IF(นักเรียน!C25="","",นักเรียน!C25)</f>
        <v>สามเณร</v>
      </c>
      <c r="E26" s="44"/>
      <c r="F26" s="45"/>
      <c r="G26" s="45"/>
      <c r="H26" s="45"/>
      <c r="I26" s="46"/>
      <c r="J26" s="44"/>
      <c r="K26" s="45"/>
      <c r="L26" s="45"/>
      <c r="M26" s="45"/>
      <c r="N26" s="46"/>
      <c r="O26" s="44"/>
      <c r="P26" s="45"/>
      <c r="Q26" s="45"/>
      <c r="R26" s="45"/>
      <c r="S26" s="46"/>
      <c r="T26" s="44"/>
      <c r="U26" s="45"/>
      <c r="V26" s="45"/>
      <c r="W26" s="45"/>
      <c r="X26" s="46"/>
      <c r="Y26" s="44"/>
      <c r="Z26" s="45"/>
      <c r="AA26" s="45"/>
      <c r="AB26" s="45"/>
      <c r="AC26" s="93"/>
      <c r="AD26" s="45"/>
      <c r="AE26" s="45"/>
      <c r="AF26" s="45"/>
      <c r="AG26" s="45"/>
      <c r="AH26" s="46"/>
      <c r="AI26" s="44"/>
      <c r="AJ26" s="45"/>
      <c r="AK26" s="45"/>
      <c r="AL26" s="45"/>
      <c r="AM26" s="46"/>
      <c r="AN26" s="44"/>
      <c r="AO26" s="45"/>
      <c r="AP26" s="45"/>
      <c r="AQ26" s="45"/>
      <c r="AR26" s="46"/>
      <c r="AS26" s="43" t="str">
        <f t="shared" si="0"/>
        <v/>
      </c>
      <c r="AT26" s="43" t="str">
        <f t="shared" si="1"/>
        <v/>
      </c>
      <c r="AU26" s="34"/>
      <c r="AV26" s="39">
        <f t="shared" si="2"/>
        <v>0</v>
      </c>
      <c r="AW26" s="65">
        <f t="shared" si="3"/>
        <v>0</v>
      </c>
      <c r="AX26" s="34"/>
      <c r="AY26" s="34"/>
      <c r="AZ26" s="34"/>
      <c r="BA26" s="34"/>
      <c r="BB26" s="34"/>
      <c r="BC26" s="34"/>
      <c r="BD26" s="34"/>
    </row>
    <row r="27" spans="1:56" s="4" customFormat="1" ht="15" customHeight="1">
      <c r="A27" s="34"/>
      <c r="B27" s="3">
        <v>21</v>
      </c>
      <c r="C27" s="26">
        <f>IF(นักเรียน!B26="","",นักเรียน!B26)</f>
        <v>7458</v>
      </c>
      <c r="D27" s="27" t="str">
        <f>IF(นักเรียน!C26="","",นักเรียน!C26)</f>
        <v>สามเณร</v>
      </c>
      <c r="E27" s="44"/>
      <c r="F27" s="45"/>
      <c r="G27" s="45"/>
      <c r="H27" s="45"/>
      <c r="I27" s="46"/>
      <c r="J27" s="44"/>
      <c r="K27" s="45"/>
      <c r="L27" s="45"/>
      <c r="M27" s="45"/>
      <c r="N27" s="46"/>
      <c r="O27" s="44"/>
      <c r="P27" s="45"/>
      <c r="Q27" s="45"/>
      <c r="R27" s="45"/>
      <c r="S27" s="46"/>
      <c r="T27" s="44"/>
      <c r="U27" s="45"/>
      <c r="V27" s="45"/>
      <c r="W27" s="45"/>
      <c r="X27" s="46"/>
      <c r="Y27" s="44"/>
      <c r="Z27" s="45"/>
      <c r="AA27" s="45"/>
      <c r="AB27" s="45"/>
      <c r="AC27" s="93"/>
      <c r="AD27" s="45"/>
      <c r="AE27" s="45"/>
      <c r="AF27" s="45"/>
      <c r="AG27" s="45"/>
      <c r="AH27" s="46"/>
      <c r="AI27" s="44"/>
      <c r="AJ27" s="45"/>
      <c r="AK27" s="45"/>
      <c r="AL27" s="45"/>
      <c r="AM27" s="46"/>
      <c r="AN27" s="44"/>
      <c r="AO27" s="45"/>
      <c r="AP27" s="45"/>
      <c r="AQ27" s="45"/>
      <c r="AR27" s="46"/>
      <c r="AS27" s="43" t="str">
        <f t="shared" si="0"/>
        <v/>
      </c>
      <c r="AT27" s="43" t="str">
        <f t="shared" si="1"/>
        <v/>
      </c>
      <c r="AU27" s="34"/>
      <c r="AV27" s="39">
        <f t="shared" si="2"/>
        <v>0</v>
      </c>
      <c r="AW27" s="65">
        <f t="shared" si="3"/>
        <v>0</v>
      </c>
      <c r="AX27" s="34"/>
      <c r="AY27" s="34"/>
      <c r="AZ27" s="34"/>
      <c r="BA27" s="34"/>
      <c r="BB27" s="34"/>
      <c r="BC27" s="34"/>
      <c r="BD27" s="34"/>
    </row>
    <row r="28" spans="1:56" s="4" customFormat="1" ht="15" customHeight="1">
      <c r="A28" s="34"/>
      <c r="B28" s="3">
        <v>22</v>
      </c>
      <c r="C28" s="26">
        <f>IF(นักเรียน!B27="","",นักเรียน!B27)</f>
        <v>7459</v>
      </c>
      <c r="D28" s="27" t="str">
        <f>IF(นักเรียน!C27="","",นักเรียน!C27)</f>
        <v>สามเณร</v>
      </c>
      <c r="E28" s="44"/>
      <c r="F28" s="45"/>
      <c r="G28" s="45"/>
      <c r="H28" s="45"/>
      <c r="I28" s="46"/>
      <c r="J28" s="44"/>
      <c r="K28" s="45"/>
      <c r="L28" s="45"/>
      <c r="M28" s="45"/>
      <c r="N28" s="46"/>
      <c r="O28" s="44"/>
      <c r="P28" s="45"/>
      <c r="Q28" s="45"/>
      <c r="R28" s="45"/>
      <c r="S28" s="46"/>
      <c r="T28" s="44"/>
      <c r="U28" s="45"/>
      <c r="V28" s="45"/>
      <c r="W28" s="45"/>
      <c r="X28" s="46"/>
      <c r="Y28" s="44"/>
      <c r="Z28" s="45"/>
      <c r="AA28" s="45"/>
      <c r="AB28" s="45"/>
      <c r="AC28" s="93"/>
      <c r="AD28" s="45"/>
      <c r="AE28" s="45"/>
      <c r="AF28" s="45"/>
      <c r="AG28" s="45"/>
      <c r="AH28" s="46"/>
      <c r="AI28" s="44"/>
      <c r="AJ28" s="45"/>
      <c r="AK28" s="45"/>
      <c r="AL28" s="45"/>
      <c r="AM28" s="46"/>
      <c r="AN28" s="44"/>
      <c r="AO28" s="45"/>
      <c r="AP28" s="45"/>
      <c r="AQ28" s="45"/>
      <c r="AR28" s="46"/>
      <c r="AS28" s="43" t="str">
        <f t="shared" si="0"/>
        <v/>
      </c>
      <c r="AT28" s="43" t="str">
        <f t="shared" si="1"/>
        <v/>
      </c>
      <c r="AU28" s="34"/>
      <c r="AV28" s="39">
        <f t="shared" si="2"/>
        <v>0</v>
      </c>
      <c r="AW28" s="65">
        <f t="shared" si="3"/>
        <v>0</v>
      </c>
      <c r="AX28" s="34"/>
      <c r="AY28" s="34"/>
      <c r="AZ28" s="34"/>
      <c r="BA28" s="34"/>
      <c r="BB28" s="34"/>
      <c r="BC28" s="34"/>
      <c r="BD28" s="34"/>
    </row>
    <row r="29" spans="1:56" s="4" customFormat="1" ht="15" customHeight="1">
      <c r="A29" s="34"/>
      <c r="B29" s="3">
        <v>23</v>
      </c>
      <c r="C29" s="26">
        <f>IF(นักเรียน!B28="","",นักเรียน!B28)</f>
        <v>7460</v>
      </c>
      <c r="D29" s="27" t="str">
        <f>IF(นักเรียน!C28="","",นักเรียน!C28)</f>
        <v>สามเณร</v>
      </c>
      <c r="E29" s="44"/>
      <c r="F29" s="45"/>
      <c r="G29" s="45"/>
      <c r="H29" s="45"/>
      <c r="I29" s="46"/>
      <c r="J29" s="44"/>
      <c r="K29" s="45"/>
      <c r="L29" s="45"/>
      <c r="M29" s="45"/>
      <c r="N29" s="46"/>
      <c r="O29" s="44"/>
      <c r="P29" s="45"/>
      <c r="Q29" s="45"/>
      <c r="R29" s="45"/>
      <c r="S29" s="46"/>
      <c r="T29" s="44"/>
      <c r="U29" s="45"/>
      <c r="V29" s="45"/>
      <c r="W29" s="45"/>
      <c r="X29" s="46"/>
      <c r="Y29" s="44"/>
      <c r="Z29" s="45"/>
      <c r="AA29" s="45"/>
      <c r="AB29" s="45"/>
      <c r="AC29" s="93"/>
      <c r="AD29" s="45"/>
      <c r="AE29" s="45"/>
      <c r="AF29" s="45"/>
      <c r="AG29" s="45"/>
      <c r="AH29" s="46"/>
      <c r="AI29" s="44"/>
      <c r="AJ29" s="45"/>
      <c r="AK29" s="45"/>
      <c r="AL29" s="45"/>
      <c r="AM29" s="46"/>
      <c r="AN29" s="44"/>
      <c r="AO29" s="45"/>
      <c r="AP29" s="45"/>
      <c r="AQ29" s="45"/>
      <c r="AR29" s="46"/>
      <c r="AS29" s="43" t="str">
        <f t="shared" si="0"/>
        <v/>
      </c>
      <c r="AT29" s="43" t="str">
        <f t="shared" si="1"/>
        <v/>
      </c>
      <c r="AU29" s="34"/>
      <c r="AV29" s="39">
        <f t="shared" si="2"/>
        <v>0</v>
      </c>
      <c r="AW29" s="65">
        <f t="shared" si="3"/>
        <v>0</v>
      </c>
      <c r="AX29" s="34"/>
      <c r="AY29" s="34"/>
      <c r="AZ29" s="34"/>
      <c r="BA29" s="34"/>
      <c r="BB29" s="34"/>
      <c r="BC29" s="34"/>
      <c r="BD29" s="34"/>
    </row>
    <row r="30" spans="1:56" s="4" customFormat="1" ht="15" customHeight="1">
      <c r="A30" s="34"/>
      <c r="B30" s="3">
        <v>24</v>
      </c>
      <c r="C30" s="26">
        <f>IF(นักเรียน!B29="","",นักเรียน!B29)</f>
        <v>7463</v>
      </c>
      <c r="D30" s="27" t="str">
        <f>IF(นักเรียน!C29="","",นักเรียน!C29)</f>
        <v>สามเณร</v>
      </c>
      <c r="E30" s="44"/>
      <c r="F30" s="45"/>
      <c r="G30" s="45"/>
      <c r="H30" s="45"/>
      <c r="I30" s="46"/>
      <c r="J30" s="44"/>
      <c r="K30" s="45"/>
      <c r="L30" s="45"/>
      <c r="M30" s="45"/>
      <c r="N30" s="46"/>
      <c r="O30" s="44"/>
      <c r="P30" s="45"/>
      <c r="Q30" s="45"/>
      <c r="R30" s="45"/>
      <c r="S30" s="46"/>
      <c r="T30" s="44"/>
      <c r="U30" s="45"/>
      <c r="V30" s="45"/>
      <c r="W30" s="45"/>
      <c r="X30" s="46"/>
      <c r="Y30" s="44"/>
      <c r="Z30" s="45"/>
      <c r="AA30" s="45"/>
      <c r="AB30" s="45"/>
      <c r="AC30" s="93"/>
      <c r="AD30" s="45"/>
      <c r="AE30" s="45"/>
      <c r="AF30" s="45"/>
      <c r="AG30" s="45"/>
      <c r="AH30" s="46"/>
      <c r="AI30" s="44"/>
      <c r="AJ30" s="45"/>
      <c r="AK30" s="45"/>
      <c r="AL30" s="45"/>
      <c r="AM30" s="46"/>
      <c r="AN30" s="44"/>
      <c r="AO30" s="45"/>
      <c r="AP30" s="45"/>
      <c r="AQ30" s="45"/>
      <c r="AR30" s="46"/>
      <c r="AS30" s="43" t="str">
        <f t="shared" si="0"/>
        <v/>
      </c>
      <c r="AT30" s="43" t="str">
        <f t="shared" si="1"/>
        <v/>
      </c>
      <c r="AU30" s="34"/>
      <c r="AV30" s="39">
        <f t="shared" si="2"/>
        <v>0</v>
      </c>
      <c r="AW30" s="65">
        <f t="shared" si="3"/>
        <v>0</v>
      </c>
      <c r="AX30" s="34"/>
      <c r="AY30" s="34"/>
      <c r="AZ30" s="34"/>
      <c r="BA30" s="34"/>
      <c r="BB30" s="34"/>
      <c r="BC30" s="34"/>
      <c r="BD30" s="34"/>
    </row>
    <row r="31" spans="1:56" s="4" customFormat="1" ht="15" customHeight="1">
      <c r="A31" s="34"/>
      <c r="B31" s="3">
        <v>25</v>
      </c>
      <c r="C31" s="26">
        <f>IF(นักเรียน!B30="","",นักเรียน!B30)</f>
        <v>7466</v>
      </c>
      <c r="D31" s="27" t="str">
        <f>IF(นักเรียน!C30="","",นักเรียน!C30)</f>
        <v>สามเณร</v>
      </c>
      <c r="E31" s="44"/>
      <c r="F31" s="45"/>
      <c r="G31" s="45"/>
      <c r="H31" s="45"/>
      <c r="I31" s="46"/>
      <c r="J31" s="44"/>
      <c r="K31" s="45"/>
      <c r="L31" s="45"/>
      <c r="M31" s="45"/>
      <c r="N31" s="46"/>
      <c r="O31" s="44"/>
      <c r="P31" s="45"/>
      <c r="Q31" s="45"/>
      <c r="R31" s="45"/>
      <c r="S31" s="46"/>
      <c r="T31" s="44"/>
      <c r="U31" s="45"/>
      <c r="V31" s="45"/>
      <c r="W31" s="45"/>
      <c r="X31" s="46"/>
      <c r="Y31" s="44"/>
      <c r="Z31" s="45"/>
      <c r="AA31" s="45"/>
      <c r="AB31" s="45"/>
      <c r="AC31" s="93"/>
      <c r="AD31" s="45"/>
      <c r="AE31" s="45"/>
      <c r="AF31" s="45"/>
      <c r="AG31" s="45"/>
      <c r="AH31" s="46"/>
      <c r="AI31" s="44"/>
      <c r="AJ31" s="45"/>
      <c r="AK31" s="45"/>
      <c r="AL31" s="45"/>
      <c r="AM31" s="46"/>
      <c r="AN31" s="44"/>
      <c r="AO31" s="45"/>
      <c r="AP31" s="45"/>
      <c r="AQ31" s="45"/>
      <c r="AR31" s="46"/>
      <c r="AS31" s="43" t="str">
        <f t="shared" si="0"/>
        <v/>
      </c>
      <c r="AT31" s="43" t="str">
        <f t="shared" si="1"/>
        <v/>
      </c>
      <c r="AU31" s="34"/>
      <c r="AV31" s="39">
        <f t="shared" si="2"/>
        <v>0</v>
      </c>
      <c r="AW31" s="65">
        <f t="shared" si="3"/>
        <v>0</v>
      </c>
      <c r="AX31" s="34"/>
      <c r="AY31" s="34"/>
      <c r="AZ31" s="34"/>
      <c r="BA31" s="34"/>
      <c r="BB31" s="34"/>
      <c r="BC31" s="34"/>
      <c r="BD31" s="34"/>
    </row>
    <row r="32" spans="1:56" s="4" customFormat="1" ht="15" customHeight="1">
      <c r="A32" s="34"/>
      <c r="B32" s="3">
        <v>26</v>
      </c>
      <c r="C32" s="26">
        <f>IF(นักเรียน!B31="","",นักเรียน!B31)</f>
        <v>7554</v>
      </c>
      <c r="D32" s="27" t="str">
        <f>IF(นักเรียน!C31="","",นักเรียน!C31)</f>
        <v>สามเณร</v>
      </c>
      <c r="E32" s="44"/>
      <c r="F32" s="45"/>
      <c r="G32" s="45"/>
      <c r="H32" s="45"/>
      <c r="I32" s="46"/>
      <c r="J32" s="44"/>
      <c r="K32" s="45"/>
      <c r="L32" s="45"/>
      <c r="M32" s="45"/>
      <c r="N32" s="46"/>
      <c r="O32" s="44"/>
      <c r="P32" s="45"/>
      <c r="Q32" s="45"/>
      <c r="R32" s="45"/>
      <c r="S32" s="46"/>
      <c r="T32" s="44"/>
      <c r="U32" s="45"/>
      <c r="V32" s="45"/>
      <c r="W32" s="45"/>
      <c r="X32" s="46"/>
      <c r="Y32" s="44"/>
      <c r="Z32" s="45"/>
      <c r="AA32" s="45"/>
      <c r="AB32" s="45"/>
      <c r="AC32" s="93"/>
      <c r="AD32" s="45"/>
      <c r="AE32" s="45"/>
      <c r="AF32" s="45"/>
      <c r="AG32" s="45"/>
      <c r="AH32" s="46"/>
      <c r="AI32" s="44"/>
      <c r="AJ32" s="45"/>
      <c r="AK32" s="45"/>
      <c r="AL32" s="45"/>
      <c r="AM32" s="46"/>
      <c r="AN32" s="44"/>
      <c r="AO32" s="45"/>
      <c r="AP32" s="45"/>
      <c r="AQ32" s="45"/>
      <c r="AR32" s="46"/>
      <c r="AS32" s="43" t="str">
        <f t="shared" si="0"/>
        <v/>
      </c>
      <c r="AT32" s="43" t="str">
        <f t="shared" si="1"/>
        <v/>
      </c>
      <c r="AU32" s="34"/>
      <c r="AV32" s="39">
        <f t="shared" si="2"/>
        <v>0</v>
      </c>
      <c r="AW32" s="65">
        <f t="shared" si="3"/>
        <v>0</v>
      </c>
      <c r="AX32" s="34"/>
      <c r="AY32" s="34"/>
      <c r="AZ32" s="34"/>
      <c r="BA32" s="34"/>
      <c r="BB32" s="34"/>
      <c r="BC32" s="34"/>
      <c r="BD32" s="34"/>
    </row>
    <row r="33" spans="1:56" s="4" customFormat="1" ht="15" customHeight="1">
      <c r="A33" s="34"/>
      <c r="B33" s="3">
        <v>27</v>
      </c>
      <c r="C33" s="26">
        <f>IF(นักเรียน!B32="","",นักเรียน!B32)</f>
        <v>7629</v>
      </c>
      <c r="D33" s="27" t="str">
        <f>IF(นักเรียน!C32="","",นักเรียน!C32)</f>
        <v>สามเณร</v>
      </c>
      <c r="E33" s="44"/>
      <c r="F33" s="45"/>
      <c r="G33" s="45"/>
      <c r="H33" s="45"/>
      <c r="I33" s="46"/>
      <c r="J33" s="44"/>
      <c r="K33" s="45"/>
      <c r="L33" s="45"/>
      <c r="M33" s="45"/>
      <c r="N33" s="46"/>
      <c r="O33" s="44"/>
      <c r="P33" s="45"/>
      <c r="Q33" s="45"/>
      <c r="R33" s="45"/>
      <c r="S33" s="46"/>
      <c r="T33" s="44"/>
      <c r="U33" s="45"/>
      <c r="V33" s="45"/>
      <c r="W33" s="45"/>
      <c r="X33" s="46"/>
      <c r="Y33" s="44"/>
      <c r="Z33" s="45"/>
      <c r="AA33" s="45"/>
      <c r="AB33" s="45"/>
      <c r="AC33" s="93"/>
      <c r="AD33" s="45"/>
      <c r="AE33" s="45"/>
      <c r="AF33" s="45"/>
      <c r="AG33" s="45"/>
      <c r="AH33" s="46"/>
      <c r="AI33" s="44"/>
      <c r="AJ33" s="45"/>
      <c r="AK33" s="45"/>
      <c r="AL33" s="45"/>
      <c r="AM33" s="46"/>
      <c r="AN33" s="44"/>
      <c r="AO33" s="45"/>
      <c r="AP33" s="45"/>
      <c r="AQ33" s="45"/>
      <c r="AR33" s="46"/>
      <c r="AS33" s="43" t="str">
        <f t="shared" si="0"/>
        <v/>
      </c>
      <c r="AT33" s="43" t="str">
        <f t="shared" si="1"/>
        <v/>
      </c>
      <c r="AU33" s="34"/>
      <c r="AV33" s="39">
        <f t="shared" si="2"/>
        <v>0</v>
      </c>
      <c r="AW33" s="65">
        <f t="shared" si="3"/>
        <v>0</v>
      </c>
      <c r="AX33" s="34"/>
      <c r="AY33" s="34"/>
      <c r="AZ33" s="34"/>
      <c r="BA33" s="34"/>
      <c r="BB33" s="34"/>
      <c r="BC33" s="34"/>
      <c r="BD33" s="34"/>
    </row>
    <row r="34" spans="1:56" s="4" customFormat="1" ht="15" customHeight="1">
      <c r="A34" s="34"/>
      <c r="B34" s="3">
        <v>28</v>
      </c>
      <c r="C34" s="26">
        <f>IF(นักเรียน!B33="","",นักเรียน!B33)</f>
        <v>7649</v>
      </c>
      <c r="D34" s="27" t="str">
        <f>IF(นักเรียน!C33="","",นักเรียน!C33)</f>
        <v>สามเณร</v>
      </c>
      <c r="E34" s="44"/>
      <c r="F34" s="45"/>
      <c r="G34" s="45"/>
      <c r="H34" s="45"/>
      <c r="I34" s="46"/>
      <c r="J34" s="44"/>
      <c r="K34" s="45"/>
      <c r="L34" s="45"/>
      <c r="M34" s="45"/>
      <c r="N34" s="46"/>
      <c r="O34" s="44"/>
      <c r="P34" s="45"/>
      <c r="Q34" s="45"/>
      <c r="R34" s="45"/>
      <c r="S34" s="46"/>
      <c r="T34" s="44"/>
      <c r="U34" s="45"/>
      <c r="V34" s="45"/>
      <c r="W34" s="45"/>
      <c r="X34" s="46"/>
      <c r="Y34" s="44"/>
      <c r="Z34" s="45"/>
      <c r="AA34" s="45"/>
      <c r="AB34" s="45"/>
      <c r="AC34" s="93"/>
      <c r="AD34" s="45"/>
      <c r="AE34" s="45"/>
      <c r="AF34" s="45"/>
      <c r="AG34" s="45"/>
      <c r="AH34" s="46"/>
      <c r="AI34" s="44"/>
      <c r="AJ34" s="45"/>
      <c r="AK34" s="45"/>
      <c r="AL34" s="45"/>
      <c r="AM34" s="46"/>
      <c r="AN34" s="44"/>
      <c r="AO34" s="45"/>
      <c r="AP34" s="45"/>
      <c r="AQ34" s="45"/>
      <c r="AR34" s="46"/>
      <c r="AS34" s="43" t="str">
        <f t="shared" si="0"/>
        <v/>
      </c>
      <c r="AT34" s="43" t="str">
        <f t="shared" si="1"/>
        <v/>
      </c>
      <c r="AU34" s="34"/>
      <c r="AV34" s="39">
        <f t="shared" si="2"/>
        <v>0</v>
      </c>
      <c r="AW34" s="65">
        <f t="shared" si="3"/>
        <v>0</v>
      </c>
      <c r="AX34" s="34"/>
      <c r="AY34" s="34"/>
      <c r="AZ34" s="34"/>
      <c r="BA34" s="34"/>
      <c r="BB34" s="34"/>
      <c r="BC34" s="34"/>
      <c r="BD34" s="34"/>
    </row>
    <row r="35" spans="1:56" s="4" customFormat="1" ht="15" customHeight="1">
      <c r="A35" s="34"/>
      <c r="B35" s="3">
        <v>29</v>
      </c>
      <c r="C35" s="26">
        <f>IF(นักเรียน!B34="","",นักเรียน!B34)</f>
        <v>7734</v>
      </c>
      <c r="D35" s="27" t="str">
        <f>IF(นักเรียน!C34="","",นักเรียน!C34)</f>
        <v>สามเณร</v>
      </c>
      <c r="E35" s="44"/>
      <c r="F35" s="45"/>
      <c r="G35" s="45"/>
      <c r="H35" s="45"/>
      <c r="I35" s="46"/>
      <c r="J35" s="44"/>
      <c r="K35" s="45"/>
      <c r="L35" s="45"/>
      <c r="M35" s="45"/>
      <c r="N35" s="46"/>
      <c r="O35" s="44"/>
      <c r="P35" s="45"/>
      <c r="Q35" s="45"/>
      <c r="R35" s="45"/>
      <c r="S35" s="46"/>
      <c r="T35" s="44"/>
      <c r="U35" s="45"/>
      <c r="V35" s="45"/>
      <c r="W35" s="45"/>
      <c r="X35" s="46"/>
      <c r="Y35" s="44"/>
      <c r="Z35" s="45"/>
      <c r="AA35" s="45"/>
      <c r="AB35" s="45"/>
      <c r="AC35" s="93"/>
      <c r="AD35" s="45"/>
      <c r="AE35" s="45"/>
      <c r="AF35" s="45"/>
      <c r="AG35" s="45"/>
      <c r="AH35" s="46"/>
      <c r="AI35" s="44"/>
      <c r="AJ35" s="45"/>
      <c r="AK35" s="45"/>
      <c r="AL35" s="45"/>
      <c r="AM35" s="46"/>
      <c r="AN35" s="44"/>
      <c r="AO35" s="45"/>
      <c r="AP35" s="45"/>
      <c r="AQ35" s="45"/>
      <c r="AR35" s="46"/>
      <c r="AS35" s="43" t="str">
        <f t="shared" si="0"/>
        <v/>
      </c>
      <c r="AT35" s="43" t="str">
        <f t="shared" si="1"/>
        <v/>
      </c>
      <c r="AU35" s="34"/>
      <c r="AV35" s="39">
        <f t="shared" si="2"/>
        <v>0</v>
      </c>
      <c r="AW35" s="65">
        <f t="shared" si="3"/>
        <v>0</v>
      </c>
      <c r="AX35" s="34"/>
      <c r="AY35" s="34"/>
      <c r="AZ35" s="34"/>
      <c r="BA35" s="34"/>
      <c r="BB35" s="34"/>
      <c r="BC35" s="34"/>
      <c r="BD35" s="34"/>
    </row>
    <row r="36" spans="1:56" s="4" customFormat="1" ht="15" customHeight="1">
      <c r="A36" s="34"/>
      <c r="B36" s="3">
        <v>30</v>
      </c>
      <c r="C36" s="26" t="str">
        <f>IF(นักเรียน!B35="","",นักเรียน!B35)</f>
        <v/>
      </c>
      <c r="D36" s="27" t="str">
        <f>IF(นักเรียน!C35="","",นักเรียน!C35)</f>
        <v/>
      </c>
      <c r="E36" s="44"/>
      <c r="F36" s="45"/>
      <c r="G36" s="45"/>
      <c r="H36" s="45"/>
      <c r="I36" s="46"/>
      <c r="J36" s="44"/>
      <c r="K36" s="45"/>
      <c r="L36" s="45"/>
      <c r="M36" s="45"/>
      <c r="N36" s="46"/>
      <c r="O36" s="44"/>
      <c r="P36" s="45"/>
      <c r="Q36" s="45"/>
      <c r="R36" s="45"/>
      <c r="S36" s="46"/>
      <c r="T36" s="44"/>
      <c r="U36" s="45"/>
      <c r="V36" s="45"/>
      <c r="W36" s="45"/>
      <c r="X36" s="46"/>
      <c r="Y36" s="44"/>
      <c r="Z36" s="45"/>
      <c r="AA36" s="45"/>
      <c r="AB36" s="45"/>
      <c r="AC36" s="93"/>
      <c r="AD36" s="45"/>
      <c r="AE36" s="45"/>
      <c r="AF36" s="45"/>
      <c r="AG36" s="45"/>
      <c r="AH36" s="46"/>
      <c r="AI36" s="44"/>
      <c r="AJ36" s="45"/>
      <c r="AK36" s="45"/>
      <c r="AL36" s="45"/>
      <c r="AM36" s="46"/>
      <c r="AN36" s="44"/>
      <c r="AO36" s="45"/>
      <c r="AP36" s="45"/>
      <c r="AQ36" s="45"/>
      <c r="AR36" s="46"/>
      <c r="AS36" s="43" t="str">
        <f t="shared" si="0"/>
        <v/>
      </c>
      <c r="AT36" s="43" t="str">
        <f t="shared" si="1"/>
        <v/>
      </c>
      <c r="AU36" s="34"/>
      <c r="AV36" s="39">
        <f t="shared" si="2"/>
        <v>0</v>
      </c>
      <c r="AW36" s="65">
        <f t="shared" si="3"/>
        <v>0</v>
      </c>
      <c r="AX36" s="34"/>
      <c r="AY36" s="34"/>
      <c r="AZ36" s="34"/>
      <c r="BA36" s="34"/>
      <c r="BB36" s="34"/>
      <c r="BC36" s="34"/>
      <c r="BD36" s="34"/>
    </row>
    <row r="37" spans="1:56" s="4" customFormat="1" ht="15" customHeight="1">
      <c r="A37" s="34"/>
      <c r="B37" s="3">
        <v>31</v>
      </c>
      <c r="C37" s="26" t="str">
        <f>IF(นักเรียน!B36="","",นักเรียน!B36)</f>
        <v/>
      </c>
      <c r="D37" s="27" t="str">
        <f>IF(นักเรียน!C36="","",นักเรียน!C36)</f>
        <v/>
      </c>
      <c r="E37" s="44"/>
      <c r="F37" s="45"/>
      <c r="G37" s="45"/>
      <c r="H37" s="45"/>
      <c r="I37" s="46"/>
      <c r="J37" s="44"/>
      <c r="K37" s="45"/>
      <c r="L37" s="45"/>
      <c r="M37" s="45"/>
      <c r="N37" s="46"/>
      <c r="O37" s="44"/>
      <c r="P37" s="45"/>
      <c r="Q37" s="45"/>
      <c r="R37" s="45"/>
      <c r="S37" s="46"/>
      <c r="T37" s="44"/>
      <c r="U37" s="45"/>
      <c r="V37" s="45"/>
      <c r="W37" s="45"/>
      <c r="X37" s="46"/>
      <c r="Y37" s="44"/>
      <c r="Z37" s="45"/>
      <c r="AA37" s="45"/>
      <c r="AB37" s="45"/>
      <c r="AC37" s="93"/>
      <c r="AD37" s="45"/>
      <c r="AE37" s="45"/>
      <c r="AF37" s="45"/>
      <c r="AG37" s="45"/>
      <c r="AH37" s="46"/>
      <c r="AI37" s="44"/>
      <c r="AJ37" s="45"/>
      <c r="AK37" s="45"/>
      <c r="AL37" s="45"/>
      <c r="AM37" s="46"/>
      <c r="AN37" s="44"/>
      <c r="AO37" s="45"/>
      <c r="AP37" s="45"/>
      <c r="AQ37" s="45"/>
      <c r="AR37" s="46"/>
      <c r="AS37" s="43" t="str">
        <f t="shared" si="0"/>
        <v/>
      </c>
      <c r="AT37" s="43" t="str">
        <f t="shared" si="1"/>
        <v/>
      </c>
      <c r="AU37" s="34"/>
      <c r="AV37" s="39">
        <f t="shared" si="2"/>
        <v>0</v>
      </c>
      <c r="AW37" s="65">
        <f t="shared" si="3"/>
        <v>0</v>
      </c>
      <c r="AX37" s="34"/>
      <c r="AY37" s="34"/>
      <c r="AZ37" s="34"/>
      <c r="BA37" s="34"/>
      <c r="BB37" s="34"/>
      <c r="BC37" s="34"/>
      <c r="BD37" s="34"/>
    </row>
    <row r="38" spans="1:56" s="4" customFormat="1" ht="15" customHeight="1">
      <c r="A38" s="34"/>
      <c r="B38" s="3">
        <v>32</v>
      </c>
      <c r="C38" s="26" t="str">
        <f>IF(นักเรียน!B37="","",นักเรียน!B37)</f>
        <v/>
      </c>
      <c r="D38" s="27" t="str">
        <f>IF(นักเรียน!C37="","",นักเรียน!C37)</f>
        <v/>
      </c>
      <c r="E38" s="44"/>
      <c r="F38" s="45"/>
      <c r="G38" s="45"/>
      <c r="H38" s="45"/>
      <c r="I38" s="46"/>
      <c r="J38" s="44"/>
      <c r="K38" s="45"/>
      <c r="L38" s="45"/>
      <c r="M38" s="45"/>
      <c r="N38" s="46"/>
      <c r="O38" s="44"/>
      <c r="P38" s="45"/>
      <c r="Q38" s="45"/>
      <c r="R38" s="45"/>
      <c r="S38" s="46"/>
      <c r="T38" s="44"/>
      <c r="U38" s="45"/>
      <c r="V38" s="45"/>
      <c r="W38" s="45"/>
      <c r="X38" s="46"/>
      <c r="Y38" s="44"/>
      <c r="Z38" s="45"/>
      <c r="AA38" s="45"/>
      <c r="AB38" s="45"/>
      <c r="AC38" s="93"/>
      <c r="AD38" s="45"/>
      <c r="AE38" s="45"/>
      <c r="AF38" s="45"/>
      <c r="AG38" s="45"/>
      <c r="AH38" s="46"/>
      <c r="AI38" s="44"/>
      <c r="AJ38" s="45"/>
      <c r="AK38" s="45"/>
      <c r="AL38" s="45"/>
      <c r="AM38" s="46"/>
      <c r="AN38" s="44"/>
      <c r="AO38" s="45"/>
      <c r="AP38" s="45"/>
      <c r="AQ38" s="45"/>
      <c r="AR38" s="46"/>
      <c r="AS38" s="43" t="str">
        <f t="shared" si="0"/>
        <v/>
      </c>
      <c r="AT38" s="43" t="str">
        <f t="shared" si="1"/>
        <v/>
      </c>
      <c r="AU38" s="34"/>
      <c r="AV38" s="39">
        <f t="shared" si="2"/>
        <v>0</v>
      </c>
      <c r="AW38" s="65">
        <f t="shared" si="3"/>
        <v>0</v>
      </c>
      <c r="AX38" s="34"/>
      <c r="AY38" s="34"/>
      <c r="AZ38" s="34"/>
      <c r="BA38" s="34"/>
      <c r="BB38" s="34"/>
      <c r="BC38" s="34"/>
      <c r="BD38" s="34"/>
    </row>
    <row r="39" spans="1:56" s="4" customFormat="1" ht="15" customHeight="1">
      <c r="A39" s="34"/>
      <c r="B39" s="3">
        <v>33</v>
      </c>
      <c r="C39" s="26" t="str">
        <f>IF(นักเรียน!B38="","",นักเรียน!B38)</f>
        <v/>
      </c>
      <c r="D39" s="27" t="str">
        <f>IF(นักเรียน!C38="","",นักเรียน!C38)</f>
        <v/>
      </c>
      <c r="E39" s="44"/>
      <c r="F39" s="45"/>
      <c r="G39" s="45"/>
      <c r="H39" s="45"/>
      <c r="I39" s="46"/>
      <c r="J39" s="44"/>
      <c r="K39" s="45"/>
      <c r="L39" s="45"/>
      <c r="M39" s="45"/>
      <c r="N39" s="46"/>
      <c r="O39" s="44"/>
      <c r="P39" s="45"/>
      <c r="Q39" s="45"/>
      <c r="R39" s="45"/>
      <c r="S39" s="46"/>
      <c r="T39" s="44"/>
      <c r="U39" s="45"/>
      <c r="V39" s="45"/>
      <c r="W39" s="45"/>
      <c r="X39" s="46"/>
      <c r="Y39" s="44"/>
      <c r="Z39" s="45"/>
      <c r="AA39" s="45"/>
      <c r="AB39" s="45"/>
      <c r="AC39" s="93"/>
      <c r="AD39" s="45"/>
      <c r="AE39" s="45"/>
      <c r="AF39" s="45"/>
      <c r="AG39" s="45"/>
      <c r="AH39" s="46"/>
      <c r="AI39" s="44"/>
      <c r="AJ39" s="45"/>
      <c r="AK39" s="45"/>
      <c r="AL39" s="45"/>
      <c r="AM39" s="46"/>
      <c r="AN39" s="44"/>
      <c r="AO39" s="45"/>
      <c r="AP39" s="45"/>
      <c r="AQ39" s="45"/>
      <c r="AR39" s="46"/>
      <c r="AS39" s="43" t="str">
        <f t="shared" si="0"/>
        <v/>
      </c>
      <c r="AT39" s="43" t="str">
        <f t="shared" si="1"/>
        <v/>
      </c>
      <c r="AU39" s="34"/>
      <c r="AV39" s="39">
        <f t="shared" si="2"/>
        <v>0</v>
      </c>
      <c r="AW39" s="65">
        <f t="shared" si="3"/>
        <v>0</v>
      </c>
      <c r="AX39" s="34"/>
      <c r="AY39" s="34"/>
      <c r="AZ39" s="34"/>
      <c r="BA39" s="34"/>
      <c r="BB39" s="34"/>
      <c r="BC39" s="34"/>
      <c r="BD39" s="34"/>
    </row>
    <row r="40" spans="1:56" s="4" customFormat="1" ht="15" customHeight="1">
      <c r="A40" s="34"/>
      <c r="B40" s="3">
        <v>34</v>
      </c>
      <c r="C40" s="26" t="str">
        <f>IF(นักเรียน!B39="","",นักเรียน!B39)</f>
        <v/>
      </c>
      <c r="D40" s="27" t="str">
        <f>IF(นักเรียน!C39="","",นักเรียน!C39)</f>
        <v/>
      </c>
      <c r="E40" s="44"/>
      <c r="F40" s="45"/>
      <c r="G40" s="45"/>
      <c r="H40" s="45"/>
      <c r="I40" s="46"/>
      <c r="J40" s="44"/>
      <c r="K40" s="45"/>
      <c r="L40" s="45"/>
      <c r="M40" s="45"/>
      <c r="N40" s="46"/>
      <c r="O40" s="44"/>
      <c r="P40" s="45"/>
      <c r="Q40" s="45"/>
      <c r="R40" s="45"/>
      <c r="S40" s="46"/>
      <c r="T40" s="44"/>
      <c r="U40" s="45"/>
      <c r="V40" s="45"/>
      <c r="W40" s="45"/>
      <c r="X40" s="46"/>
      <c r="Y40" s="44"/>
      <c r="Z40" s="45"/>
      <c r="AA40" s="45"/>
      <c r="AB40" s="45"/>
      <c r="AC40" s="93"/>
      <c r="AD40" s="45"/>
      <c r="AE40" s="45"/>
      <c r="AF40" s="45"/>
      <c r="AG40" s="45"/>
      <c r="AH40" s="46"/>
      <c r="AI40" s="44"/>
      <c r="AJ40" s="45"/>
      <c r="AK40" s="45"/>
      <c r="AL40" s="45"/>
      <c r="AM40" s="46"/>
      <c r="AN40" s="44"/>
      <c r="AO40" s="45"/>
      <c r="AP40" s="45"/>
      <c r="AQ40" s="45"/>
      <c r="AR40" s="46"/>
      <c r="AS40" s="43" t="str">
        <f t="shared" si="0"/>
        <v/>
      </c>
      <c r="AT40" s="43" t="str">
        <f t="shared" si="1"/>
        <v/>
      </c>
      <c r="AU40" s="34"/>
      <c r="AV40" s="39">
        <f t="shared" si="2"/>
        <v>0</v>
      </c>
      <c r="AW40" s="65">
        <f t="shared" si="3"/>
        <v>0</v>
      </c>
      <c r="AX40" s="34"/>
      <c r="AY40" s="34"/>
      <c r="AZ40" s="34"/>
      <c r="BA40" s="34"/>
      <c r="BB40" s="34"/>
      <c r="BC40" s="34"/>
      <c r="BD40" s="34"/>
    </row>
    <row r="41" spans="1:56" s="4" customFormat="1" ht="15" customHeight="1">
      <c r="A41" s="34"/>
      <c r="B41" s="3">
        <v>35</v>
      </c>
      <c r="C41" s="26" t="str">
        <f>IF(นักเรียน!B40="","",นักเรียน!B40)</f>
        <v/>
      </c>
      <c r="D41" s="27" t="str">
        <f>IF(นักเรียน!C40="","",นักเรียน!C40)</f>
        <v/>
      </c>
      <c r="E41" s="44"/>
      <c r="F41" s="45"/>
      <c r="G41" s="45"/>
      <c r="H41" s="45"/>
      <c r="I41" s="46"/>
      <c r="J41" s="44"/>
      <c r="K41" s="45"/>
      <c r="L41" s="45"/>
      <c r="M41" s="45"/>
      <c r="N41" s="46"/>
      <c r="O41" s="44"/>
      <c r="P41" s="45"/>
      <c r="Q41" s="45"/>
      <c r="R41" s="45"/>
      <c r="S41" s="46"/>
      <c r="T41" s="44"/>
      <c r="U41" s="45"/>
      <c r="V41" s="45"/>
      <c r="W41" s="45"/>
      <c r="X41" s="46"/>
      <c r="Y41" s="44"/>
      <c r="Z41" s="45"/>
      <c r="AA41" s="45"/>
      <c r="AB41" s="45"/>
      <c r="AC41" s="93"/>
      <c r="AD41" s="45"/>
      <c r="AE41" s="45"/>
      <c r="AF41" s="45"/>
      <c r="AG41" s="45"/>
      <c r="AH41" s="46"/>
      <c r="AI41" s="44"/>
      <c r="AJ41" s="45"/>
      <c r="AK41" s="45"/>
      <c r="AL41" s="45"/>
      <c r="AM41" s="46"/>
      <c r="AN41" s="44"/>
      <c r="AO41" s="45"/>
      <c r="AP41" s="45"/>
      <c r="AQ41" s="45"/>
      <c r="AR41" s="46"/>
      <c r="AS41" s="43" t="str">
        <f t="shared" si="0"/>
        <v/>
      </c>
      <c r="AT41" s="43" t="str">
        <f t="shared" si="1"/>
        <v/>
      </c>
      <c r="AU41" s="34"/>
      <c r="AV41" s="39">
        <f t="shared" si="2"/>
        <v>0</v>
      </c>
      <c r="AW41" s="65">
        <f t="shared" si="3"/>
        <v>0</v>
      </c>
      <c r="AX41" s="34"/>
      <c r="AY41" s="34"/>
      <c r="AZ41" s="34"/>
      <c r="BA41" s="34"/>
      <c r="BB41" s="34"/>
      <c r="BC41" s="34"/>
      <c r="BD41" s="34"/>
    </row>
    <row r="42" spans="1:56" s="4" customFormat="1" ht="15" customHeight="1">
      <c r="A42" s="34"/>
      <c r="B42" s="3">
        <v>36</v>
      </c>
      <c r="C42" s="26" t="str">
        <f>IF(นักเรียน!B41="","",นักเรียน!B41)</f>
        <v/>
      </c>
      <c r="D42" s="27" t="str">
        <f>IF(นักเรียน!C41="","",นักเรียน!C41)</f>
        <v/>
      </c>
      <c r="E42" s="44"/>
      <c r="F42" s="45"/>
      <c r="G42" s="45"/>
      <c r="H42" s="45"/>
      <c r="I42" s="46"/>
      <c r="J42" s="44"/>
      <c r="K42" s="45"/>
      <c r="L42" s="45"/>
      <c r="M42" s="45"/>
      <c r="N42" s="46"/>
      <c r="O42" s="44"/>
      <c r="P42" s="45"/>
      <c r="Q42" s="45"/>
      <c r="R42" s="45"/>
      <c r="S42" s="46"/>
      <c r="T42" s="44"/>
      <c r="U42" s="45"/>
      <c r="V42" s="45"/>
      <c r="W42" s="45"/>
      <c r="X42" s="46"/>
      <c r="Y42" s="44"/>
      <c r="Z42" s="45"/>
      <c r="AA42" s="45"/>
      <c r="AB42" s="45"/>
      <c r="AC42" s="93"/>
      <c r="AD42" s="45"/>
      <c r="AE42" s="45"/>
      <c r="AF42" s="45"/>
      <c r="AG42" s="45"/>
      <c r="AH42" s="46"/>
      <c r="AI42" s="44"/>
      <c r="AJ42" s="45"/>
      <c r="AK42" s="45"/>
      <c r="AL42" s="45"/>
      <c r="AM42" s="46"/>
      <c r="AN42" s="44"/>
      <c r="AO42" s="45"/>
      <c r="AP42" s="45"/>
      <c r="AQ42" s="45"/>
      <c r="AR42" s="46"/>
      <c r="AS42" s="43" t="str">
        <f t="shared" si="0"/>
        <v/>
      </c>
      <c r="AT42" s="43" t="str">
        <f t="shared" si="1"/>
        <v/>
      </c>
      <c r="AU42" s="34"/>
      <c r="AV42" s="39">
        <f t="shared" si="2"/>
        <v>0</v>
      </c>
      <c r="AW42" s="65">
        <f t="shared" si="3"/>
        <v>0</v>
      </c>
      <c r="AX42" s="34"/>
      <c r="AY42" s="34"/>
      <c r="AZ42" s="34"/>
      <c r="BA42" s="34"/>
      <c r="BB42" s="34"/>
      <c r="BC42" s="34"/>
      <c r="BD42" s="34"/>
    </row>
    <row r="43" spans="1:56" s="4" customFormat="1" ht="15" customHeight="1">
      <c r="A43" s="34"/>
      <c r="B43" s="3">
        <v>37</v>
      </c>
      <c r="C43" s="26" t="str">
        <f>IF(นักเรียน!B42="","",นักเรียน!B42)</f>
        <v/>
      </c>
      <c r="D43" s="27" t="str">
        <f>IF(นักเรียน!C42="","",นักเรียน!C42)</f>
        <v/>
      </c>
      <c r="E43" s="44"/>
      <c r="F43" s="45"/>
      <c r="G43" s="45"/>
      <c r="H43" s="45"/>
      <c r="I43" s="46"/>
      <c r="J43" s="44"/>
      <c r="K43" s="45"/>
      <c r="L43" s="45"/>
      <c r="M43" s="45"/>
      <c r="N43" s="46"/>
      <c r="O43" s="44"/>
      <c r="P43" s="45"/>
      <c r="Q43" s="45"/>
      <c r="R43" s="45"/>
      <c r="S43" s="46"/>
      <c r="T43" s="44"/>
      <c r="U43" s="45"/>
      <c r="V43" s="45"/>
      <c r="W43" s="45"/>
      <c r="X43" s="46"/>
      <c r="Y43" s="44"/>
      <c r="Z43" s="45"/>
      <c r="AA43" s="45"/>
      <c r="AB43" s="45"/>
      <c r="AC43" s="93"/>
      <c r="AD43" s="45"/>
      <c r="AE43" s="45"/>
      <c r="AF43" s="45"/>
      <c r="AG43" s="45"/>
      <c r="AH43" s="46"/>
      <c r="AI43" s="44"/>
      <c r="AJ43" s="45"/>
      <c r="AK43" s="45"/>
      <c r="AL43" s="45"/>
      <c r="AM43" s="46"/>
      <c r="AN43" s="44"/>
      <c r="AO43" s="45"/>
      <c r="AP43" s="45"/>
      <c r="AQ43" s="45"/>
      <c r="AR43" s="46"/>
      <c r="AS43" s="43" t="str">
        <f t="shared" si="0"/>
        <v/>
      </c>
      <c r="AT43" s="43" t="str">
        <f t="shared" si="1"/>
        <v/>
      </c>
      <c r="AU43" s="34"/>
      <c r="AV43" s="39">
        <f t="shared" si="2"/>
        <v>0</v>
      </c>
      <c r="AW43" s="65">
        <f t="shared" si="3"/>
        <v>0</v>
      </c>
      <c r="AX43" s="34"/>
      <c r="AY43" s="34"/>
      <c r="AZ43" s="34"/>
      <c r="BA43" s="34"/>
      <c r="BB43" s="34"/>
      <c r="BC43" s="34"/>
      <c r="BD43" s="34"/>
    </row>
    <row r="44" spans="1:56" s="5" customFormat="1" ht="15" customHeight="1">
      <c r="A44" s="35"/>
      <c r="B44" s="3">
        <v>38</v>
      </c>
      <c r="C44" s="26" t="str">
        <f>IF(นักเรียน!B43="","",นักเรียน!B43)</f>
        <v/>
      </c>
      <c r="D44" s="27" t="str">
        <f>IF(นักเรียน!C43="","",นักเรียน!C43)</f>
        <v/>
      </c>
      <c r="E44" s="44"/>
      <c r="F44" s="45"/>
      <c r="G44" s="45"/>
      <c r="H44" s="45"/>
      <c r="I44" s="46"/>
      <c r="J44" s="44"/>
      <c r="K44" s="45"/>
      <c r="L44" s="45"/>
      <c r="M44" s="45"/>
      <c r="N44" s="46"/>
      <c r="O44" s="44"/>
      <c r="P44" s="45"/>
      <c r="Q44" s="45"/>
      <c r="R44" s="45"/>
      <c r="S44" s="46"/>
      <c r="T44" s="44"/>
      <c r="U44" s="45"/>
      <c r="V44" s="45"/>
      <c r="W44" s="45"/>
      <c r="X44" s="46"/>
      <c r="Y44" s="44"/>
      <c r="Z44" s="45"/>
      <c r="AA44" s="45"/>
      <c r="AB44" s="45"/>
      <c r="AC44" s="93"/>
      <c r="AD44" s="45"/>
      <c r="AE44" s="45"/>
      <c r="AF44" s="45"/>
      <c r="AG44" s="45"/>
      <c r="AH44" s="46"/>
      <c r="AI44" s="44"/>
      <c r="AJ44" s="45"/>
      <c r="AK44" s="45"/>
      <c r="AL44" s="45"/>
      <c r="AM44" s="46"/>
      <c r="AN44" s="44"/>
      <c r="AO44" s="45"/>
      <c r="AP44" s="45"/>
      <c r="AQ44" s="45"/>
      <c r="AR44" s="46"/>
      <c r="AS44" s="43" t="str">
        <f t="shared" si="0"/>
        <v/>
      </c>
      <c r="AT44" s="43" t="str">
        <f t="shared" si="1"/>
        <v/>
      </c>
      <c r="AU44" s="35"/>
      <c r="AV44" s="39">
        <f t="shared" si="2"/>
        <v>0</v>
      </c>
      <c r="AW44" s="65">
        <f t="shared" si="3"/>
        <v>0</v>
      </c>
      <c r="AX44" s="35"/>
      <c r="AY44" s="35"/>
      <c r="AZ44" s="35"/>
      <c r="BA44" s="35"/>
      <c r="BB44" s="35"/>
      <c r="BC44" s="35"/>
      <c r="BD44" s="35"/>
    </row>
    <row r="45" spans="1:56" s="5" customFormat="1" ht="15" customHeight="1">
      <c r="A45" s="35"/>
      <c r="B45" s="3">
        <v>39</v>
      </c>
      <c r="C45" s="26" t="str">
        <f>IF(นักเรียน!B44="","",นักเรียน!B44)</f>
        <v/>
      </c>
      <c r="D45" s="27" t="str">
        <f>IF(นักเรียน!C44="","",นักเรียน!C44)</f>
        <v/>
      </c>
      <c r="E45" s="44"/>
      <c r="F45" s="45"/>
      <c r="G45" s="45"/>
      <c r="H45" s="45"/>
      <c r="I45" s="46"/>
      <c r="J45" s="44"/>
      <c r="K45" s="45"/>
      <c r="L45" s="45"/>
      <c r="M45" s="45"/>
      <c r="N45" s="46"/>
      <c r="O45" s="44"/>
      <c r="P45" s="45"/>
      <c r="Q45" s="45"/>
      <c r="R45" s="45"/>
      <c r="S45" s="46"/>
      <c r="T45" s="44"/>
      <c r="U45" s="45"/>
      <c r="V45" s="45"/>
      <c r="W45" s="45"/>
      <c r="X45" s="46"/>
      <c r="Y45" s="44"/>
      <c r="Z45" s="45"/>
      <c r="AA45" s="45"/>
      <c r="AB45" s="45"/>
      <c r="AC45" s="93"/>
      <c r="AD45" s="45"/>
      <c r="AE45" s="45"/>
      <c r="AF45" s="45"/>
      <c r="AG45" s="45"/>
      <c r="AH45" s="46"/>
      <c r="AI45" s="44"/>
      <c r="AJ45" s="45"/>
      <c r="AK45" s="45"/>
      <c r="AL45" s="45"/>
      <c r="AM45" s="46"/>
      <c r="AN45" s="44"/>
      <c r="AO45" s="45"/>
      <c r="AP45" s="45"/>
      <c r="AQ45" s="45"/>
      <c r="AR45" s="46"/>
      <c r="AS45" s="43" t="str">
        <f t="shared" si="0"/>
        <v/>
      </c>
      <c r="AT45" s="43" t="str">
        <f t="shared" si="1"/>
        <v/>
      </c>
      <c r="AU45" s="35"/>
      <c r="AV45" s="39">
        <f t="shared" si="2"/>
        <v>0</v>
      </c>
      <c r="AW45" s="65">
        <f t="shared" si="3"/>
        <v>0</v>
      </c>
      <c r="AX45" s="35"/>
      <c r="AY45" s="35"/>
      <c r="AZ45" s="35"/>
      <c r="BA45" s="35"/>
      <c r="BB45" s="35"/>
      <c r="BC45" s="35"/>
      <c r="BD45" s="35"/>
    </row>
    <row r="46" spans="1:56" s="5" customFormat="1" ht="15" customHeight="1">
      <c r="A46" s="35"/>
      <c r="B46" s="3">
        <v>40</v>
      </c>
      <c r="C46" s="26" t="str">
        <f>IF(นักเรียน!B45="","",นักเรียน!B45)</f>
        <v/>
      </c>
      <c r="D46" s="27" t="str">
        <f>IF(นักเรียน!C45="","",นักเรียน!C45)</f>
        <v/>
      </c>
      <c r="E46" s="44"/>
      <c r="F46" s="45"/>
      <c r="G46" s="45"/>
      <c r="H46" s="45"/>
      <c r="I46" s="46"/>
      <c r="J46" s="44"/>
      <c r="K46" s="45"/>
      <c r="L46" s="45"/>
      <c r="M46" s="45"/>
      <c r="N46" s="46"/>
      <c r="O46" s="44"/>
      <c r="P46" s="45"/>
      <c r="Q46" s="45"/>
      <c r="R46" s="45"/>
      <c r="S46" s="46"/>
      <c r="T46" s="44"/>
      <c r="U46" s="45"/>
      <c r="V46" s="45"/>
      <c r="W46" s="45"/>
      <c r="X46" s="46"/>
      <c r="Y46" s="44"/>
      <c r="Z46" s="45"/>
      <c r="AA46" s="45"/>
      <c r="AB46" s="45"/>
      <c r="AC46" s="93"/>
      <c r="AD46" s="45"/>
      <c r="AE46" s="45"/>
      <c r="AF46" s="45"/>
      <c r="AG46" s="45"/>
      <c r="AH46" s="46"/>
      <c r="AI46" s="44"/>
      <c r="AJ46" s="45"/>
      <c r="AK46" s="45"/>
      <c r="AL46" s="45"/>
      <c r="AM46" s="46"/>
      <c r="AN46" s="44"/>
      <c r="AO46" s="45"/>
      <c r="AP46" s="45"/>
      <c r="AQ46" s="45"/>
      <c r="AR46" s="46"/>
      <c r="AS46" s="43" t="str">
        <f t="shared" si="0"/>
        <v/>
      </c>
      <c r="AT46" s="43" t="str">
        <f t="shared" si="1"/>
        <v/>
      </c>
      <c r="AU46" s="35"/>
      <c r="AV46" s="39">
        <f t="shared" si="2"/>
        <v>0</v>
      </c>
      <c r="AW46" s="65">
        <f t="shared" si="3"/>
        <v>0</v>
      </c>
      <c r="AX46" s="35"/>
      <c r="AY46" s="35"/>
      <c r="AZ46" s="35"/>
      <c r="BA46" s="35"/>
      <c r="BB46" s="35"/>
      <c r="BC46" s="35"/>
      <c r="BD46" s="35"/>
    </row>
    <row r="47" spans="1:56" s="5" customFormat="1" ht="15" customHeight="1">
      <c r="A47" s="35"/>
      <c r="B47" s="3">
        <v>41</v>
      </c>
      <c r="C47" s="26" t="str">
        <f>IF(นักเรียน!B46="","",นักเรียน!B46)</f>
        <v/>
      </c>
      <c r="D47" s="27" t="str">
        <f>IF(นักเรียน!C46="","",นักเรียน!C46)</f>
        <v/>
      </c>
      <c r="E47" s="44"/>
      <c r="F47" s="45"/>
      <c r="G47" s="45"/>
      <c r="H47" s="45"/>
      <c r="I47" s="46"/>
      <c r="J47" s="44"/>
      <c r="K47" s="45"/>
      <c r="L47" s="45"/>
      <c r="M47" s="45"/>
      <c r="N47" s="46"/>
      <c r="O47" s="44"/>
      <c r="P47" s="45"/>
      <c r="Q47" s="45"/>
      <c r="R47" s="45"/>
      <c r="S47" s="46"/>
      <c r="T47" s="44"/>
      <c r="U47" s="45"/>
      <c r="V47" s="45"/>
      <c r="W47" s="45"/>
      <c r="X47" s="46"/>
      <c r="Y47" s="44"/>
      <c r="Z47" s="45"/>
      <c r="AA47" s="45"/>
      <c r="AB47" s="45"/>
      <c r="AC47" s="93"/>
      <c r="AD47" s="45"/>
      <c r="AE47" s="45"/>
      <c r="AF47" s="45"/>
      <c r="AG47" s="45"/>
      <c r="AH47" s="46"/>
      <c r="AI47" s="44"/>
      <c r="AJ47" s="45"/>
      <c r="AK47" s="45"/>
      <c r="AL47" s="45"/>
      <c r="AM47" s="46"/>
      <c r="AN47" s="44"/>
      <c r="AO47" s="45"/>
      <c r="AP47" s="45"/>
      <c r="AQ47" s="45"/>
      <c r="AR47" s="46"/>
      <c r="AS47" s="43" t="str">
        <f t="shared" si="0"/>
        <v/>
      </c>
      <c r="AT47" s="43" t="str">
        <f t="shared" si="1"/>
        <v/>
      </c>
      <c r="AU47" s="35"/>
      <c r="AV47" s="39">
        <f t="shared" si="2"/>
        <v>0</v>
      </c>
      <c r="AW47" s="65">
        <f t="shared" si="3"/>
        <v>0</v>
      </c>
      <c r="AX47" s="35"/>
      <c r="AY47" s="35"/>
      <c r="AZ47" s="35"/>
      <c r="BA47" s="35"/>
      <c r="BB47" s="35"/>
      <c r="BC47" s="35"/>
      <c r="BD47" s="35"/>
    </row>
    <row r="48" spans="1:56" s="5" customFormat="1" ht="15" customHeight="1">
      <c r="A48" s="35"/>
      <c r="B48" s="3">
        <v>42</v>
      </c>
      <c r="C48" s="26" t="str">
        <f>IF(นักเรียน!B47="","",นักเรียน!B47)</f>
        <v/>
      </c>
      <c r="D48" s="27" t="str">
        <f>IF(นักเรียน!C47="","",นักเรียน!C47)</f>
        <v/>
      </c>
      <c r="E48" s="44"/>
      <c r="F48" s="45"/>
      <c r="G48" s="45"/>
      <c r="H48" s="45"/>
      <c r="I48" s="46"/>
      <c r="J48" s="44"/>
      <c r="K48" s="45"/>
      <c r="L48" s="45"/>
      <c r="M48" s="45"/>
      <c r="N48" s="46"/>
      <c r="O48" s="44"/>
      <c r="P48" s="45"/>
      <c r="Q48" s="45"/>
      <c r="R48" s="45"/>
      <c r="S48" s="46"/>
      <c r="T48" s="44"/>
      <c r="U48" s="45"/>
      <c r="V48" s="45"/>
      <c r="W48" s="45"/>
      <c r="X48" s="46"/>
      <c r="Y48" s="44"/>
      <c r="Z48" s="45"/>
      <c r="AA48" s="45"/>
      <c r="AB48" s="45"/>
      <c r="AC48" s="93"/>
      <c r="AD48" s="45"/>
      <c r="AE48" s="45"/>
      <c r="AF48" s="45"/>
      <c r="AG48" s="45"/>
      <c r="AH48" s="46"/>
      <c r="AI48" s="44"/>
      <c r="AJ48" s="45"/>
      <c r="AK48" s="45"/>
      <c r="AL48" s="45"/>
      <c r="AM48" s="46"/>
      <c r="AN48" s="44"/>
      <c r="AO48" s="45"/>
      <c r="AP48" s="45"/>
      <c r="AQ48" s="45"/>
      <c r="AR48" s="46"/>
      <c r="AS48" s="43" t="str">
        <f t="shared" si="0"/>
        <v/>
      </c>
      <c r="AT48" s="43" t="str">
        <f t="shared" si="1"/>
        <v/>
      </c>
      <c r="AU48" s="35"/>
      <c r="AV48" s="39">
        <f t="shared" si="2"/>
        <v>0</v>
      </c>
      <c r="AW48" s="65">
        <f t="shared" si="3"/>
        <v>0</v>
      </c>
      <c r="AX48" s="35"/>
      <c r="AY48" s="35"/>
      <c r="AZ48" s="35"/>
      <c r="BA48" s="35"/>
      <c r="BB48" s="35"/>
      <c r="BC48" s="35"/>
      <c r="BD48" s="35"/>
    </row>
    <row r="49" spans="1:56" s="5" customFormat="1" ht="15" customHeight="1">
      <c r="A49" s="35"/>
      <c r="B49" s="3">
        <v>43</v>
      </c>
      <c r="C49" s="26" t="str">
        <f>IF(นักเรียน!B48="","",นักเรียน!B48)</f>
        <v/>
      </c>
      <c r="D49" s="27" t="str">
        <f>IF(นักเรียน!C48="","",นักเรียน!C48)</f>
        <v/>
      </c>
      <c r="E49" s="44"/>
      <c r="F49" s="45"/>
      <c r="G49" s="45"/>
      <c r="H49" s="45"/>
      <c r="I49" s="46"/>
      <c r="J49" s="44"/>
      <c r="K49" s="45"/>
      <c r="L49" s="45"/>
      <c r="M49" s="45"/>
      <c r="N49" s="46"/>
      <c r="O49" s="44"/>
      <c r="P49" s="45"/>
      <c r="Q49" s="45"/>
      <c r="R49" s="45"/>
      <c r="S49" s="46"/>
      <c r="T49" s="44"/>
      <c r="U49" s="45"/>
      <c r="V49" s="45"/>
      <c r="W49" s="45"/>
      <c r="X49" s="46"/>
      <c r="Y49" s="44"/>
      <c r="Z49" s="45"/>
      <c r="AA49" s="45"/>
      <c r="AB49" s="45"/>
      <c r="AC49" s="93"/>
      <c r="AD49" s="45"/>
      <c r="AE49" s="45"/>
      <c r="AF49" s="45"/>
      <c r="AG49" s="45"/>
      <c r="AH49" s="46"/>
      <c r="AI49" s="44"/>
      <c r="AJ49" s="45"/>
      <c r="AK49" s="45"/>
      <c r="AL49" s="45"/>
      <c r="AM49" s="46"/>
      <c r="AN49" s="44"/>
      <c r="AO49" s="45"/>
      <c r="AP49" s="45"/>
      <c r="AQ49" s="45"/>
      <c r="AR49" s="46"/>
      <c r="AS49" s="43" t="str">
        <f t="shared" si="0"/>
        <v/>
      </c>
      <c r="AT49" s="43" t="str">
        <f t="shared" si="1"/>
        <v/>
      </c>
      <c r="AU49" s="35"/>
      <c r="AV49" s="39">
        <f t="shared" si="2"/>
        <v>0</v>
      </c>
      <c r="AW49" s="65">
        <f t="shared" si="3"/>
        <v>0</v>
      </c>
      <c r="AX49" s="35"/>
      <c r="AY49" s="35"/>
      <c r="AZ49" s="35"/>
      <c r="BA49" s="35"/>
      <c r="BB49" s="35"/>
      <c r="BC49" s="35"/>
      <c r="BD49" s="35"/>
    </row>
    <row r="50" spans="1:56" s="5" customFormat="1" ht="15" customHeight="1">
      <c r="A50" s="35"/>
      <c r="B50" s="3">
        <v>44</v>
      </c>
      <c r="C50" s="26" t="str">
        <f>IF(นักเรียน!B49="","",นักเรียน!B49)</f>
        <v/>
      </c>
      <c r="D50" s="27" t="str">
        <f>IF(นักเรียน!C49="","",นักเรียน!C49)</f>
        <v/>
      </c>
      <c r="E50" s="44"/>
      <c r="F50" s="45"/>
      <c r="G50" s="45"/>
      <c r="H50" s="45"/>
      <c r="I50" s="46"/>
      <c r="J50" s="44"/>
      <c r="K50" s="45"/>
      <c r="L50" s="45"/>
      <c r="M50" s="45"/>
      <c r="N50" s="46"/>
      <c r="O50" s="44"/>
      <c r="P50" s="45"/>
      <c r="Q50" s="45"/>
      <c r="R50" s="45"/>
      <c r="S50" s="46"/>
      <c r="T50" s="44"/>
      <c r="U50" s="45"/>
      <c r="V50" s="45"/>
      <c r="W50" s="45"/>
      <c r="X50" s="46"/>
      <c r="Y50" s="44"/>
      <c r="Z50" s="45"/>
      <c r="AA50" s="45"/>
      <c r="AB50" s="45"/>
      <c r="AC50" s="93"/>
      <c r="AD50" s="45"/>
      <c r="AE50" s="45"/>
      <c r="AF50" s="45"/>
      <c r="AG50" s="45"/>
      <c r="AH50" s="46"/>
      <c r="AI50" s="44"/>
      <c r="AJ50" s="45"/>
      <c r="AK50" s="45"/>
      <c r="AL50" s="45"/>
      <c r="AM50" s="46"/>
      <c r="AN50" s="44"/>
      <c r="AO50" s="45"/>
      <c r="AP50" s="45"/>
      <c r="AQ50" s="45"/>
      <c r="AR50" s="46"/>
      <c r="AS50" s="43" t="str">
        <f t="shared" si="0"/>
        <v/>
      </c>
      <c r="AT50" s="43" t="str">
        <f t="shared" si="1"/>
        <v/>
      </c>
      <c r="AU50" s="35"/>
      <c r="AV50" s="39">
        <f t="shared" si="2"/>
        <v>0</v>
      </c>
      <c r="AW50" s="65">
        <f t="shared" si="3"/>
        <v>0</v>
      </c>
      <c r="AX50" s="35"/>
      <c r="AY50" s="35"/>
      <c r="AZ50" s="35"/>
      <c r="BA50" s="35"/>
      <c r="BB50" s="35"/>
      <c r="BC50" s="35"/>
      <c r="BD50" s="35"/>
    </row>
    <row r="51" spans="1:56" s="5" customFormat="1" ht="15" customHeight="1">
      <c r="A51" s="35"/>
      <c r="B51" s="3">
        <v>45</v>
      </c>
      <c r="C51" s="26" t="str">
        <f>IF(นักเรียน!B50="","",นักเรียน!B50)</f>
        <v/>
      </c>
      <c r="D51" s="27" t="str">
        <f>IF(นักเรียน!C50="","",นักเรียน!C50)</f>
        <v/>
      </c>
      <c r="E51" s="44"/>
      <c r="F51" s="45"/>
      <c r="G51" s="45"/>
      <c r="H51" s="45"/>
      <c r="I51" s="46"/>
      <c r="J51" s="44"/>
      <c r="K51" s="45"/>
      <c r="L51" s="45"/>
      <c r="M51" s="45"/>
      <c r="N51" s="46"/>
      <c r="O51" s="44"/>
      <c r="P51" s="45"/>
      <c r="Q51" s="45"/>
      <c r="R51" s="45"/>
      <c r="S51" s="46"/>
      <c r="T51" s="44"/>
      <c r="U51" s="45"/>
      <c r="V51" s="45"/>
      <c r="W51" s="45"/>
      <c r="X51" s="46"/>
      <c r="Y51" s="44"/>
      <c r="Z51" s="45"/>
      <c r="AA51" s="45"/>
      <c r="AB51" s="45"/>
      <c r="AC51" s="93"/>
      <c r="AD51" s="45"/>
      <c r="AE51" s="45"/>
      <c r="AF51" s="45"/>
      <c r="AG51" s="45"/>
      <c r="AH51" s="46"/>
      <c r="AI51" s="44"/>
      <c r="AJ51" s="45"/>
      <c r="AK51" s="45"/>
      <c r="AL51" s="45"/>
      <c r="AM51" s="46"/>
      <c r="AN51" s="44"/>
      <c r="AO51" s="45"/>
      <c r="AP51" s="45"/>
      <c r="AQ51" s="45"/>
      <c r="AR51" s="46"/>
      <c r="AS51" s="43" t="str">
        <f t="shared" si="0"/>
        <v/>
      </c>
      <c r="AT51" s="43" t="str">
        <f>IF(AS51="","",IF(AS51=5,"ดีเยี่ยม",IF(AS51=4,"ดีมาก",IF(AS51=3,"ดี",IF(AS51=2,"พอใช้","ปรับปรุง")))))</f>
        <v/>
      </c>
      <c r="AU51" s="35"/>
      <c r="AV51" s="39">
        <f t="shared" si="2"/>
        <v>0</v>
      </c>
      <c r="AW51" s="65">
        <f t="shared" si="3"/>
        <v>0</v>
      </c>
      <c r="AX51" s="35"/>
      <c r="AY51" s="35"/>
      <c r="AZ51" s="35"/>
      <c r="BA51" s="35"/>
      <c r="BB51" s="35"/>
      <c r="BC51" s="35"/>
      <c r="BD51" s="35"/>
    </row>
    <row r="52" spans="1:56" s="5" customFormat="1" ht="18.75" customHeight="1">
      <c r="A52" s="35"/>
      <c r="B52" s="194" t="s">
        <v>45</v>
      </c>
      <c r="C52" s="195"/>
      <c r="D52" s="195"/>
      <c r="E52" s="195"/>
      <c r="F52" s="195"/>
      <c r="G52" s="195"/>
      <c r="H52" s="195"/>
      <c r="I52" s="196"/>
      <c r="J52" s="170" t="str">
        <f>IF(AX2=0,"",AX2)</f>
        <v/>
      </c>
      <c r="K52" s="170"/>
      <c r="L52" s="170"/>
      <c r="M52" s="170"/>
      <c r="N52" s="170"/>
      <c r="O52" s="181"/>
      <c r="P52" s="182"/>
      <c r="Q52" s="182"/>
      <c r="R52" s="182"/>
      <c r="S52" s="182"/>
      <c r="T52" s="182"/>
      <c r="U52" s="182"/>
      <c r="V52" s="182"/>
      <c r="W52" s="182"/>
      <c r="X52" s="183"/>
      <c r="Y52" s="94"/>
      <c r="Z52" s="95"/>
      <c r="AA52" s="95"/>
      <c r="AB52" s="95"/>
      <c r="AC52" s="95"/>
      <c r="AD52" s="168" t="str">
        <f>J52</f>
        <v/>
      </c>
      <c r="AE52" s="168"/>
      <c r="AF52" s="168"/>
      <c r="AG52" s="168"/>
      <c r="AH52" s="168"/>
      <c r="AI52" s="181" t="s">
        <v>36</v>
      </c>
      <c r="AJ52" s="182"/>
      <c r="AK52" s="182"/>
      <c r="AL52" s="182"/>
      <c r="AM52" s="182"/>
      <c r="AN52" s="182"/>
      <c r="AO52" s="182"/>
      <c r="AP52" s="182"/>
      <c r="AQ52" s="182"/>
      <c r="AR52" s="183"/>
      <c r="AS52" s="169" t="str">
        <f>IF(AX4="-","-",AX4)</f>
        <v>-</v>
      </c>
      <c r="AT52" s="170"/>
      <c r="AU52" s="35"/>
      <c r="AV52" s="66"/>
      <c r="AW52" s="67"/>
      <c r="AX52" s="35"/>
      <c r="AY52" s="35"/>
      <c r="AZ52" s="35"/>
      <c r="BA52" s="35"/>
      <c r="BB52" s="35"/>
      <c r="BC52" s="35"/>
      <c r="BD52" s="35"/>
    </row>
    <row r="53" spans="1:56" s="5" customFormat="1" ht="18.75" customHeight="1">
      <c r="A53" s="35"/>
      <c r="B53" s="171" t="s">
        <v>35</v>
      </c>
      <c r="C53" s="171"/>
      <c r="D53" s="171"/>
      <c r="E53" s="171"/>
      <c r="F53" s="171"/>
      <c r="G53" s="171"/>
      <c r="H53" s="171"/>
      <c r="I53" s="171"/>
      <c r="J53" s="172" t="str">
        <f>IF(AX3="-","",AX3)</f>
        <v/>
      </c>
      <c r="K53" s="173"/>
      <c r="L53" s="173"/>
      <c r="M53" s="173"/>
      <c r="N53" s="173"/>
      <c r="O53" s="184"/>
      <c r="P53" s="185"/>
      <c r="Q53" s="185"/>
      <c r="R53" s="185"/>
      <c r="S53" s="185"/>
      <c r="T53" s="185"/>
      <c r="U53" s="185"/>
      <c r="V53" s="185"/>
      <c r="W53" s="185"/>
      <c r="X53" s="186"/>
      <c r="Y53" s="96"/>
      <c r="Z53" s="97"/>
      <c r="AA53" s="97"/>
      <c r="AB53" s="97"/>
      <c r="AC53" s="97"/>
      <c r="AD53" s="197" t="str">
        <f>J53</f>
        <v/>
      </c>
      <c r="AE53" s="171"/>
      <c r="AF53" s="171"/>
      <c r="AG53" s="171"/>
      <c r="AH53" s="171"/>
      <c r="AI53" s="184" t="s">
        <v>2</v>
      </c>
      <c r="AJ53" s="185"/>
      <c r="AK53" s="185"/>
      <c r="AL53" s="185"/>
      <c r="AM53" s="185"/>
      <c r="AN53" s="185"/>
      <c r="AO53" s="185"/>
      <c r="AP53" s="185"/>
      <c r="AQ53" s="185"/>
      <c r="AR53" s="186"/>
      <c r="AS53" s="180" t="str">
        <f>IF(AS52="-","-",IF(AS52&gt;=1.8,5,IF(AS52&gt;=1.5,4,IF(AS52&gt;=1.2,3,IF(AS52&gt;=1,2,1)))))</f>
        <v>-</v>
      </c>
      <c r="AT53" s="180"/>
      <c r="AU53" s="35"/>
      <c r="AV53" s="66"/>
      <c r="AW53" s="67"/>
      <c r="AX53" s="35"/>
      <c r="AY53" s="35"/>
      <c r="AZ53" s="35"/>
      <c r="BA53" s="35"/>
      <c r="BB53" s="35"/>
      <c r="BC53" s="35"/>
      <c r="BD53" s="35"/>
    </row>
    <row r="54" spans="1:56" s="5" customFormat="1" ht="18.75" customHeight="1">
      <c r="A54" s="35"/>
      <c r="B54" s="94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95"/>
      <c r="AK54" s="95"/>
      <c r="AL54" s="95"/>
      <c r="AM54" s="95"/>
      <c r="AN54" s="95"/>
      <c r="AO54" s="95"/>
      <c r="AP54" s="95"/>
      <c r="AQ54" s="95"/>
      <c r="AR54" s="98" t="s">
        <v>46</v>
      </c>
      <c r="AS54" s="170" t="str">
        <f>IF(AS53="-","-",IF(AS53=5,"ดีเยี่ยม",IF(AS53=4,"ดีมาก",IF(AS53=3,"ดี",IF(AS53=2,"พอใช้","ปรับปรุง")))))</f>
        <v>-</v>
      </c>
      <c r="AT54" s="170"/>
      <c r="AU54" s="35"/>
      <c r="AV54" s="66"/>
      <c r="AW54" s="67"/>
      <c r="AX54" s="35"/>
      <c r="AY54" s="35"/>
      <c r="AZ54" s="35"/>
      <c r="BA54" s="35"/>
      <c r="BB54" s="35"/>
      <c r="BC54" s="35"/>
      <c r="BD54" s="35"/>
    </row>
    <row r="55" spans="1:56" s="5" customFormat="1" ht="15.75" customHeight="1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8"/>
      <c r="AW55" s="35"/>
      <c r="AX55" s="35"/>
      <c r="AY55" s="35"/>
      <c r="AZ55" s="35"/>
      <c r="BA55" s="35"/>
      <c r="BB55" s="35"/>
      <c r="BC55" s="35"/>
      <c r="BD55" s="35"/>
    </row>
    <row r="56" spans="1:56">
      <c r="B56" s="33"/>
      <c r="C56" s="33"/>
      <c r="D56" s="68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49" t="s">
        <v>37</v>
      </c>
      <c r="AT56" s="57">
        <f>COUNTIF(AS7:AS51,5)</f>
        <v>0</v>
      </c>
      <c r="AU56" s="33" t="s">
        <v>34</v>
      </c>
    </row>
    <row r="57" spans="1:56"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49" t="s">
        <v>38</v>
      </c>
      <c r="AT57" s="57">
        <f>COUNTIF(AS7:AS51,4)</f>
        <v>0</v>
      </c>
      <c r="AU57" s="33" t="s">
        <v>34</v>
      </c>
    </row>
    <row r="58" spans="1:56"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49" t="s">
        <v>39</v>
      </c>
      <c r="AT58" s="57">
        <f>COUNTIF(AS7:AS51,3)</f>
        <v>0</v>
      </c>
      <c r="AU58" s="33" t="s">
        <v>34</v>
      </c>
    </row>
    <row r="59" spans="1:56"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49" t="s">
        <v>40</v>
      </c>
      <c r="AT59" s="57">
        <f>COUNTIF(AS7:AS51,2)</f>
        <v>0</v>
      </c>
      <c r="AU59" s="33" t="s">
        <v>34</v>
      </c>
    </row>
    <row r="60" spans="1:56"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49" t="s">
        <v>41</v>
      </c>
      <c r="AT60" s="57">
        <f>COUNTIF(AS7:AS51,1)</f>
        <v>0</v>
      </c>
      <c r="AU60" s="33" t="s">
        <v>34</v>
      </c>
    </row>
    <row r="61" spans="1:56"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49" t="s">
        <v>44</v>
      </c>
      <c r="AT61" s="58">
        <f>SUM(AT56:AT60)</f>
        <v>0</v>
      </c>
      <c r="AU61" s="33" t="s">
        <v>34</v>
      </c>
    </row>
    <row r="62" spans="1:56"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</row>
    <row r="63" spans="1:56"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</row>
    <row r="64" spans="1:56"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</row>
    <row r="65" spans="2:46"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</row>
    <row r="66" spans="2:46"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</row>
    <row r="67" spans="2:46"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</row>
    <row r="68" spans="2:46"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</row>
    <row r="69" spans="2:46"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</row>
    <row r="70" spans="2:46"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</row>
    <row r="71" spans="2:46"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</row>
    <row r="72" spans="2:46"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</row>
    <row r="73" spans="2:46"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</row>
    <row r="74" spans="2:46"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</row>
    <row r="75" spans="2:46"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</row>
    <row r="76" spans="2:46"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</row>
    <row r="77" spans="2:46"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</row>
    <row r="78" spans="2:46"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</row>
    <row r="79" spans="2:46"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</row>
    <row r="80" spans="2:46"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</row>
    <row r="81" spans="2:46"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</row>
    <row r="82" spans="2:46"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</row>
    <row r="83" spans="2:46"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</row>
    <row r="84" spans="2:46"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</row>
    <row r="85" spans="2:46"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</row>
  </sheetData>
  <sheetProtection password="CF17" sheet="1" objects="1" scenarios="1" selectLockedCells="1"/>
  <mergeCells count="26">
    <mergeCell ref="AS54:AT54"/>
    <mergeCell ref="Y5:AC5"/>
    <mergeCell ref="AD5:AH5"/>
    <mergeCell ref="O5:S5"/>
    <mergeCell ref="T5:X5"/>
    <mergeCell ref="O52:X52"/>
    <mergeCell ref="O53:X53"/>
    <mergeCell ref="AT5:AT6"/>
    <mergeCell ref="AI5:AM5"/>
    <mergeCell ref="AN5:AR5"/>
    <mergeCell ref="AS5:AS6"/>
    <mergeCell ref="B52:I52"/>
    <mergeCell ref="J52:N52"/>
    <mergeCell ref="AI52:AR52"/>
    <mergeCell ref="AS52:AT52"/>
    <mergeCell ref="B53:I53"/>
    <mergeCell ref="J53:N53"/>
    <mergeCell ref="AI53:AR53"/>
    <mergeCell ref="AS53:AT53"/>
    <mergeCell ref="AD52:AH52"/>
    <mergeCell ref="AD53:AH53"/>
    <mergeCell ref="B5:B6"/>
    <mergeCell ref="C5:C6"/>
    <mergeCell ref="D5:D6"/>
    <mergeCell ref="E5:I5"/>
    <mergeCell ref="J5:N5"/>
  </mergeCells>
  <dataValidations count="5">
    <dataValidation type="list" allowBlank="1" showInputMessage="1" showErrorMessage="1" error="ในช่องนี้กรอกค่าระดับการประเมินเป็น 1 เท่านั้นครับ" prompt="ระดับคุณภาพ &quot;ปรับปรุง&quot;" sqref="AR7:AR51 X7:X51 S7:S51 N7:N51 AH7:AH51 AC7:AC51 AM7:AM51 I7:I51">
      <formula1>scor1</formula1>
    </dataValidation>
    <dataValidation type="list" allowBlank="1" showInputMessage="1" showErrorMessage="1" error="ในช่องนี้กรอกค่าระดับการประเมินเป็น 2 เท่านั้นครับ" prompt="ระดับคุณภาพ &quot;พอใช้&quot;" sqref="AQ7:AQ51 R7:R51 W7:W51 AB7:AB51 AG7:AG51 AL7:AL51 H7:H51 M7:M51">
      <formula1>scor2</formula1>
    </dataValidation>
    <dataValidation type="list" allowBlank="1" showInputMessage="1" showErrorMessage="1" error="ในช่องนี้กรอกค่าระดับการประเมินเป็น 3 เท่านั้นครับ" prompt="ระดับคุณภาพ &quot;ดี&quot;" sqref="AP7:AP51 Q7:Q51 V7:V51 AA7:AA51 AF7:AF51 AK7:AK51 G7:G51 L7:L51">
      <formula1>scor3</formula1>
    </dataValidation>
    <dataValidation type="list" allowBlank="1" showInputMessage="1" showErrorMessage="1" error="ในช่องนี้กรอกค่าระดับการประเมินเป็น 5 เท่านั้นครับ" prompt="ระดับคุณภาพ &quot;ดีเยี่ยม&quot;" sqref="AN7:AN51 O7:O51 T7:T51 Y7:Y51 AD7:AD51 AI7:AI51 E7:E51 J7:J51">
      <formula1>scor5</formula1>
    </dataValidation>
    <dataValidation type="list" allowBlank="1" showInputMessage="1" showErrorMessage="1" error="ในช่องนี้กรอกค่าระดับการประเมินเป็น 4 เท่านั้นครับ" prompt="ระดับคุณภาพ &quot;ดีมาก&quot;" sqref="AO7:AO51 P7:P51 U7:U51 Z7:Z51 AE7:AE51 AJ7:AJ51 F7:F51 K7:K51">
      <formula1>scor4</formula1>
    </dataValidation>
  </dataValidations>
  <printOptions horizontalCentered="1"/>
  <pageMargins left="0.51181102362204722" right="0.11811023622047245" top="0.35433070866141736" bottom="0.15748031496062992" header="0.11811023622047245" footer="0.11811023622047245"/>
  <pageSetup paperSize="9" scale="90" orientation="portrait" blackAndWhite="1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A1:AJ85"/>
  <sheetViews>
    <sheetView showGridLines="0" showRowColHeaders="0" workbookViewId="0">
      <selection activeCell="AB4" sqref="AB4"/>
    </sheetView>
  </sheetViews>
  <sheetFormatPr defaultColWidth="23.25" defaultRowHeight="22.5"/>
  <cols>
    <col min="1" max="1" width="15" style="33" customWidth="1"/>
    <col min="2" max="2" width="4.125" style="1" customWidth="1"/>
    <col min="3" max="3" width="8.75" style="1" customWidth="1"/>
    <col min="4" max="4" width="21.875" style="1" customWidth="1"/>
    <col min="5" max="24" width="2.625" style="1" customWidth="1"/>
    <col min="25" max="25" width="5.75" style="1" customWidth="1"/>
    <col min="26" max="26" width="7.625" style="1" customWidth="1"/>
    <col min="27" max="27" width="10.625" style="33" customWidth="1"/>
    <col min="28" max="28" width="14.625" style="36" customWidth="1"/>
    <col min="29" max="29" width="15.125" style="33" customWidth="1"/>
    <col min="30" max="30" width="10.25" style="33" customWidth="1"/>
    <col min="31" max="31" width="13.625" style="33" customWidth="1"/>
    <col min="32" max="36" width="23.25" style="33"/>
    <col min="37" max="16384" width="23.25" style="1"/>
  </cols>
  <sheetData>
    <row r="1" spans="1:36"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C1" s="52" t="s">
        <v>43</v>
      </c>
      <c r="AD1" s="100">
        <v>1</v>
      </c>
      <c r="AE1" s="56" t="s">
        <v>42</v>
      </c>
    </row>
    <row r="2" spans="1:36" s="7" customFormat="1" ht="19.5" customHeight="1">
      <c r="A2" s="32"/>
      <c r="B2" s="24"/>
      <c r="C2" s="162" t="str">
        <f>"แบบประเมินมาตรฐานด้านคุณภาพผู้เรียน  "&amp;บันทึกข้อความ!Q8&amp;" ปีการศึกษา "&amp;บันทึกข้อความ!Q9</f>
        <v>แบบประเมินมาตรฐานด้านคุณภาพผู้เรียน  ระดับมัธยมศึกษาปีที่... ปีการศึกษา 2556</v>
      </c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24"/>
      <c r="AA2" s="32"/>
      <c r="AB2" s="37"/>
      <c r="AC2" s="52" t="s">
        <v>33</v>
      </c>
      <c r="AD2" s="54">
        <f>SUM(Z56:Z58)</f>
        <v>0</v>
      </c>
      <c r="AE2" s="56" t="s">
        <v>34</v>
      </c>
      <c r="AF2" s="32"/>
      <c r="AG2" s="32"/>
      <c r="AH2" s="32"/>
      <c r="AI2" s="32"/>
      <c r="AJ2" s="32"/>
    </row>
    <row r="3" spans="1:36" s="7" customFormat="1" ht="19.5" customHeight="1">
      <c r="A3" s="32"/>
      <c r="B3" s="24"/>
      <c r="C3" s="24" t="s">
        <v>90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32"/>
      <c r="AB3" s="51"/>
      <c r="AC3" s="52" t="s">
        <v>35</v>
      </c>
      <c r="AD3" s="55" t="str">
        <f>IF(AD2=0,"-",AD2*100/Z61)</f>
        <v>-</v>
      </c>
      <c r="AE3" s="56"/>
      <c r="AF3" s="32"/>
      <c r="AG3" s="32"/>
      <c r="AH3" s="32"/>
      <c r="AI3" s="32"/>
      <c r="AJ3" s="32"/>
    </row>
    <row r="4" spans="1:36" s="21" customFormat="1" ht="21" customHeight="1">
      <c r="A4" s="32"/>
      <c r="D4" s="21" t="s">
        <v>101</v>
      </c>
      <c r="AA4" s="32"/>
      <c r="AB4" s="152"/>
      <c r="AC4" s="52" t="s">
        <v>36</v>
      </c>
      <c r="AD4" s="55" t="str">
        <f>IF(AD3="-","-",AD3*AD1/100)</f>
        <v>-</v>
      </c>
      <c r="AE4" s="56" t="s">
        <v>42</v>
      </c>
      <c r="AF4" s="32"/>
      <c r="AG4" s="32"/>
      <c r="AH4" s="32"/>
      <c r="AI4" s="32"/>
      <c r="AJ4" s="32"/>
    </row>
    <row r="5" spans="1:36" s="7" customFormat="1" ht="73.5" customHeight="1">
      <c r="A5" s="32"/>
      <c r="B5" s="167" t="s">
        <v>0</v>
      </c>
      <c r="C5" s="178" t="str">
        <f>นักเรียน!B5</f>
        <v>เลขประจำตัว</v>
      </c>
      <c r="D5" s="167" t="s">
        <v>1</v>
      </c>
      <c r="E5" s="175" t="s">
        <v>102</v>
      </c>
      <c r="F5" s="176"/>
      <c r="G5" s="176"/>
      <c r="H5" s="176"/>
      <c r="I5" s="177"/>
      <c r="J5" s="175" t="s">
        <v>103</v>
      </c>
      <c r="K5" s="187"/>
      <c r="L5" s="187"/>
      <c r="M5" s="187"/>
      <c r="N5" s="188"/>
      <c r="O5" s="175" t="s">
        <v>104</v>
      </c>
      <c r="P5" s="176"/>
      <c r="Q5" s="176"/>
      <c r="R5" s="176"/>
      <c r="S5" s="176"/>
      <c r="T5" s="175" t="s">
        <v>105</v>
      </c>
      <c r="U5" s="176"/>
      <c r="V5" s="176"/>
      <c r="W5" s="176"/>
      <c r="X5" s="176"/>
      <c r="Y5" s="174" t="s">
        <v>31</v>
      </c>
      <c r="Z5" s="174" t="s">
        <v>30</v>
      </c>
      <c r="AA5" s="32"/>
      <c r="AB5" s="47" t="s">
        <v>8</v>
      </c>
      <c r="AC5" s="48" t="s">
        <v>9</v>
      </c>
      <c r="AD5" s="32"/>
      <c r="AE5" s="32"/>
      <c r="AF5" s="32"/>
      <c r="AG5" s="32"/>
      <c r="AH5" s="32"/>
      <c r="AI5" s="32"/>
      <c r="AJ5" s="32"/>
    </row>
    <row r="6" spans="1:36" ht="24" customHeight="1">
      <c r="B6" s="167"/>
      <c r="C6" s="178"/>
      <c r="D6" s="167"/>
      <c r="E6" s="40">
        <v>5</v>
      </c>
      <c r="F6" s="41">
        <v>4</v>
      </c>
      <c r="G6" s="41">
        <v>3</v>
      </c>
      <c r="H6" s="41">
        <v>2</v>
      </c>
      <c r="I6" s="42">
        <v>1</v>
      </c>
      <c r="J6" s="40">
        <v>5</v>
      </c>
      <c r="K6" s="41">
        <v>4</v>
      </c>
      <c r="L6" s="41">
        <v>3</v>
      </c>
      <c r="M6" s="41">
        <v>2</v>
      </c>
      <c r="N6" s="42">
        <v>1</v>
      </c>
      <c r="O6" s="40">
        <v>5</v>
      </c>
      <c r="P6" s="41">
        <v>4</v>
      </c>
      <c r="Q6" s="41">
        <v>3</v>
      </c>
      <c r="R6" s="41">
        <v>2</v>
      </c>
      <c r="S6" s="41">
        <v>1</v>
      </c>
      <c r="T6" s="41">
        <v>5</v>
      </c>
      <c r="U6" s="41">
        <v>4</v>
      </c>
      <c r="V6" s="41">
        <v>3</v>
      </c>
      <c r="W6" s="41">
        <v>2</v>
      </c>
      <c r="X6" s="50">
        <v>1</v>
      </c>
      <c r="Y6" s="174"/>
      <c r="Z6" s="174"/>
      <c r="AB6" s="63">
        <v>20</v>
      </c>
      <c r="AC6" s="64">
        <v>100</v>
      </c>
    </row>
    <row r="7" spans="1:36" s="4" customFormat="1" ht="15" customHeight="1">
      <c r="A7" s="34"/>
      <c r="B7" s="3">
        <v>1</v>
      </c>
      <c r="C7" s="26">
        <f>IF(นักเรียน!B6="","",นักเรียน!B6)</f>
        <v>4462</v>
      </c>
      <c r="D7" s="27" t="str">
        <f>IF(นักเรียน!C6="","",นักเรียน!C6)</f>
        <v>สามเณร</v>
      </c>
      <c r="E7" s="44"/>
      <c r="F7" s="45"/>
      <c r="G7" s="45"/>
      <c r="H7" s="45"/>
      <c r="I7" s="46"/>
      <c r="J7" s="44"/>
      <c r="K7" s="45"/>
      <c r="L7" s="45"/>
      <c r="M7" s="45"/>
      <c r="N7" s="46"/>
      <c r="O7" s="44"/>
      <c r="P7" s="45"/>
      <c r="Q7" s="45"/>
      <c r="R7" s="45"/>
      <c r="S7" s="46"/>
      <c r="T7" s="44"/>
      <c r="U7" s="45"/>
      <c r="V7" s="45"/>
      <c r="W7" s="45"/>
      <c r="X7" s="46"/>
      <c r="Y7" s="43" t="str">
        <f>IF(AC7=0,"",IF(AC7&gt;=90,5,IF(AC7&gt;=75,4,IF(AC7&gt;=60,3,IF(AC7&gt;=50,2,1)))))</f>
        <v/>
      </c>
      <c r="Z7" s="43" t="str">
        <f>IF(Y7="","",IF(Y7=5,"ดีเยี่ยม",IF(Y7=4,"ดีมาก",IF(Y7=3,"ดี",IF(Y7=2,"พอใช้","ปรับปรุง")))))</f>
        <v/>
      </c>
      <c r="AA7" s="34"/>
      <c r="AB7" s="39">
        <f>SUM(E7:X7)</f>
        <v>0</v>
      </c>
      <c r="AC7" s="65">
        <f>AB7*100/$AB$6</f>
        <v>0</v>
      </c>
      <c r="AD7" s="34"/>
      <c r="AE7" s="34"/>
      <c r="AF7" s="34"/>
      <c r="AG7" s="34"/>
      <c r="AH7" s="34"/>
      <c r="AI7" s="34"/>
      <c r="AJ7" s="34"/>
    </row>
    <row r="8" spans="1:36" s="4" customFormat="1" ht="15" customHeight="1">
      <c r="A8" s="34"/>
      <c r="B8" s="3">
        <v>2</v>
      </c>
      <c r="C8" s="26">
        <f>IF(นักเรียน!B7="","",นักเรียน!B7)</f>
        <v>7338</v>
      </c>
      <c r="D8" s="27" t="str">
        <f>IF(นักเรียน!C7="","",นักเรียน!C7)</f>
        <v>สามเณร</v>
      </c>
      <c r="E8" s="44"/>
      <c r="F8" s="45"/>
      <c r="G8" s="45"/>
      <c r="H8" s="45"/>
      <c r="I8" s="46"/>
      <c r="J8" s="44"/>
      <c r="K8" s="45"/>
      <c r="L8" s="45"/>
      <c r="M8" s="45"/>
      <c r="N8" s="46"/>
      <c r="O8" s="44"/>
      <c r="P8" s="45"/>
      <c r="Q8" s="45"/>
      <c r="R8" s="45"/>
      <c r="S8" s="46"/>
      <c r="T8" s="44"/>
      <c r="U8" s="45"/>
      <c r="V8" s="45"/>
      <c r="W8" s="45"/>
      <c r="X8" s="46"/>
      <c r="Y8" s="43" t="str">
        <f t="shared" ref="Y8:Y51" si="0">IF(AC8=0,"",IF(AC8&gt;=90,5,IF(AC8&gt;=75,4,IF(AC8&gt;=60,3,IF(AC8&gt;=50,2,1)))))</f>
        <v/>
      </c>
      <c r="Z8" s="43" t="str">
        <f t="shared" ref="Z8:Z50" si="1">IF(Y8="","",IF(Y8=5,"ดีเยี่ยม",IF(Y8=4,"ดีมาก",IF(Y8=3,"ดี",IF(Y8=2,"พอใช้","ปรับปรุง")))))</f>
        <v/>
      </c>
      <c r="AA8" s="34"/>
      <c r="AB8" s="39">
        <f t="shared" ref="AB8:AB51" si="2">SUM(E8:X8)</f>
        <v>0</v>
      </c>
      <c r="AC8" s="65">
        <f t="shared" ref="AC8:AC51" si="3">AB8*100/$AB$6</f>
        <v>0</v>
      </c>
      <c r="AD8" s="34"/>
      <c r="AE8" s="34"/>
      <c r="AF8" s="34"/>
      <c r="AG8" s="34"/>
      <c r="AH8" s="34"/>
      <c r="AI8" s="34"/>
      <c r="AJ8" s="34"/>
    </row>
    <row r="9" spans="1:36" s="4" customFormat="1" ht="15" customHeight="1">
      <c r="A9" s="34"/>
      <c r="B9" s="3">
        <v>3</v>
      </c>
      <c r="C9" s="26">
        <f>IF(นักเรียน!B8="","",นักเรียน!B8)</f>
        <v>7341</v>
      </c>
      <c r="D9" s="27" t="str">
        <f>IF(นักเรียน!C8="","",นักเรียน!C8)</f>
        <v>สามเณร</v>
      </c>
      <c r="E9" s="44"/>
      <c r="F9" s="45"/>
      <c r="G9" s="45"/>
      <c r="H9" s="45"/>
      <c r="I9" s="46"/>
      <c r="J9" s="44"/>
      <c r="K9" s="45"/>
      <c r="L9" s="45"/>
      <c r="M9" s="45"/>
      <c r="N9" s="46"/>
      <c r="O9" s="44"/>
      <c r="P9" s="45"/>
      <c r="Q9" s="45"/>
      <c r="R9" s="45"/>
      <c r="S9" s="46"/>
      <c r="T9" s="44"/>
      <c r="U9" s="45"/>
      <c r="V9" s="45"/>
      <c r="W9" s="45"/>
      <c r="X9" s="46"/>
      <c r="Y9" s="43" t="str">
        <f t="shared" si="0"/>
        <v/>
      </c>
      <c r="Z9" s="43" t="str">
        <f t="shared" si="1"/>
        <v/>
      </c>
      <c r="AA9" s="34"/>
      <c r="AB9" s="39">
        <f t="shared" si="2"/>
        <v>0</v>
      </c>
      <c r="AC9" s="65">
        <f t="shared" si="3"/>
        <v>0</v>
      </c>
      <c r="AD9" s="34"/>
      <c r="AE9" s="34"/>
      <c r="AF9" s="34"/>
      <c r="AG9" s="34"/>
      <c r="AH9" s="34"/>
      <c r="AI9" s="34"/>
      <c r="AJ9" s="34"/>
    </row>
    <row r="10" spans="1:36" s="4" customFormat="1" ht="15" customHeight="1">
      <c r="A10" s="34"/>
      <c r="B10" s="3">
        <v>4</v>
      </c>
      <c r="C10" s="26">
        <f>IF(นักเรียน!B9="","",นักเรียน!B9)</f>
        <v>7410</v>
      </c>
      <c r="D10" s="27" t="str">
        <f>IF(นักเรียน!C9="","",นักเรียน!C9)</f>
        <v>สามเณร</v>
      </c>
      <c r="E10" s="44"/>
      <c r="F10" s="45"/>
      <c r="G10" s="45"/>
      <c r="H10" s="45"/>
      <c r="I10" s="46"/>
      <c r="J10" s="44"/>
      <c r="K10" s="45"/>
      <c r="L10" s="45"/>
      <c r="M10" s="45"/>
      <c r="N10" s="46"/>
      <c r="O10" s="44"/>
      <c r="P10" s="45"/>
      <c r="Q10" s="45"/>
      <c r="R10" s="45"/>
      <c r="S10" s="46"/>
      <c r="T10" s="44"/>
      <c r="U10" s="45"/>
      <c r="V10" s="45"/>
      <c r="W10" s="45"/>
      <c r="X10" s="46"/>
      <c r="Y10" s="43" t="str">
        <f t="shared" si="0"/>
        <v/>
      </c>
      <c r="Z10" s="43" t="str">
        <f t="shared" si="1"/>
        <v/>
      </c>
      <c r="AA10" s="34"/>
      <c r="AB10" s="39">
        <f t="shared" si="2"/>
        <v>0</v>
      </c>
      <c r="AC10" s="65">
        <f t="shared" si="3"/>
        <v>0</v>
      </c>
      <c r="AD10" s="34"/>
      <c r="AE10" s="34"/>
      <c r="AF10" s="34"/>
      <c r="AG10" s="34"/>
      <c r="AH10" s="34"/>
      <c r="AI10" s="34"/>
      <c r="AJ10" s="34"/>
    </row>
    <row r="11" spans="1:36" s="4" customFormat="1" ht="15" customHeight="1">
      <c r="A11" s="34"/>
      <c r="B11" s="3">
        <v>5</v>
      </c>
      <c r="C11" s="26">
        <f>IF(นักเรียน!B10="","",นักเรียน!B10)</f>
        <v>7418</v>
      </c>
      <c r="D11" s="27" t="str">
        <f>IF(นักเรียน!C10="","",นักเรียน!C10)</f>
        <v>สามเณร</v>
      </c>
      <c r="E11" s="44"/>
      <c r="F11" s="45"/>
      <c r="G11" s="45"/>
      <c r="H11" s="45"/>
      <c r="I11" s="46"/>
      <c r="J11" s="44"/>
      <c r="K11" s="45"/>
      <c r="L11" s="45"/>
      <c r="M11" s="45"/>
      <c r="N11" s="46"/>
      <c r="O11" s="44"/>
      <c r="P11" s="45"/>
      <c r="Q11" s="45"/>
      <c r="R11" s="45"/>
      <c r="S11" s="46"/>
      <c r="T11" s="44"/>
      <c r="U11" s="45"/>
      <c r="V11" s="45"/>
      <c r="W11" s="45"/>
      <c r="X11" s="46"/>
      <c r="Y11" s="43" t="str">
        <f t="shared" si="0"/>
        <v/>
      </c>
      <c r="Z11" s="43" t="str">
        <f t="shared" si="1"/>
        <v/>
      </c>
      <c r="AA11" s="34"/>
      <c r="AB11" s="39">
        <f t="shared" si="2"/>
        <v>0</v>
      </c>
      <c r="AC11" s="65">
        <f t="shared" si="3"/>
        <v>0</v>
      </c>
      <c r="AD11" s="34"/>
      <c r="AE11" s="34"/>
      <c r="AF11" s="34"/>
      <c r="AG11" s="34"/>
      <c r="AH11" s="34"/>
      <c r="AI11" s="34"/>
      <c r="AJ11" s="34"/>
    </row>
    <row r="12" spans="1:36" s="4" customFormat="1" ht="15" customHeight="1">
      <c r="A12" s="34"/>
      <c r="B12" s="3">
        <v>6</v>
      </c>
      <c r="C12" s="26">
        <f>IF(นักเรียน!B11="","",นักเรียน!B11)</f>
        <v>7420</v>
      </c>
      <c r="D12" s="27" t="str">
        <f>IF(นักเรียน!C11="","",นักเรียน!C11)</f>
        <v>สามเณร</v>
      </c>
      <c r="E12" s="44"/>
      <c r="F12" s="45"/>
      <c r="G12" s="45"/>
      <c r="H12" s="45"/>
      <c r="I12" s="46"/>
      <c r="J12" s="44"/>
      <c r="K12" s="45"/>
      <c r="L12" s="45"/>
      <c r="M12" s="45"/>
      <c r="N12" s="46"/>
      <c r="O12" s="44"/>
      <c r="P12" s="45"/>
      <c r="Q12" s="45"/>
      <c r="R12" s="45"/>
      <c r="S12" s="46"/>
      <c r="T12" s="44"/>
      <c r="U12" s="45"/>
      <c r="V12" s="45"/>
      <c r="W12" s="45"/>
      <c r="X12" s="46"/>
      <c r="Y12" s="43" t="str">
        <f t="shared" si="0"/>
        <v/>
      </c>
      <c r="Z12" s="43" t="str">
        <f t="shared" si="1"/>
        <v/>
      </c>
      <c r="AA12" s="34"/>
      <c r="AB12" s="39">
        <f t="shared" si="2"/>
        <v>0</v>
      </c>
      <c r="AC12" s="65">
        <f t="shared" si="3"/>
        <v>0</v>
      </c>
      <c r="AD12" s="34"/>
      <c r="AE12" s="34"/>
      <c r="AF12" s="34"/>
      <c r="AG12" s="34"/>
      <c r="AH12" s="34"/>
      <c r="AI12" s="34"/>
      <c r="AJ12" s="34"/>
    </row>
    <row r="13" spans="1:36" s="4" customFormat="1" ht="15" customHeight="1">
      <c r="A13" s="34"/>
      <c r="B13" s="3">
        <v>7</v>
      </c>
      <c r="C13" s="26">
        <f>IF(นักเรียน!B12="","",นักเรียน!B12)</f>
        <v>7421</v>
      </c>
      <c r="D13" s="27" t="str">
        <f>IF(นักเรียน!C12="","",นักเรียน!C12)</f>
        <v>สามเณร</v>
      </c>
      <c r="E13" s="44"/>
      <c r="F13" s="45"/>
      <c r="G13" s="45"/>
      <c r="H13" s="45"/>
      <c r="I13" s="46"/>
      <c r="J13" s="44"/>
      <c r="K13" s="45"/>
      <c r="L13" s="45"/>
      <c r="M13" s="45"/>
      <c r="N13" s="46"/>
      <c r="O13" s="44"/>
      <c r="P13" s="45"/>
      <c r="Q13" s="45"/>
      <c r="R13" s="45"/>
      <c r="S13" s="46"/>
      <c r="T13" s="44"/>
      <c r="U13" s="45"/>
      <c r="V13" s="45"/>
      <c r="W13" s="45"/>
      <c r="X13" s="46"/>
      <c r="Y13" s="43" t="str">
        <f t="shared" si="0"/>
        <v/>
      </c>
      <c r="Z13" s="43" t="str">
        <f t="shared" si="1"/>
        <v/>
      </c>
      <c r="AA13" s="34"/>
      <c r="AB13" s="39">
        <f t="shared" si="2"/>
        <v>0</v>
      </c>
      <c r="AC13" s="65">
        <f t="shared" si="3"/>
        <v>0</v>
      </c>
      <c r="AD13" s="34"/>
      <c r="AE13" s="34"/>
      <c r="AF13" s="34"/>
      <c r="AG13" s="34"/>
      <c r="AH13" s="34"/>
      <c r="AI13" s="34"/>
      <c r="AJ13" s="34"/>
    </row>
    <row r="14" spans="1:36" s="4" customFormat="1" ht="15" customHeight="1">
      <c r="A14" s="34"/>
      <c r="B14" s="3">
        <v>8</v>
      </c>
      <c r="C14" s="26">
        <f>IF(นักเรียน!B13="","",นักเรียน!B13)</f>
        <v>7424</v>
      </c>
      <c r="D14" s="27" t="str">
        <f>IF(นักเรียน!C13="","",นักเรียน!C13)</f>
        <v>สามเณร</v>
      </c>
      <c r="E14" s="44"/>
      <c r="F14" s="45"/>
      <c r="G14" s="45"/>
      <c r="H14" s="45"/>
      <c r="I14" s="46"/>
      <c r="J14" s="44"/>
      <c r="K14" s="45"/>
      <c r="L14" s="45"/>
      <c r="M14" s="45"/>
      <c r="N14" s="46"/>
      <c r="O14" s="44"/>
      <c r="P14" s="45"/>
      <c r="Q14" s="45"/>
      <c r="R14" s="45"/>
      <c r="S14" s="46"/>
      <c r="T14" s="44"/>
      <c r="U14" s="45"/>
      <c r="V14" s="45"/>
      <c r="W14" s="45"/>
      <c r="X14" s="46"/>
      <c r="Y14" s="43" t="str">
        <f t="shared" si="0"/>
        <v/>
      </c>
      <c r="Z14" s="43" t="str">
        <f t="shared" si="1"/>
        <v/>
      </c>
      <c r="AA14" s="34"/>
      <c r="AB14" s="39">
        <f t="shared" si="2"/>
        <v>0</v>
      </c>
      <c r="AC14" s="65">
        <f t="shared" si="3"/>
        <v>0</v>
      </c>
      <c r="AD14" s="34"/>
      <c r="AE14" s="34"/>
      <c r="AF14" s="34"/>
      <c r="AG14" s="34"/>
      <c r="AH14" s="34"/>
      <c r="AI14" s="34"/>
      <c r="AJ14" s="34"/>
    </row>
    <row r="15" spans="1:36" s="4" customFormat="1" ht="15" customHeight="1">
      <c r="A15" s="34"/>
      <c r="B15" s="3">
        <v>9</v>
      </c>
      <c r="C15" s="26">
        <f>IF(นักเรียน!B14="","",นักเรียน!B14)</f>
        <v>7425</v>
      </c>
      <c r="D15" s="27" t="str">
        <f>IF(นักเรียน!C14="","",นักเรียน!C14)</f>
        <v>สามเณร</v>
      </c>
      <c r="E15" s="44"/>
      <c r="F15" s="45"/>
      <c r="G15" s="45"/>
      <c r="H15" s="45"/>
      <c r="I15" s="46"/>
      <c r="J15" s="44"/>
      <c r="K15" s="45"/>
      <c r="L15" s="45"/>
      <c r="M15" s="45"/>
      <c r="N15" s="46"/>
      <c r="O15" s="44"/>
      <c r="P15" s="45"/>
      <c r="Q15" s="45"/>
      <c r="R15" s="45"/>
      <c r="S15" s="46"/>
      <c r="T15" s="44"/>
      <c r="U15" s="45"/>
      <c r="V15" s="45"/>
      <c r="W15" s="45"/>
      <c r="X15" s="46"/>
      <c r="Y15" s="43" t="str">
        <f t="shared" si="0"/>
        <v/>
      </c>
      <c r="Z15" s="43" t="str">
        <f t="shared" si="1"/>
        <v/>
      </c>
      <c r="AA15" s="34"/>
      <c r="AB15" s="39">
        <f t="shared" si="2"/>
        <v>0</v>
      </c>
      <c r="AC15" s="65">
        <f t="shared" si="3"/>
        <v>0</v>
      </c>
      <c r="AD15" s="34"/>
      <c r="AE15" s="34"/>
      <c r="AF15" s="34"/>
      <c r="AG15" s="34"/>
      <c r="AH15" s="34"/>
      <c r="AI15" s="34"/>
      <c r="AJ15" s="34"/>
    </row>
    <row r="16" spans="1:36" s="4" customFormat="1" ht="15" customHeight="1">
      <c r="A16" s="34"/>
      <c r="B16" s="3">
        <v>10</v>
      </c>
      <c r="C16" s="26">
        <f>IF(นักเรียน!B15="","",นักเรียน!B15)</f>
        <v>7431</v>
      </c>
      <c r="D16" s="27" t="str">
        <f>IF(นักเรียน!C15="","",นักเรียน!C15)</f>
        <v>สามเณร</v>
      </c>
      <c r="E16" s="44"/>
      <c r="F16" s="45"/>
      <c r="G16" s="45"/>
      <c r="H16" s="45"/>
      <c r="I16" s="46"/>
      <c r="J16" s="44"/>
      <c r="K16" s="45"/>
      <c r="L16" s="45"/>
      <c r="M16" s="45"/>
      <c r="N16" s="46"/>
      <c r="O16" s="44"/>
      <c r="P16" s="45"/>
      <c r="Q16" s="45"/>
      <c r="R16" s="45"/>
      <c r="S16" s="46"/>
      <c r="T16" s="44"/>
      <c r="U16" s="45"/>
      <c r="V16" s="45"/>
      <c r="W16" s="45"/>
      <c r="X16" s="46"/>
      <c r="Y16" s="43" t="str">
        <f t="shared" si="0"/>
        <v/>
      </c>
      <c r="Z16" s="43" t="str">
        <f t="shared" si="1"/>
        <v/>
      </c>
      <c r="AA16" s="34"/>
      <c r="AB16" s="39">
        <f t="shared" si="2"/>
        <v>0</v>
      </c>
      <c r="AC16" s="65">
        <f t="shared" si="3"/>
        <v>0</v>
      </c>
      <c r="AD16" s="34"/>
      <c r="AE16" s="34"/>
      <c r="AF16" s="34"/>
      <c r="AG16" s="34"/>
      <c r="AH16" s="34"/>
      <c r="AI16" s="34"/>
      <c r="AJ16" s="34"/>
    </row>
    <row r="17" spans="1:36" s="4" customFormat="1" ht="15" customHeight="1">
      <c r="A17" s="34"/>
      <c r="B17" s="3">
        <v>11</v>
      </c>
      <c r="C17" s="26">
        <f>IF(นักเรียน!B16="","",นักเรียน!B16)</f>
        <v>7435</v>
      </c>
      <c r="D17" s="27" t="str">
        <f>IF(นักเรียน!C16="","",นักเรียน!C16)</f>
        <v>สามเณร</v>
      </c>
      <c r="E17" s="44"/>
      <c r="F17" s="45"/>
      <c r="G17" s="45"/>
      <c r="H17" s="45"/>
      <c r="I17" s="46"/>
      <c r="J17" s="44"/>
      <c r="K17" s="45"/>
      <c r="L17" s="45"/>
      <c r="M17" s="45"/>
      <c r="N17" s="46"/>
      <c r="O17" s="44"/>
      <c r="P17" s="45"/>
      <c r="Q17" s="45"/>
      <c r="R17" s="45"/>
      <c r="S17" s="46"/>
      <c r="T17" s="44"/>
      <c r="U17" s="45"/>
      <c r="V17" s="45"/>
      <c r="W17" s="45"/>
      <c r="X17" s="46"/>
      <c r="Y17" s="43" t="str">
        <f t="shared" si="0"/>
        <v/>
      </c>
      <c r="Z17" s="43" t="str">
        <f t="shared" si="1"/>
        <v/>
      </c>
      <c r="AA17" s="34"/>
      <c r="AB17" s="39">
        <f t="shared" si="2"/>
        <v>0</v>
      </c>
      <c r="AC17" s="65">
        <f t="shared" si="3"/>
        <v>0</v>
      </c>
      <c r="AD17" s="34"/>
      <c r="AE17" s="34"/>
      <c r="AF17" s="34"/>
      <c r="AG17" s="34"/>
      <c r="AH17" s="34"/>
      <c r="AI17" s="34"/>
      <c r="AJ17" s="34"/>
    </row>
    <row r="18" spans="1:36" s="4" customFormat="1" ht="15" customHeight="1">
      <c r="A18" s="34"/>
      <c r="B18" s="3">
        <v>12</v>
      </c>
      <c r="C18" s="26">
        <f>IF(นักเรียน!B17="","",นักเรียน!B17)</f>
        <v>7442</v>
      </c>
      <c r="D18" s="27" t="str">
        <f>IF(นักเรียน!C17="","",นักเรียน!C17)</f>
        <v>สามเณร</v>
      </c>
      <c r="E18" s="44"/>
      <c r="F18" s="45"/>
      <c r="G18" s="45"/>
      <c r="H18" s="45"/>
      <c r="I18" s="46"/>
      <c r="J18" s="44"/>
      <c r="K18" s="45"/>
      <c r="L18" s="45"/>
      <c r="M18" s="45"/>
      <c r="N18" s="46"/>
      <c r="O18" s="44"/>
      <c r="P18" s="45"/>
      <c r="Q18" s="45"/>
      <c r="R18" s="45"/>
      <c r="S18" s="46"/>
      <c r="T18" s="44"/>
      <c r="U18" s="45"/>
      <c r="V18" s="45"/>
      <c r="W18" s="45"/>
      <c r="X18" s="46"/>
      <c r="Y18" s="43" t="str">
        <f t="shared" si="0"/>
        <v/>
      </c>
      <c r="Z18" s="43" t="str">
        <f t="shared" si="1"/>
        <v/>
      </c>
      <c r="AA18" s="34"/>
      <c r="AB18" s="39">
        <f t="shared" si="2"/>
        <v>0</v>
      </c>
      <c r="AC18" s="65">
        <f t="shared" si="3"/>
        <v>0</v>
      </c>
      <c r="AD18" s="34"/>
      <c r="AE18" s="34"/>
      <c r="AF18" s="34"/>
      <c r="AG18" s="34"/>
      <c r="AH18" s="34"/>
      <c r="AI18" s="34"/>
      <c r="AJ18" s="34"/>
    </row>
    <row r="19" spans="1:36" s="4" customFormat="1" ht="15" customHeight="1">
      <c r="A19" s="34"/>
      <c r="B19" s="3">
        <v>13</v>
      </c>
      <c r="C19" s="26">
        <f>IF(นักเรียน!B18="","",นักเรียน!B18)</f>
        <v>7443</v>
      </c>
      <c r="D19" s="27" t="str">
        <f>IF(นักเรียน!C18="","",นักเรียน!C18)</f>
        <v>สามเณร</v>
      </c>
      <c r="E19" s="44"/>
      <c r="F19" s="45"/>
      <c r="G19" s="45"/>
      <c r="H19" s="45"/>
      <c r="I19" s="46"/>
      <c r="J19" s="44"/>
      <c r="K19" s="45"/>
      <c r="L19" s="45"/>
      <c r="M19" s="45"/>
      <c r="N19" s="46"/>
      <c r="O19" s="44"/>
      <c r="P19" s="45"/>
      <c r="Q19" s="45"/>
      <c r="R19" s="45"/>
      <c r="S19" s="46"/>
      <c r="T19" s="44"/>
      <c r="U19" s="45"/>
      <c r="V19" s="45"/>
      <c r="W19" s="45"/>
      <c r="X19" s="46"/>
      <c r="Y19" s="43" t="str">
        <f t="shared" si="0"/>
        <v/>
      </c>
      <c r="Z19" s="43" t="str">
        <f t="shared" si="1"/>
        <v/>
      </c>
      <c r="AA19" s="34"/>
      <c r="AB19" s="39">
        <f t="shared" si="2"/>
        <v>0</v>
      </c>
      <c r="AC19" s="65">
        <f t="shared" si="3"/>
        <v>0</v>
      </c>
      <c r="AD19" s="34"/>
      <c r="AE19" s="34"/>
      <c r="AF19" s="34"/>
      <c r="AG19" s="34"/>
      <c r="AH19" s="34"/>
      <c r="AI19" s="34"/>
      <c r="AJ19" s="34"/>
    </row>
    <row r="20" spans="1:36" s="4" customFormat="1" ht="15" customHeight="1">
      <c r="A20" s="34"/>
      <c r="B20" s="3">
        <v>14</v>
      </c>
      <c r="C20" s="26">
        <f>IF(นักเรียน!B19="","",นักเรียน!B19)</f>
        <v>7446</v>
      </c>
      <c r="D20" s="27" t="str">
        <f>IF(นักเรียน!C19="","",นักเรียน!C19)</f>
        <v>สามเณร</v>
      </c>
      <c r="E20" s="44"/>
      <c r="F20" s="45"/>
      <c r="G20" s="45"/>
      <c r="H20" s="45"/>
      <c r="I20" s="46"/>
      <c r="J20" s="44"/>
      <c r="K20" s="45"/>
      <c r="L20" s="45"/>
      <c r="M20" s="45"/>
      <c r="N20" s="46"/>
      <c r="O20" s="44"/>
      <c r="P20" s="45"/>
      <c r="Q20" s="45"/>
      <c r="R20" s="45"/>
      <c r="S20" s="46"/>
      <c r="T20" s="44"/>
      <c r="U20" s="45"/>
      <c r="V20" s="45"/>
      <c r="W20" s="45"/>
      <c r="X20" s="46"/>
      <c r="Y20" s="43" t="str">
        <f t="shared" si="0"/>
        <v/>
      </c>
      <c r="Z20" s="43" t="str">
        <f t="shared" si="1"/>
        <v/>
      </c>
      <c r="AA20" s="34"/>
      <c r="AB20" s="39">
        <f t="shared" si="2"/>
        <v>0</v>
      </c>
      <c r="AC20" s="65">
        <f t="shared" si="3"/>
        <v>0</v>
      </c>
      <c r="AD20" s="34"/>
      <c r="AE20" s="34"/>
      <c r="AF20" s="34"/>
      <c r="AG20" s="34"/>
      <c r="AH20" s="34"/>
      <c r="AI20" s="34"/>
      <c r="AJ20" s="34"/>
    </row>
    <row r="21" spans="1:36" s="4" customFormat="1" ht="15" customHeight="1">
      <c r="A21" s="34"/>
      <c r="B21" s="3">
        <v>15</v>
      </c>
      <c r="C21" s="26">
        <f>IF(นักเรียน!B20="","",นักเรียน!B20)</f>
        <v>7447</v>
      </c>
      <c r="D21" s="27" t="str">
        <f>IF(นักเรียน!C20="","",นักเรียน!C20)</f>
        <v>สามเณร</v>
      </c>
      <c r="E21" s="44"/>
      <c r="F21" s="45"/>
      <c r="G21" s="45"/>
      <c r="H21" s="45"/>
      <c r="I21" s="46"/>
      <c r="J21" s="44"/>
      <c r="K21" s="45"/>
      <c r="L21" s="45"/>
      <c r="M21" s="45"/>
      <c r="N21" s="46"/>
      <c r="O21" s="44"/>
      <c r="P21" s="45"/>
      <c r="Q21" s="45"/>
      <c r="R21" s="45"/>
      <c r="S21" s="46"/>
      <c r="T21" s="44"/>
      <c r="U21" s="45"/>
      <c r="V21" s="45"/>
      <c r="W21" s="45"/>
      <c r="X21" s="46"/>
      <c r="Y21" s="43" t="str">
        <f t="shared" si="0"/>
        <v/>
      </c>
      <c r="Z21" s="43" t="str">
        <f t="shared" si="1"/>
        <v/>
      </c>
      <c r="AA21" s="34"/>
      <c r="AB21" s="39">
        <f t="shared" si="2"/>
        <v>0</v>
      </c>
      <c r="AC21" s="65">
        <f t="shared" si="3"/>
        <v>0</v>
      </c>
      <c r="AD21" s="34"/>
      <c r="AE21" s="34"/>
      <c r="AF21" s="34"/>
      <c r="AG21" s="34"/>
      <c r="AH21" s="34"/>
      <c r="AI21" s="34"/>
      <c r="AJ21" s="34"/>
    </row>
    <row r="22" spans="1:36" s="4" customFormat="1" ht="15" customHeight="1">
      <c r="A22" s="34"/>
      <c r="B22" s="3">
        <v>16</v>
      </c>
      <c r="C22" s="26">
        <f>IF(นักเรียน!B21="","",นักเรียน!B21)</f>
        <v>7448</v>
      </c>
      <c r="D22" s="27" t="str">
        <f>IF(นักเรียน!C21="","",นักเรียน!C21)</f>
        <v>สามเณร</v>
      </c>
      <c r="E22" s="44"/>
      <c r="F22" s="45"/>
      <c r="G22" s="45"/>
      <c r="H22" s="45"/>
      <c r="I22" s="46"/>
      <c r="J22" s="44"/>
      <c r="K22" s="45"/>
      <c r="L22" s="45"/>
      <c r="M22" s="45"/>
      <c r="N22" s="46"/>
      <c r="O22" s="44"/>
      <c r="P22" s="45"/>
      <c r="Q22" s="45"/>
      <c r="R22" s="45"/>
      <c r="S22" s="46"/>
      <c r="T22" s="44"/>
      <c r="U22" s="45"/>
      <c r="V22" s="45"/>
      <c r="W22" s="45"/>
      <c r="X22" s="46"/>
      <c r="Y22" s="43" t="str">
        <f t="shared" si="0"/>
        <v/>
      </c>
      <c r="Z22" s="43" t="str">
        <f t="shared" si="1"/>
        <v/>
      </c>
      <c r="AA22" s="34"/>
      <c r="AB22" s="39">
        <f t="shared" si="2"/>
        <v>0</v>
      </c>
      <c r="AC22" s="65">
        <f t="shared" si="3"/>
        <v>0</v>
      </c>
      <c r="AD22" s="34"/>
      <c r="AE22" s="34"/>
      <c r="AF22" s="34"/>
      <c r="AG22" s="34"/>
      <c r="AH22" s="34"/>
      <c r="AI22" s="34"/>
      <c r="AJ22" s="34"/>
    </row>
    <row r="23" spans="1:36" s="4" customFormat="1" ht="15" customHeight="1">
      <c r="A23" s="34"/>
      <c r="B23" s="3">
        <v>17</v>
      </c>
      <c r="C23" s="26">
        <f>IF(นักเรียน!B22="","",นักเรียน!B22)</f>
        <v>7453</v>
      </c>
      <c r="D23" s="27" t="str">
        <f>IF(นักเรียน!C22="","",นักเรียน!C22)</f>
        <v>สามเณร</v>
      </c>
      <c r="E23" s="44"/>
      <c r="F23" s="45"/>
      <c r="G23" s="45"/>
      <c r="H23" s="45"/>
      <c r="I23" s="46"/>
      <c r="J23" s="44"/>
      <c r="K23" s="45"/>
      <c r="L23" s="45"/>
      <c r="M23" s="45"/>
      <c r="N23" s="46"/>
      <c r="O23" s="44"/>
      <c r="P23" s="45"/>
      <c r="Q23" s="45"/>
      <c r="R23" s="45"/>
      <c r="S23" s="46"/>
      <c r="T23" s="44"/>
      <c r="U23" s="45"/>
      <c r="V23" s="45"/>
      <c r="W23" s="45"/>
      <c r="X23" s="46"/>
      <c r="Y23" s="43" t="str">
        <f t="shared" si="0"/>
        <v/>
      </c>
      <c r="Z23" s="43" t="str">
        <f t="shared" si="1"/>
        <v/>
      </c>
      <c r="AA23" s="34"/>
      <c r="AB23" s="39">
        <f t="shared" si="2"/>
        <v>0</v>
      </c>
      <c r="AC23" s="65">
        <f t="shared" si="3"/>
        <v>0</v>
      </c>
      <c r="AD23" s="34"/>
      <c r="AE23" s="34"/>
      <c r="AF23" s="34"/>
      <c r="AG23" s="34"/>
      <c r="AH23" s="34"/>
      <c r="AI23" s="34"/>
      <c r="AJ23" s="34"/>
    </row>
    <row r="24" spans="1:36" s="4" customFormat="1" ht="15" customHeight="1">
      <c r="A24" s="34"/>
      <c r="B24" s="3">
        <v>18</v>
      </c>
      <c r="C24" s="26">
        <f>IF(นักเรียน!B23="","",นักเรียน!B23)</f>
        <v>7454</v>
      </c>
      <c r="D24" s="27" t="str">
        <f>IF(นักเรียน!C23="","",นักเรียน!C23)</f>
        <v>สามเณร</v>
      </c>
      <c r="E24" s="44"/>
      <c r="F24" s="45"/>
      <c r="G24" s="45"/>
      <c r="H24" s="45"/>
      <c r="I24" s="46"/>
      <c r="J24" s="44"/>
      <c r="K24" s="45"/>
      <c r="L24" s="45"/>
      <c r="M24" s="45"/>
      <c r="N24" s="46"/>
      <c r="O24" s="44"/>
      <c r="P24" s="45"/>
      <c r="Q24" s="45"/>
      <c r="R24" s="45"/>
      <c r="S24" s="46"/>
      <c r="T24" s="44"/>
      <c r="U24" s="45"/>
      <c r="V24" s="45"/>
      <c r="W24" s="45"/>
      <c r="X24" s="46"/>
      <c r="Y24" s="43" t="str">
        <f t="shared" si="0"/>
        <v/>
      </c>
      <c r="Z24" s="43" t="str">
        <f t="shared" si="1"/>
        <v/>
      </c>
      <c r="AA24" s="34"/>
      <c r="AB24" s="39">
        <f t="shared" si="2"/>
        <v>0</v>
      </c>
      <c r="AC24" s="65">
        <f t="shared" si="3"/>
        <v>0</v>
      </c>
      <c r="AD24" s="34"/>
      <c r="AE24" s="34"/>
      <c r="AF24" s="34"/>
      <c r="AG24" s="34"/>
      <c r="AH24" s="34"/>
      <c r="AI24" s="34"/>
      <c r="AJ24" s="34"/>
    </row>
    <row r="25" spans="1:36" s="4" customFormat="1" ht="15" customHeight="1">
      <c r="A25" s="34"/>
      <c r="B25" s="3">
        <v>19</v>
      </c>
      <c r="C25" s="26">
        <f>IF(นักเรียน!B24="","",นักเรียน!B24)</f>
        <v>7455</v>
      </c>
      <c r="D25" s="27" t="str">
        <f>IF(นักเรียน!C24="","",นักเรียน!C24)</f>
        <v>สามเณร</v>
      </c>
      <c r="E25" s="44"/>
      <c r="F25" s="45"/>
      <c r="G25" s="45"/>
      <c r="H25" s="45"/>
      <c r="I25" s="46"/>
      <c r="J25" s="44"/>
      <c r="K25" s="45"/>
      <c r="L25" s="45"/>
      <c r="M25" s="45"/>
      <c r="N25" s="46"/>
      <c r="O25" s="44"/>
      <c r="P25" s="45"/>
      <c r="Q25" s="45"/>
      <c r="R25" s="45"/>
      <c r="S25" s="46"/>
      <c r="T25" s="44"/>
      <c r="U25" s="45"/>
      <c r="V25" s="45"/>
      <c r="W25" s="45"/>
      <c r="X25" s="46"/>
      <c r="Y25" s="43" t="str">
        <f t="shared" si="0"/>
        <v/>
      </c>
      <c r="Z25" s="43" t="str">
        <f t="shared" si="1"/>
        <v/>
      </c>
      <c r="AA25" s="34"/>
      <c r="AB25" s="39">
        <f t="shared" si="2"/>
        <v>0</v>
      </c>
      <c r="AC25" s="65">
        <f t="shared" si="3"/>
        <v>0</v>
      </c>
      <c r="AD25" s="34"/>
      <c r="AE25" s="34"/>
      <c r="AF25" s="34"/>
      <c r="AG25" s="34"/>
      <c r="AH25" s="34"/>
      <c r="AI25" s="34"/>
      <c r="AJ25" s="34"/>
    </row>
    <row r="26" spans="1:36" s="4" customFormat="1" ht="15" customHeight="1">
      <c r="A26" s="34"/>
      <c r="B26" s="3">
        <v>20</v>
      </c>
      <c r="C26" s="26">
        <f>IF(นักเรียน!B25="","",นักเรียน!B25)</f>
        <v>7456</v>
      </c>
      <c r="D26" s="27" t="str">
        <f>IF(นักเรียน!C25="","",นักเรียน!C25)</f>
        <v>สามเณร</v>
      </c>
      <c r="E26" s="44"/>
      <c r="F26" s="45"/>
      <c r="G26" s="45"/>
      <c r="H26" s="45"/>
      <c r="I26" s="46"/>
      <c r="J26" s="44"/>
      <c r="K26" s="45"/>
      <c r="L26" s="45"/>
      <c r="M26" s="45"/>
      <c r="N26" s="46"/>
      <c r="O26" s="44"/>
      <c r="P26" s="45"/>
      <c r="Q26" s="45"/>
      <c r="R26" s="45"/>
      <c r="S26" s="46"/>
      <c r="T26" s="44"/>
      <c r="U26" s="45"/>
      <c r="V26" s="45"/>
      <c r="W26" s="45"/>
      <c r="X26" s="46"/>
      <c r="Y26" s="43" t="str">
        <f t="shared" si="0"/>
        <v/>
      </c>
      <c r="Z26" s="43" t="str">
        <f t="shared" si="1"/>
        <v/>
      </c>
      <c r="AA26" s="34"/>
      <c r="AB26" s="39">
        <f t="shared" si="2"/>
        <v>0</v>
      </c>
      <c r="AC26" s="65">
        <f t="shared" si="3"/>
        <v>0</v>
      </c>
      <c r="AD26" s="34"/>
      <c r="AE26" s="34"/>
      <c r="AF26" s="34"/>
      <c r="AG26" s="34"/>
      <c r="AH26" s="34"/>
      <c r="AI26" s="34"/>
      <c r="AJ26" s="34"/>
    </row>
    <row r="27" spans="1:36" s="4" customFormat="1" ht="15" customHeight="1">
      <c r="A27" s="34"/>
      <c r="B27" s="3">
        <v>21</v>
      </c>
      <c r="C27" s="26">
        <f>IF(นักเรียน!B26="","",นักเรียน!B26)</f>
        <v>7458</v>
      </c>
      <c r="D27" s="27" t="str">
        <f>IF(นักเรียน!C26="","",นักเรียน!C26)</f>
        <v>สามเณร</v>
      </c>
      <c r="E27" s="44"/>
      <c r="F27" s="45"/>
      <c r="G27" s="45"/>
      <c r="H27" s="45"/>
      <c r="I27" s="46"/>
      <c r="J27" s="44"/>
      <c r="K27" s="45"/>
      <c r="L27" s="45"/>
      <c r="M27" s="45"/>
      <c r="N27" s="46"/>
      <c r="O27" s="44"/>
      <c r="P27" s="45"/>
      <c r="Q27" s="45"/>
      <c r="R27" s="45"/>
      <c r="S27" s="46"/>
      <c r="T27" s="44"/>
      <c r="U27" s="45"/>
      <c r="V27" s="45"/>
      <c r="W27" s="45"/>
      <c r="X27" s="46"/>
      <c r="Y27" s="43" t="str">
        <f t="shared" si="0"/>
        <v/>
      </c>
      <c r="Z27" s="43" t="str">
        <f t="shared" si="1"/>
        <v/>
      </c>
      <c r="AA27" s="34"/>
      <c r="AB27" s="39">
        <f t="shared" si="2"/>
        <v>0</v>
      </c>
      <c r="AC27" s="65">
        <f t="shared" si="3"/>
        <v>0</v>
      </c>
      <c r="AD27" s="34"/>
      <c r="AE27" s="34"/>
      <c r="AF27" s="34"/>
      <c r="AG27" s="34"/>
      <c r="AH27" s="34"/>
      <c r="AI27" s="34"/>
      <c r="AJ27" s="34"/>
    </row>
    <row r="28" spans="1:36" s="4" customFormat="1" ht="15" customHeight="1">
      <c r="A28" s="34"/>
      <c r="B28" s="3">
        <v>22</v>
      </c>
      <c r="C28" s="26">
        <f>IF(นักเรียน!B27="","",นักเรียน!B27)</f>
        <v>7459</v>
      </c>
      <c r="D28" s="27" t="str">
        <f>IF(นักเรียน!C27="","",นักเรียน!C27)</f>
        <v>สามเณร</v>
      </c>
      <c r="E28" s="44"/>
      <c r="F28" s="45"/>
      <c r="G28" s="45"/>
      <c r="H28" s="45"/>
      <c r="I28" s="46"/>
      <c r="J28" s="44"/>
      <c r="K28" s="45"/>
      <c r="L28" s="45"/>
      <c r="M28" s="45"/>
      <c r="N28" s="46"/>
      <c r="O28" s="44"/>
      <c r="P28" s="45"/>
      <c r="Q28" s="45"/>
      <c r="R28" s="45"/>
      <c r="S28" s="46"/>
      <c r="T28" s="44"/>
      <c r="U28" s="45"/>
      <c r="V28" s="45"/>
      <c r="W28" s="45"/>
      <c r="X28" s="46"/>
      <c r="Y28" s="43" t="str">
        <f t="shared" si="0"/>
        <v/>
      </c>
      <c r="Z28" s="43" t="str">
        <f t="shared" si="1"/>
        <v/>
      </c>
      <c r="AA28" s="34"/>
      <c r="AB28" s="39">
        <f t="shared" si="2"/>
        <v>0</v>
      </c>
      <c r="AC28" s="65">
        <f t="shared" si="3"/>
        <v>0</v>
      </c>
      <c r="AD28" s="34"/>
      <c r="AE28" s="34"/>
      <c r="AF28" s="34"/>
      <c r="AG28" s="34"/>
      <c r="AH28" s="34"/>
      <c r="AI28" s="34"/>
      <c r="AJ28" s="34"/>
    </row>
    <row r="29" spans="1:36" s="4" customFormat="1" ht="15" customHeight="1">
      <c r="A29" s="34"/>
      <c r="B29" s="3">
        <v>23</v>
      </c>
      <c r="C29" s="26">
        <f>IF(นักเรียน!B28="","",นักเรียน!B28)</f>
        <v>7460</v>
      </c>
      <c r="D29" s="27" t="str">
        <f>IF(นักเรียน!C28="","",นักเรียน!C28)</f>
        <v>สามเณร</v>
      </c>
      <c r="E29" s="44"/>
      <c r="F29" s="45"/>
      <c r="G29" s="45"/>
      <c r="H29" s="45"/>
      <c r="I29" s="46"/>
      <c r="J29" s="44"/>
      <c r="K29" s="45"/>
      <c r="L29" s="45"/>
      <c r="M29" s="45"/>
      <c r="N29" s="46"/>
      <c r="O29" s="44"/>
      <c r="P29" s="45"/>
      <c r="Q29" s="45"/>
      <c r="R29" s="45"/>
      <c r="S29" s="46"/>
      <c r="T29" s="44"/>
      <c r="U29" s="45"/>
      <c r="V29" s="45"/>
      <c r="W29" s="45"/>
      <c r="X29" s="46"/>
      <c r="Y29" s="43" t="str">
        <f t="shared" si="0"/>
        <v/>
      </c>
      <c r="Z29" s="43" t="str">
        <f t="shared" si="1"/>
        <v/>
      </c>
      <c r="AA29" s="34"/>
      <c r="AB29" s="39">
        <f t="shared" si="2"/>
        <v>0</v>
      </c>
      <c r="AC29" s="65">
        <f t="shared" si="3"/>
        <v>0</v>
      </c>
      <c r="AD29" s="34"/>
      <c r="AE29" s="34"/>
      <c r="AF29" s="34"/>
      <c r="AG29" s="34"/>
      <c r="AH29" s="34"/>
      <c r="AI29" s="34"/>
      <c r="AJ29" s="34"/>
    </row>
    <row r="30" spans="1:36" s="4" customFormat="1" ht="15" customHeight="1">
      <c r="A30" s="34"/>
      <c r="B30" s="3">
        <v>24</v>
      </c>
      <c r="C30" s="26">
        <f>IF(นักเรียน!B29="","",นักเรียน!B29)</f>
        <v>7463</v>
      </c>
      <c r="D30" s="27" t="str">
        <f>IF(นักเรียน!C29="","",นักเรียน!C29)</f>
        <v>สามเณร</v>
      </c>
      <c r="E30" s="44"/>
      <c r="F30" s="45"/>
      <c r="G30" s="45"/>
      <c r="H30" s="45"/>
      <c r="I30" s="46"/>
      <c r="J30" s="44"/>
      <c r="K30" s="45"/>
      <c r="L30" s="45"/>
      <c r="M30" s="45"/>
      <c r="N30" s="46"/>
      <c r="O30" s="44"/>
      <c r="P30" s="45"/>
      <c r="Q30" s="45"/>
      <c r="R30" s="45"/>
      <c r="S30" s="46"/>
      <c r="T30" s="44"/>
      <c r="U30" s="45"/>
      <c r="V30" s="45"/>
      <c r="W30" s="45"/>
      <c r="X30" s="46"/>
      <c r="Y30" s="43" t="str">
        <f t="shared" si="0"/>
        <v/>
      </c>
      <c r="Z30" s="43" t="str">
        <f t="shared" si="1"/>
        <v/>
      </c>
      <c r="AA30" s="34"/>
      <c r="AB30" s="39">
        <f t="shared" si="2"/>
        <v>0</v>
      </c>
      <c r="AC30" s="65">
        <f t="shared" si="3"/>
        <v>0</v>
      </c>
      <c r="AD30" s="34"/>
      <c r="AE30" s="34"/>
      <c r="AF30" s="34"/>
      <c r="AG30" s="34"/>
      <c r="AH30" s="34"/>
      <c r="AI30" s="34"/>
      <c r="AJ30" s="34"/>
    </row>
    <row r="31" spans="1:36" s="4" customFormat="1" ht="15" customHeight="1">
      <c r="A31" s="34"/>
      <c r="B31" s="3">
        <v>25</v>
      </c>
      <c r="C31" s="26">
        <f>IF(นักเรียน!B30="","",นักเรียน!B30)</f>
        <v>7466</v>
      </c>
      <c r="D31" s="27" t="str">
        <f>IF(นักเรียน!C30="","",นักเรียน!C30)</f>
        <v>สามเณร</v>
      </c>
      <c r="E31" s="44"/>
      <c r="F31" s="45"/>
      <c r="G31" s="45"/>
      <c r="H31" s="45"/>
      <c r="I31" s="46"/>
      <c r="J31" s="44"/>
      <c r="K31" s="45"/>
      <c r="L31" s="45"/>
      <c r="M31" s="45"/>
      <c r="N31" s="46"/>
      <c r="O31" s="44"/>
      <c r="P31" s="45"/>
      <c r="Q31" s="45"/>
      <c r="R31" s="45"/>
      <c r="S31" s="46"/>
      <c r="T31" s="44"/>
      <c r="U31" s="45"/>
      <c r="V31" s="45"/>
      <c r="W31" s="45"/>
      <c r="X31" s="46"/>
      <c r="Y31" s="43" t="str">
        <f t="shared" si="0"/>
        <v/>
      </c>
      <c r="Z31" s="43" t="str">
        <f t="shared" si="1"/>
        <v/>
      </c>
      <c r="AA31" s="34"/>
      <c r="AB31" s="39">
        <f t="shared" si="2"/>
        <v>0</v>
      </c>
      <c r="AC31" s="65">
        <f t="shared" si="3"/>
        <v>0</v>
      </c>
      <c r="AD31" s="34"/>
      <c r="AE31" s="34"/>
      <c r="AF31" s="34"/>
      <c r="AG31" s="34"/>
      <c r="AH31" s="34"/>
      <c r="AI31" s="34"/>
      <c r="AJ31" s="34"/>
    </row>
    <row r="32" spans="1:36" s="4" customFormat="1" ht="15" customHeight="1">
      <c r="A32" s="34"/>
      <c r="B32" s="3">
        <v>26</v>
      </c>
      <c r="C32" s="26">
        <f>IF(นักเรียน!B31="","",นักเรียน!B31)</f>
        <v>7554</v>
      </c>
      <c r="D32" s="27" t="str">
        <f>IF(นักเรียน!C31="","",นักเรียน!C31)</f>
        <v>สามเณร</v>
      </c>
      <c r="E32" s="44"/>
      <c r="F32" s="45"/>
      <c r="G32" s="45"/>
      <c r="H32" s="45"/>
      <c r="I32" s="46"/>
      <c r="J32" s="44"/>
      <c r="K32" s="45"/>
      <c r="L32" s="45"/>
      <c r="M32" s="45"/>
      <c r="N32" s="46"/>
      <c r="O32" s="44"/>
      <c r="P32" s="45"/>
      <c r="Q32" s="45"/>
      <c r="R32" s="45"/>
      <c r="S32" s="46"/>
      <c r="T32" s="44"/>
      <c r="U32" s="45"/>
      <c r="V32" s="45"/>
      <c r="W32" s="45"/>
      <c r="X32" s="46"/>
      <c r="Y32" s="43" t="str">
        <f t="shared" si="0"/>
        <v/>
      </c>
      <c r="Z32" s="43" t="str">
        <f t="shared" si="1"/>
        <v/>
      </c>
      <c r="AA32" s="34"/>
      <c r="AB32" s="39">
        <f t="shared" si="2"/>
        <v>0</v>
      </c>
      <c r="AC32" s="65">
        <f t="shared" si="3"/>
        <v>0</v>
      </c>
      <c r="AD32" s="34"/>
      <c r="AE32" s="34"/>
      <c r="AF32" s="34"/>
      <c r="AG32" s="34"/>
      <c r="AH32" s="34"/>
      <c r="AI32" s="34"/>
      <c r="AJ32" s="34"/>
    </row>
    <row r="33" spans="1:36" s="4" customFormat="1" ht="15" customHeight="1">
      <c r="A33" s="34"/>
      <c r="B33" s="3">
        <v>27</v>
      </c>
      <c r="C33" s="26">
        <f>IF(นักเรียน!B32="","",นักเรียน!B32)</f>
        <v>7629</v>
      </c>
      <c r="D33" s="27" t="str">
        <f>IF(นักเรียน!C32="","",นักเรียน!C32)</f>
        <v>สามเณร</v>
      </c>
      <c r="E33" s="44"/>
      <c r="F33" s="45"/>
      <c r="G33" s="45"/>
      <c r="H33" s="45"/>
      <c r="I33" s="46"/>
      <c r="J33" s="44"/>
      <c r="K33" s="45"/>
      <c r="L33" s="45"/>
      <c r="M33" s="45"/>
      <c r="N33" s="46"/>
      <c r="O33" s="44"/>
      <c r="P33" s="45"/>
      <c r="Q33" s="45"/>
      <c r="R33" s="45"/>
      <c r="S33" s="46"/>
      <c r="T33" s="44"/>
      <c r="U33" s="45"/>
      <c r="V33" s="45"/>
      <c r="W33" s="45"/>
      <c r="X33" s="46"/>
      <c r="Y33" s="43" t="str">
        <f t="shared" si="0"/>
        <v/>
      </c>
      <c r="Z33" s="43" t="str">
        <f t="shared" si="1"/>
        <v/>
      </c>
      <c r="AA33" s="34"/>
      <c r="AB33" s="39">
        <f t="shared" si="2"/>
        <v>0</v>
      </c>
      <c r="AC33" s="65">
        <f t="shared" si="3"/>
        <v>0</v>
      </c>
      <c r="AD33" s="34"/>
      <c r="AE33" s="34"/>
      <c r="AF33" s="34"/>
      <c r="AG33" s="34"/>
      <c r="AH33" s="34"/>
      <c r="AI33" s="34"/>
      <c r="AJ33" s="34"/>
    </row>
    <row r="34" spans="1:36" s="4" customFormat="1" ht="15" customHeight="1">
      <c r="A34" s="34"/>
      <c r="B34" s="3">
        <v>28</v>
      </c>
      <c r="C34" s="26">
        <f>IF(นักเรียน!B33="","",นักเรียน!B33)</f>
        <v>7649</v>
      </c>
      <c r="D34" s="27" t="str">
        <f>IF(นักเรียน!C33="","",นักเรียน!C33)</f>
        <v>สามเณร</v>
      </c>
      <c r="E34" s="44"/>
      <c r="F34" s="45"/>
      <c r="G34" s="45"/>
      <c r="H34" s="45"/>
      <c r="I34" s="46"/>
      <c r="J34" s="44"/>
      <c r="K34" s="45"/>
      <c r="L34" s="45"/>
      <c r="M34" s="45"/>
      <c r="N34" s="46"/>
      <c r="O34" s="44"/>
      <c r="P34" s="45"/>
      <c r="Q34" s="45"/>
      <c r="R34" s="45"/>
      <c r="S34" s="46"/>
      <c r="T34" s="44"/>
      <c r="U34" s="45"/>
      <c r="V34" s="45"/>
      <c r="W34" s="45"/>
      <c r="X34" s="46"/>
      <c r="Y34" s="43" t="str">
        <f t="shared" si="0"/>
        <v/>
      </c>
      <c r="Z34" s="43" t="str">
        <f t="shared" si="1"/>
        <v/>
      </c>
      <c r="AA34" s="34"/>
      <c r="AB34" s="39">
        <f t="shared" si="2"/>
        <v>0</v>
      </c>
      <c r="AC34" s="65">
        <f t="shared" si="3"/>
        <v>0</v>
      </c>
      <c r="AD34" s="34"/>
      <c r="AE34" s="34"/>
      <c r="AF34" s="34"/>
      <c r="AG34" s="34"/>
      <c r="AH34" s="34"/>
      <c r="AI34" s="34"/>
      <c r="AJ34" s="34"/>
    </row>
    <row r="35" spans="1:36" s="4" customFormat="1" ht="15" customHeight="1">
      <c r="A35" s="34"/>
      <c r="B35" s="3">
        <v>29</v>
      </c>
      <c r="C35" s="26">
        <f>IF(นักเรียน!B34="","",นักเรียน!B34)</f>
        <v>7734</v>
      </c>
      <c r="D35" s="27" t="str">
        <f>IF(นักเรียน!C34="","",นักเรียน!C34)</f>
        <v>สามเณร</v>
      </c>
      <c r="E35" s="44"/>
      <c r="F35" s="45"/>
      <c r="G35" s="45"/>
      <c r="H35" s="45"/>
      <c r="I35" s="46"/>
      <c r="J35" s="44"/>
      <c r="K35" s="45"/>
      <c r="L35" s="45"/>
      <c r="M35" s="45"/>
      <c r="N35" s="46"/>
      <c r="O35" s="44"/>
      <c r="P35" s="45"/>
      <c r="Q35" s="45"/>
      <c r="R35" s="45"/>
      <c r="S35" s="46"/>
      <c r="T35" s="44"/>
      <c r="U35" s="45"/>
      <c r="V35" s="45"/>
      <c r="W35" s="45"/>
      <c r="X35" s="46"/>
      <c r="Y35" s="43" t="str">
        <f t="shared" si="0"/>
        <v/>
      </c>
      <c r="Z35" s="43" t="str">
        <f t="shared" si="1"/>
        <v/>
      </c>
      <c r="AA35" s="34"/>
      <c r="AB35" s="39">
        <f t="shared" si="2"/>
        <v>0</v>
      </c>
      <c r="AC35" s="65">
        <f t="shared" si="3"/>
        <v>0</v>
      </c>
      <c r="AD35" s="34"/>
      <c r="AE35" s="34"/>
      <c r="AF35" s="34"/>
      <c r="AG35" s="34"/>
      <c r="AH35" s="34"/>
      <c r="AI35" s="34"/>
      <c r="AJ35" s="34"/>
    </row>
    <row r="36" spans="1:36" s="4" customFormat="1" ht="15" customHeight="1">
      <c r="A36" s="34"/>
      <c r="B36" s="3">
        <v>30</v>
      </c>
      <c r="C36" s="26" t="str">
        <f>IF(นักเรียน!B35="","",นักเรียน!B35)</f>
        <v/>
      </c>
      <c r="D36" s="27" t="str">
        <f>IF(นักเรียน!C35="","",นักเรียน!C35)</f>
        <v/>
      </c>
      <c r="E36" s="44"/>
      <c r="F36" s="45"/>
      <c r="G36" s="45"/>
      <c r="H36" s="45"/>
      <c r="I36" s="46"/>
      <c r="J36" s="44"/>
      <c r="K36" s="45"/>
      <c r="L36" s="45"/>
      <c r="M36" s="45"/>
      <c r="N36" s="46"/>
      <c r="O36" s="44"/>
      <c r="P36" s="45"/>
      <c r="Q36" s="45"/>
      <c r="R36" s="45"/>
      <c r="S36" s="46"/>
      <c r="T36" s="44"/>
      <c r="U36" s="45"/>
      <c r="V36" s="45"/>
      <c r="W36" s="45"/>
      <c r="X36" s="46"/>
      <c r="Y36" s="43" t="str">
        <f t="shared" si="0"/>
        <v/>
      </c>
      <c r="Z36" s="43" t="str">
        <f t="shared" si="1"/>
        <v/>
      </c>
      <c r="AA36" s="34"/>
      <c r="AB36" s="39">
        <f t="shared" si="2"/>
        <v>0</v>
      </c>
      <c r="AC36" s="65">
        <f t="shared" si="3"/>
        <v>0</v>
      </c>
      <c r="AD36" s="34"/>
      <c r="AE36" s="34"/>
      <c r="AF36" s="34"/>
      <c r="AG36" s="34"/>
      <c r="AH36" s="34"/>
      <c r="AI36" s="34"/>
      <c r="AJ36" s="34"/>
    </row>
    <row r="37" spans="1:36" s="4" customFormat="1" ht="15" customHeight="1">
      <c r="A37" s="34"/>
      <c r="B37" s="3">
        <v>31</v>
      </c>
      <c r="C37" s="26" t="str">
        <f>IF(นักเรียน!B36="","",นักเรียน!B36)</f>
        <v/>
      </c>
      <c r="D37" s="27" t="str">
        <f>IF(นักเรียน!C36="","",นักเรียน!C36)</f>
        <v/>
      </c>
      <c r="E37" s="44"/>
      <c r="F37" s="45"/>
      <c r="G37" s="45"/>
      <c r="H37" s="45"/>
      <c r="I37" s="46"/>
      <c r="J37" s="44"/>
      <c r="K37" s="45"/>
      <c r="L37" s="45"/>
      <c r="M37" s="45"/>
      <c r="N37" s="46"/>
      <c r="O37" s="44"/>
      <c r="P37" s="45"/>
      <c r="Q37" s="45"/>
      <c r="R37" s="45"/>
      <c r="S37" s="46"/>
      <c r="T37" s="44"/>
      <c r="U37" s="45"/>
      <c r="V37" s="45"/>
      <c r="W37" s="45"/>
      <c r="X37" s="46"/>
      <c r="Y37" s="43" t="str">
        <f t="shared" si="0"/>
        <v/>
      </c>
      <c r="Z37" s="43" t="str">
        <f t="shared" si="1"/>
        <v/>
      </c>
      <c r="AA37" s="34"/>
      <c r="AB37" s="39">
        <f t="shared" si="2"/>
        <v>0</v>
      </c>
      <c r="AC37" s="65">
        <f t="shared" si="3"/>
        <v>0</v>
      </c>
      <c r="AD37" s="34"/>
      <c r="AE37" s="34"/>
      <c r="AF37" s="34"/>
      <c r="AG37" s="34"/>
      <c r="AH37" s="34"/>
      <c r="AI37" s="34"/>
      <c r="AJ37" s="34"/>
    </row>
    <row r="38" spans="1:36" s="4" customFormat="1" ht="15" customHeight="1">
      <c r="A38" s="34"/>
      <c r="B38" s="3">
        <v>32</v>
      </c>
      <c r="C38" s="26" t="str">
        <f>IF(นักเรียน!B37="","",นักเรียน!B37)</f>
        <v/>
      </c>
      <c r="D38" s="27" t="str">
        <f>IF(นักเรียน!C37="","",นักเรียน!C37)</f>
        <v/>
      </c>
      <c r="E38" s="44"/>
      <c r="F38" s="45"/>
      <c r="G38" s="45"/>
      <c r="H38" s="45"/>
      <c r="I38" s="46"/>
      <c r="J38" s="44"/>
      <c r="K38" s="45"/>
      <c r="L38" s="45"/>
      <c r="M38" s="45"/>
      <c r="N38" s="46"/>
      <c r="O38" s="44"/>
      <c r="P38" s="45"/>
      <c r="Q38" s="45"/>
      <c r="R38" s="45"/>
      <c r="S38" s="46"/>
      <c r="T38" s="44"/>
      <c r="U38" s="45"/>
      <c r="V38" s="45"/>
      <c r="W38" s="45"/>
      <c r="X38" s="46"/>
      <c r="Y38" s="43" t="str">
        <f t="shared" si="0"/>
        <v/>
      </c>
      <c r="Z38" s="43" t="str">
        <f t="shared" si="1"/>
        <v/>
      </c>
      <c r="AA38" s="34"/>
      <c r="AB38" s="39">
        <f t="shared" si="2"/>
        <v>0</v>
      </c>
      <c r="AC38" s="65">
        <f t="shared" si="3"/>
        <v>0</v>
      </c>
      <c r="AD38" s="34"/>
      <c r="AE38" s="34"/>
      <c r="AF38" s="34"/>
      <c r="AG38" s="34"/>
      <c r="AH38" s="34"/>
      <c r="AI38" s="34"/>
      <c r="AJ38" s="34"/>
    </row>
    <row r="39" spans="1:36" s="4" customFormat="1" ht="15" customHeight="1">
      <c r="A39" s="34"/>
      <c r="B39" s="3">
        <v>33</v>
      </c>
      <c r="C39" s="26" t="str">
        <f>IF(นักเรียน!B38="","",นักเรียน!B38)</f>
        <v/>
      </c>
      <c r="D39" s="27" t="str">
        <f>IF(นักเรียน!C38="","",นักเรียน!C38)</f>
        <v/>
      </c>
      <c r="E39" s="44"/>
      <c r="F39" s="45"/>
      <c r="G39" s="45"/>
      <c r="H39" s="45"/>
      <c r="I39" s="46"/>
      <c r="J39" s="44"/>
      <c r="K39" s="45"/>
      <c r="L39" s="45"/>
      <c r="M39" s="45"/>
      <c r="N39" s="46"/>
      <c r="O39" s="44"/>
      <c r="P39" s="45"/>
      <c r="Q39" s="45"/>
      <c r="R39" s="45"/>
      <c r="S39" s="46"/>
      <c r="T39" s="44"/>
      <c r="U39" s="45"/>
      <c r="V39" s="45"/>
      <c r="W39" s="45"/>
      <c r="X39" s="46"/>
      <c r="Y39" s="43" t="str">
        <f t="shared" si="0"/>
        <v/>
      </c>
      <c r="Z39" s="43" t="str">
        <f t="shared" si="1"/>
        <v/>
      </c>
      <c r="AA39" s="34"/>
      <c r="AB39" s="39">
        <f t="shared" si="2"/>
        <v>0</v>
      </c>
      <c r="AC39" s="65">
        <f t="shared" si="3"/>
        <v>0</v>
      </c>
      <c r="AD39" s="34"/>
      <c r="AE39" s="34"/>
      <c r="AF39" s="34"/>
      <c r="AG39" s="34"/>
      <c r="AH39" s="34"/>
      <c r="AI39" s="34"/>
      <c r="AJ39" s="34"/>
    </row>
    <row r="40" spans="1:36" s="4" customFormat="1" ht="15" customHeight="1">
      <c r="A40" s="34"/>
      <c r="B40" s="3">
        <v>34</v>
      </c>
      <c r="C40" s="26" t="str">
        <f>IF(นักเรียน!B39="","",นักเรียน!B39)</f>
        <v/>
      </c>
      <c r="D40" s="27" t="str">
        <f>IF(นักเรียน!C39="","",นักเรียน!C39)</f>
        <v/>
      </c>
      <c r="E40" s="44"/>
      <c r="F40" s="45"/>
      <c r="G40" s="45"/>
      <c r="H40" s="45"/>
      <c r="I40" s="46"/>
      <c r="J40" s="44"/>
      <c r="K40" s="45"/>
      <c r="L40" s="45"/>
      <c r="M40" s="45"/>
      <c r="N40" s="46"/>
      <c r="O40" s="44"/>
      <c r="P40" s="45"/>
      <c r="Q40" s="45"/>
      <c r="R40" s="45"/>
      <c r="S40" s="46"/>
      <c r="T40" s="44"/>
      <c r="U40" s="45"/>
      <c r="V40" s="45"/>
      <c r="W40" s="45"/>
      <c r="X40" s="46"/>
      <c r="Y40" s="43" t="str">
        <f t="shared" si="0"/>
        <v/>
      </c>
      <c r="Z40" s="43" t="str">
        <f t="shared" si="1"/>
        <v/>
      </c>
      <c r="AA40" s="34"/>
      <c r="AB40" s="39">
        <f t="shared" si="2"/>
        <v>0</v>
      </c>
      <c r="AC40" s="65">
        <f t="shared" si="3"/>
        <v>0</v>
      </c>
      <c r="AD40" s="34"/>
      <c r="AE40" s="34"/>
      <c r="AF40" s="34"/>
      <c r="AG40" s="34"/>
      <c r="AH40" s="34"/>
      <c r="AI40" s="34"/>
      <c r="AJ40" s="34"/>
    </row>
    <row r="41" spans="1:36" s="4" customFormat="1" ht="15" customHeight="1">
      <c r="A41" s="34"/>
      <c r="B41" s="3">
        <v>35</v>
      </c>
      <c r="C41" s="26" t="str">
        <f>IF(นักเรียน!B40="","",นักเรียน!B40)</f>
        <v/>
      </c>
      <c r="D41" s="27" t="str">
        <f>IF(นักเรียน!C40="","",นักเรียน!C40)</f>
        <v/>
      </c>
      <c r="E41" s="44"/>
      <c r="F41" s="45"/>
      <c r="G41" s="45"/>
      <c r="H41" s="45"/>
      <c r="I41" s="46"/>
      <c r="J41" s="44"/>
      <c r="K41" s="45"/>
      <c r="L41" s="45"/>
      <c r="M41" s="45"/>
      <c r="N41" s="46"/>
      <c r="O41" s="44"/>
      <c r="P41" s="45"/>
      <c r="Q41" s="45"/>
      <c r="R41" s="45"/>
      <c r="S41" s="46"/>
      <c r="T41" s="44"/>
      <c r="U41" s="45"/>
      <c r="V41" s="45"/>
      <c r="W41" s="45"/>
      <c r="X41" s="46"/>
      <c r="Y41" s="43" t="str">
        <f t="shared" si="0"/>
        <v/>
      </c>
      <c r="Z41" s="43" t="str">
        <f t="shared" si="1"/>
        <v/>
      </c>
      <c r="AA41" s="34"/>
      <c r="AB41" s="39">
        <f t="shared" si="2"/>
        <v>0</v>
      </c>
      <c r="AC41" s="65">
        <f t="shared" si="3"/>
        <v>0</v>
      </c>
      <c r="AD41" s="34"/>
      <c r="AE41" s="34"/>
      <c r="AF41" s="34"/>
      <c r="AG41" s="34"/>
      <c r="AH41" s="34"/>
      <c r="AI41" s="34"/>
      <c r="AJ41" s="34"/>
    </row>
    <row r="42" spans="1:36" s="4" customFormat="1" ht="15" customHeight="1">
      <c r="A42" s="34"/>
      <c r="B42" s="3">
        <v>36</v>
      </c>
      <c r="C42" s="26" t="str">
        <f>IF(นักเรียน!B41="","",นักเรียน!B41)</f>
        <v/>
      </c>
      <c r="D42" s="27" t="str">
        <f>IF(นักเรียน!C41="","",นักเรียน!C41)</f>
        <v/>
      </c>
      <c r="E42" s="44"/>
      <c r="F42" s="45"/>
      <c r="G42" s="45"/>
      <c r="H42" s="45"/>
      <c r="I42" s="46"/>
      <c r="J42" s="44"/>
      <c r="K42" s="45"/>
      <c r="L42" s="45"/>
      <c r="M42" s="45"/>
      <c r="N42" s="46"/>
      <c r="O42" s="44"/>
      <c r="P42" s="45"/>
      <c r="Q42" s="45"/>
      <c r="R42" s="45"/>
      <c r="S42" s="46"/>
      <c r="T42" s="44"/>
      <c r="U42" s="45"/>
      <c r="V42" s="45"/>
      <c r="W42" s="45"/>
      <c r="X42" s="46"/>
      <c r="Y42" s="43" t="str">
        <f t="shared" si="0"/>
        <v/>
      </c>
      <c r="Z42" s="43" t="str">
        <f t="shared" si="1"/>
        <v/>
      </c>
      <c r="AA42" s="34"/>
      <c r="AB42" s="39">
        <f t="shared" si="2"/>
        <v>0</v>
      </c>
      <c r="AC42" s="65">
        <f t="shared" si="3"/>
        <v>0</v>
      </c>
      <c r="AD42" s="34"/>
      <c r="AE42" s="34"/>
      <c r="AF42" s="34"/>
      <c r="AG42" s="34"/>
      <c r="AH42" s="34"/>
      <c r="AI42" s="34"/>
      <c r="AJ42" s="34"/>
    </row>
    <row r="43" spans="1:36" s="4" customFormat="1" ht="15" customHeight="1">
      <c r="A43" s="34"/>
      <c r="B43" s="3">
        <v>37</v>
      </c>
      <c r="C43" s="26" t="str">
        <f>IF(นักเรียน!B42="","",นักเรียน!B42)</f>
        <v/>
      </c>
      <c r="D43" s="27" t="str">
        <f>IF(นักเรียน!C42="","",นักเรียน!C42)</f>
        <v/>
      </c>
      <c r="E43" s="44"/>
      <c r="F43" s="45"/>
      <c r="G43" s="45"/>
      <c r="H43" s="45"/>
      <c r="I43" s="46"/>
      <c r="J43" s="44"/>
      <c r="K43" s="45"/>
      <c r="L43" s="45"/>
      <c r="M43" s="45"/>
      <c r="N43" s="46"/>
      <c r="O43" s="44"/>
      <c r="P43" s="45"/>
      <c r="Q43" s="45"/>
      <c r="R43" s="45"/>
      <c r="S43" s="46"/>
      <c r="T43" s="44"/>
      <c r="U43" s="45"/>
      <c r="V43" s="45"/>
      <c r="W43" s="45"/>
      <c r="X43" s="46"/>
      <c r="Y43" s="43" t="str">
        <f t="shared" si="0"/>
        <v/>
      </c>
      <c r="Z43" s="43" t="str">
        <f t="shared" si="1"/>
        <v/>
      </c>
      <c r="AA43" s="34"/>
      <c r="AB43" s="39">
        <f t="shared" si="2"/>
        <v>0</v>
      </c>
      <c r="AC43" s="65">
        <f t="shared" si="3"/>
        <v>0</v>
      </c>
      <c r="AD43" s="34"/>
      <c r="AE43" s="34"/>
      <c r="AF43" s="34"/>
      <c r="AG43" s="34"/>
      <c r="AH43" s="34"/>
      <c r="AI43" s="34"/>
      <c r="AJ43" s="34"/>
    </row>
    <row r="44" spans="1:36" s="5" customFormat="1" ht="15" customHeight="1">
      <c r="A44" s="35"/>
      <c r="B44" s="3">
        <v>38</v>
      </c>
      <c r="C44" s="26" t="str">
        <f>IF(นักเรียน!B43="","",นักเรียน!B43)</f>
        <v/>
      </c>
      <c r="D44" s="27" t="str">
        <f>IF(นักเรียน!C43="","",นักเรียน!C43)</f>
        <v/>
      </c>
      <c r="E44" s="44"/>
      <c r="F44" s="45"/>
      <c r="G44" s="45"/>
      <c r="H44" s="45"/>
      <c r="I44" s="46"/>
      <c r="J44" s="44"/>
      <c r="K44" s="45"/>
      <c r="L44" s="45"/>
      <c r="M44" s="45"/>
      <c r="N44" s="46"/>
      <c r="O44" s="44"/>
      <c r="P44" s="45"/>
      <c r="Q44" s="45"/>
      <c r="R44" s="45"/>
      <c r="S44" s="46"/>
      <c r="T44" s="44"/>
      <c r="U44" s="45"/>
      <c r="V44" s="45"/>
      <c r="W44" s="45"/>
      <c r="X44" s="46"/>
      <c r="Y44" s="43" t="str">
        <f t="shared" si="0"/>
        <v/>
      </c>
      <c r="Z44" s="43" t="str">
        <f t="shared" si="1"/>
        <v/>
      </c>
      <c r="AA44" s="35"/>
      <c r="AB44" s="39">
        <f t="shared" si="2"/>
        <v>0</v>
      </c>
      <c r="AC44" s="65">
        <f t="shared" si="3"/>
        <v>0</v>
      </c>
      <c r="AD44" s="35"/>
      <c r="AE44" s="35"/>
      <c r="AF44" s="35"/>
      <c r="AG44" s="35"/>
      <c r="AH44" s="35"/>
      <c r="AI44" s="35"/>
      <c r="AJ44" s="35"/>
    </row>
    <row r="45" spans="1:36" s="5" customFormat="1" ht="15" customHeight="1">
      <c r="A45" s="35"/>
      <c r="B45" s="3">
        <v>39</v>
      </c>
      <c r="C45" s="26" t="str">
        <f>IF(นักเรียน!B44="","",นักเรียน!B44)</f>
        <v/>
      </c>
      <c r="D45" s="27" t="str">
        <f>IF(นักเรียน!C44="","",นักเรียน!C44)</f>
        <v/>
      </c>
      <c r="E45" s="44"/>
      <c r="F45" s="45"/>
      <c r="G45" s="45"/>
      <c r="H45" s="45"/>
      <c r="I45" s="46"/>
      <c r="J45" s="44"/>
      <c r="K45" s="45"/>
      <c r="L45" s="45"/>
      <c r="M45" s="45"/>
      <c r="N45" s="46"/>
      <c r="O45" s="44"/>
      <c r="P45" s="45"/>
      <c r="Q45" s="45"/>
      <c r="R45" s="45"/>
      <c r="S45" s="46"/>
      <c r="T45" s="44"/>
      <c r="U45" s="45"/>
      <c r="V45" s="45"/>
      <c r="W45" s="45"/>
      <c r="X45" s="46"/>
      <c r="Y45" s="43" t="str">
        <f t="shared" si="0"/>
        <v/>
      </c>
      <c r="Z45" s="43" t="str">
        <f t="shared" si="1"/>
        <v/>
      </c>
      <c r="AA45" s="35"/>
      <c r="AB45" s="39">
        <f t="shared" si="2"/>
        <v>0</v>
      </c>
      <c r="AC45" s="65">
        <f t="shared" si="3"/>
        <v>0</v>
      </c>
      <c r="AD45" s="35"/>
      <c r="AE45" s="35"/>
      <c r="AF45" s="35"/>
      <c r="AG45" s="35"/>
      <c r="AH45" s="35"/>
      <c r="AI45" s="35"/>
      <c r="AJ45" s="35"/>
    </row>
    <row r="46" spans="1:36" s="5" customFormat="1" ht="15" customHeight="1">
      <c r="A46" s="35"/>
      <c r="B46" s="3">
        <v>40</v>
      </c>
      <c r="C46" s="26" t="str">
        <f>IF(นักเรียน!B45="","",นักเรียน!B45)</f>
        <v/>
      </c>
      <c r="D46" s="27" t="str">
        <f>IF(นักเรียน!C45="","",นักเรียน!C45)</f>
        <v/>
      </c>
      <c r="E46" s="44"/>
      <c r="F46" s="45"/>
      <c r="G46" s="45"/>
      <c r="H46" s="45"/>
      <c r="I46" s="46"/>
      <c r="J46" s="44"/>
      <c r="K46" s="45"/>
      <c r="L46" s="45"/>
      <c r="M46" s="45"/>
      <c r="N46" s="46"/>
      <c r="O46" s="44"/>
      <c r="P46" s="45"/>
      <c r="Q46" s="45"/>
      <c r="R46" s="45"/>
      <c r="S46" s="46"/>
      <c r="T46" s="44"/>
      <c r="U46" s="45"/>
      <c r="V46" s="45"/>
      <c r="W46" s="45"/>
      <c r="X46" s="46"/>
      <c r="Y46" s="43" t="str">
        <f t="shared" si="0"/>
        <v/>
      </c>
      <c r="Z46" s="43" t="str">
        <f t="shared" si="1"/>
        <v/>
      </c>
      <c r="AA46" s="35"/>
      <c r="AB46" s="39">
        <f t="shared" si="2"/>
        <v>0</v>
      </c>
      <c r="AC46" s="65">
        <f t="shared" si="3"/>
        <v>0</v>
      </c>
      <c r="AD46" s="35"/>
      <c r="AE46" s="35"/>
      <c r="AF46" s="35"/>
      <c r="AG46" s="35"/>
      <c r="AH46" s="35"/>
      <c r="AI46" s="35"/>
      <c r="AJ46" s="35"/>
    </row>
    <row r="47" spans="1:36" s="5" customFormat="1" ht="15" customHeight="1">
      <c r="A47" s="35"/>
      <c r="B47" s="3">
        <v>41</v>
      </c>
      <c r="C47" s="26" t="str">
        <f>IF(นักเรียน!B46="","",นักเรียน!B46)</f>
        <v/>
      </c>
      <c r="D47" s="27" t="str">
        <f>IF(นักเรียน!C46="","",นักเรียน!C46)</f>
        <v/>
      </c>
      <c r="E47" s="44"/>
      <c r="F47" s="45"/>
      <c r="G47" s="45"/>
      <c r="H47" s="45"/>
      <c r="I47" s="46"/>
      <c r="J47" s="44"/>
      <c r="K47" s="45"/>
      <c r="L47" s="45"/>
      <c r="M47" s="45"/>
      <c r="N47" s="46"/>
      <c r="O47" s="44"/>
      <c r="P47" s="45"/>
      <c r="Q47" s="45"/>
      <c r="R47" s="45"/>
      <c r="S47" s="46"/>
      <c r="T47" s="44"/>
      <c r="U47" s="45"/>
      <c r="V47" s="45"/>
      <c r="W47" s="45"/>
      <c r="X47" s="46"/>
      <c r="Y47" s="43" t="str">
        <f t="shared" si="0"/>
        <v/>
      </c>
      <c r="Z47" s="43" t="str">
        <f t="shared" si="1"/>
        <v/>
      </c>
      <c r="AA47" s="35"/>
      <c r="AB47" s="39">
        <f t="shared" si="2"/>
        <v>0</v>
      </c>
      <c r="AC47" s="65">
        <f t="shared" si="3"/>
        <v>0</v>
      </c>
      <c r="AD47" s="35"/>
      <c r="AE47" s="35"/>
      <c r="AF47" s="35"/>
      <c r="AG47" s="35"/>
      <c r="AH47" s="35"/>
      <c r="AI47" s="35"/>
      <c r="AJ47" s="35"/>
    </row>
    <row r="48" spans="1:36" s="5" customFormat="1" ht="15" customHeight="1">
      <c r="A48" s="35"/>
      <c r="B48" s="3">
        <v>42</v>
      </c>
      <c r="C48" s="26" t="str">
        <f>IF(นักเรียน!B47="","",นักเรียน!B47)</f>
        <v/>
      </c>
      <c r="D48" s="27" t="str">
        <f>IF(นักเรียน!C47="","",นักเรียน!C47)</f>
        <v/>
      </c>
      <c r="E48" s="44"/>
      <c r="F48" s="45"/>
      <c r="G48" s="45"/>
      <c r="H48" s="45"/>
      <c r="I48" s="46"/>
      <c r="J48" s="44"/>
      <c r="K48" s="45"/>
      <c r="L48" s="45"/>
      <c r="M48" s="45"/>
      <c r="N48" s="46"/>
      <c r="O48" s="44"/>
      <c r="P48" s="45"/>
      <c r="Q48" s="45"/>
      <c r="R48" s="45"/>
      <c r="S48" s="46"/>
      <c r="T48" s="44"/>
      <c r="U48" s="45"/>
      <c r="V48" s="45"/>
      <c r="W48" s="45"/>
      <c r="X48" s="46"/>
      <c r="Y48" s="43" t="str">
        <f t="shared" si="0"/>
        <v/>
      </c>
      <c r="Z48" s="43" t="str">
        <f t="shared" si="1"/>
        <v/>
      </c>
      <c r="AA48" s="35"/>
      <c r="AB48" s="39">
        <f t="shared" si="2"/>
        <v>0</v>
      </c>
      <c r="AC48" s="65">
        <f t="shared" si="3"/>
        <v>0</v>
      </c>
      <c r="AD48" s="35"/>
      <c r="AE48" s="35"/>
      <c r="AF48" s="35"/>
      <c r="AG48" s="35"/>
      <c r="AH48" s="35"/>
      <c r="AI48" s="35"/>
      <c r="AJ48" s="35"/>
    </row>
    <row r="49" spans="1:36" s="5" customFormat="1" ht="15" customHeight="1">
      <c r="A49" s="35"/>
      <c r="B49" s="3">
        <v>43</v>
      </c>
      <c r="C49" s="26" t="str">
        <f>IF(นักเรียน!B48="","",นักเรียน!B48)</f>
        <v/>
      </c>
      <c r="D49" s="27" t="str">
        <f>IF(นักเรียน!C48="","",นักเรียน!C48)</f>
        <v/>
      </c>
      <c r="E49" s="44"/>
      <c r="F49" s="45"/>
      <c r="G49" s="45"/>
      <c r="H49" s="45"/>
      <c r="I49" s="46"/>
      <c r="J49" s="44"/>
      <c r="K49" s="45"/>
      <c r="L49" s="45"/>
      <c r="M49" s="45"/>
      <c r="N49" s="46"/>
      <c r="O49" s="44"/>
      <c r="P49" s="45"/>
      <c r="Q49" s="45"/>
      <c r="R49" s="45"/>
      <c r="S49" s="46"/>
      <c r="T49" s="44"/>
      <c r="U49" s="45"/>
      <c r="V49" s="45"/>
      <c r="W49" s="45"/>
      <c r="X49" s="46"/>
      <c r="Y49" s="43" t="str">
        <f t="shared" si="0"/>
        <v/>
      </c>
      <c r="Z49" s="43" t="str">
        <f t="shared" si="1"/>
        <v/>
      </c>
      <c r="AA49" s="35"/>
      <c r="AB49" s="39">
        <f t="shared" si="2"/>
        <v>0</v>
      </c>
      <c r="AC49" s="65">
        <f t="shared" si="3"/>
        <v>0</v>
      </c>
      <c r="AD49" s="35"/>
      <c r="AE49" s="35"/>
      <c r="AF49" s="35"/>
      <c r="AG49" s="35"/>
      <c r="AH49" s="35"/>
      <c r="AI49" s="35"/>
      <c r="AJ49" s="35"/>
    </row>
    <row r="50" spans="1:36" s="5" customFormat="1" ht="15" customHeight="1">
      <c r="A50" s="35"/>
      <c r="B50" s="3">
        <v>44</v>
      </c>
      <c r="C50" s="26" t="str">
        <f>IF(นักเรียน!B49="","",นักเรียน!B49)</f>
        <v/>
      </c>
      <c r="D50" s="27" t="str">
        <f>IF(นักเรียน!C49="","",นักเรียน!C49)</f>
        <v/>
      </c>
      <c r="E50" s="44"/>
      <c r="F50" s="45"/>
      <c r="G50" s="45"/>
      <c r="H50" s="45"/>
      <c r="I50" s="46"/>
      <c r="J50" s="44"/>
      <c r="K50" s="45"/>
      <c r="L50" s="45"/>
      <c r="M50" s="45"/>
      <c r="N50" s="46"/>
      <c r="O50" s="44"/>
      <c r="P50" s="45"/>
      <c r="Q50" s="45"/>
      <c r="R50" s="45"/>
      <c r="S50" s="46"/>
      <c r="T50" s="44"/>
      <c r="U50" s="45"/>
      <c r="V50" s="45"/>
      <c r="W50" s="45"/>
      <c r="X50" s="46"/>
      <c r="Y50" s="43" t="str">
        <f t="shared" si="0"/>
        <v/>
      </c>
      <c r="Z50" s="43" t="str">
        <f t="shared" si="1"/>
        <v/>
      </c>
      <c r="AA50" s="35"/>
      <c r="AB50" s="39">
        <f t="shared" si="2"/>
        <v>0</v>
      </c>
      <c r="AC50" s="65">
        <f t="shared" si="3"/>
        <v>0</v>
      </c>
      <c r="AD50" s="35"/>
      <c r="AE50" s="35"/>
      <c r="AF50" s="35"/>
      <c r="AG50" s="35"/>
      <c r="AH50" s="35"/>
      <c r="AI50" s="35"/>
      <c r="AJ50" s="35"/>
    </row>
    <row r="51" spans="1:36" s="5" customFormat="1" ht="15" customHeight="1">
      <c r="A51" s="35"/>
      <c r="B51" s="3">
        <v>45</v>
      </c>
      <c r="C51" s="26" t="str">
        <f>IF(นักเรียน!B50="","",นักเรียน!B50)</f>
        <v/>
      </c>
      <c r="D51" s="27" t="str">
        <f>IF(นักเรียน!C50="","",นักเรียน!C50)</f>
        <v/>
      </c>
      <c r="E51" s="44"/>
      <c r="F51" s="45"/>
      <c r="G51" s="45"/>
      <c r="H51" s="45"/>
      <c r="I51" s="46"/>
      <c r="J51" s="44"/>
      <c r="K51" s="45"/>
      <c r="L51" s="45"/>
      <c r="M51" s="45"/>
      <c r="N51" s="46"/>
      <c r="O51" s="44"/>
      <c r="P51" s="45"/>
      <c r="Q51" s="45"/>
      <c r="R51" s="45"/>
      <c r="S51" s="46"/>
      <c r="T51" s="44"/>
      <c r="U51" s="45"/>
      <c r="V51" s="45"/>
      <c r="W51" s="45"/>
      <c r="X51" s="46"/>
      <c r="Y51" s="43" t="str">
        <f t="shared" si="0"/>
        <v/>
      </c>
      <c r="Z51" s="43" t="str">
        <f>IF(Y51="","",IF(Y51=5,"ดีเยี่ยม",IF(Y51=4,"ดีมาก",IF(Y51=3,"ดี",IF(Y51=2,"พอใช้","ปรับปรุง")))))</f>
        <v/>
      </c>
      <c r="AA51" s="35"/>
      <c r="AB51" s="39">
        <f t="shared" si="2"/>
        <v>0</v>
      </c>
      <c r="AC51" s="65">
        <f t="shared" si="3"/>
        <v>0</v>
      </c>
      <c r="AD51" s="35"/>
      <c r="AE51" s="35"/>
      <c r="AF51" s="35"/>
      <c r="AG51" s="35"/>
      <c r="AH51" s="35"/>
      <c r="AI51" s="35"/>
      <c r="AJ51" s="35"/>
    </row>
    <row r="52" spans="1:36" s="5" customFormat="1" ht="18.75" customHeight="1">
      <c r="A52" s="35"/>
      <c r="B52" s="168" t="s">
        <v>45</v>
      </c>
      <c r="C52" s="168"/>
      <c r="D52" s="168"/>
      <c r="E52" s="168"/>
      <c r="F52" s="168"/>
      <c r="G52" s="168"/>
      <c r="H52" s="168"/>
      <c r="I52" s="168"/>
      <c r="J52" s="170" t="str">
        <f>IF(AD2=0,"",AD2)</f>
        <v/>
      </c>
      <c r="K52" s="170"/>
      <c r="L52" s="170"/>
      <c r="M52" s="170"/>
      <c r="N52" s="170"/>
      <c r="O52" s="181" t="s">
        <v>36</v>
      </c>
      <c r="P52" s="182"/>
      <c r="Q52" s="182"/>
      <c r="R52" s="182"/>
      <c r="S52" s="182"/>
      <c r="T52" s="182"/>
      <c r="U52" s="182"/>
      <c r="V52" s="182"/>
      <c r="W52" s="182"/>
      <c r="X52" s="183"/>
      <c r="Y52" s="169" t="str">
        <f>IF(AD4="-","-",AD4)</f>
        <v>-</v>
      </c>
      <c r="Z52" s="170"/>
      <c r="AA52" s="35"/>
      <c r="AB52" s="66"/>
      <c r="AC52" s="67"/>
      <c r="AD52" s="35"/>
      <c r="AE52" s="35"/>
      <c r="AF52" s="35"/>
      <c r="AG52" s="35"/>
      <c r="AH52" s="35"/>
      <c r="AI52" s="35"/>
      <c r="AJ52" s="35"/>
    </row>
    <row r="53" spans="1:36" s="5" customFormat="1" ht="18.75" customHeight="1">
      <c r="A53" s="35"/>
      <c r="B53" s="171" t="s">
        <v>35</v>
      </c>
      <c r="C53" s="171"/>
      <c r="D53" s="171"/>
      <c r="E53" s="171"/>
      <c r="F53" s="171"/>
      <c r="G53" s="171"/>
      <c r="H53" s="171"/>
      <c r="I53" s="171"/>
      <c r="J53" s="172" t="str">
        <f>IF(AD3="-","",AD3)</f>
        <v/>
      </c>
      <c r="K53" s="173"/>
      <c r="L53" s="173"/>
      <c r="M53" s="173"/>
      <c r="N53" s="173"/>
      <c r="O53" s="184" t="s">
        <v>2</v>
      </c>
      <c r="P53" s="185"/>
      <c r="Q53" s="185"/>
      <c r="R53" s="185"/>
      <c r="S53" s="185"/>
      <c r="T53" s="185"/>
      <c r="U53" s="185"/>
      <c r="V53" s="185"/>
      <c r="W53" s="185"/>
      <c r="X53" s="186"/>
      <c r="Y53" s="180" t="str">
        <f>IF(Y52="-","-",IF(Y52&gt;=0.9,5,IF(Y52&gt;=0.75,4,IF(Y52&gt;=0.6,3,IF(Y52&gt;=0.5,2,1)))))</f>
        <v>-</v>
      </c>
      <c r="Z53" s="180"/>
      <c r="AA53" s="35"/>
      <c r="AB53" s="66"/>
      <c r="AC53" s="67"/>
      <c r="AD53" s="35"/>
      <c r="AE53" s="35"/>
      <c r="AF53" s="35"/>
      <c r="AG53" s="35"/>
      <c r="AH53" s="35"/>
      <c r="AI53" s="35"/>
      <c r="AJ53" s="35"/>
    </row>
    <row r="54" spans="1:36" s="5" customFormat="1" ht="18.75" customHeight="1">
      <c r="A54" s="35"/>
      <c r="B54" s="168" t="s">
        <v>46</v>
      </c>
      <c r="C54" s="168"/>
      <c r="D54" s="168"/>
      <c r="E54" s="168"/>
      <c r="F54" s="168"/>
      <c r="G54" s="168"/>
      <c r="H54" s="168"/>
      <c r="I54" s="168"/>
      <c r="J54" s="168"/>
      <c r="K54" s="168"/>
      <c r="L54" s="168"/>
      <c r="M54" s="168"/>
      <c r="N54" s="168"/>
      <c r="O54" s="168"/>
      <c r="P54" s="168"/>
      <c r="Q54" s="168"/>
      <c r="R54" s="168"/>
      <c r="S54" s="168"/>
      <c r="T54" s="168"/>
      <c r="U54" s="168"/>
      <c r="V54" s="168"/>
      <c r="W54" s="168"/>
      <c r="X54" s="168"/>
      <c r="Y54" s="170" t="str">
        <f>IF(Y53="-","-",IF(Y53=5,"ดีเยี่ยม",IF(Y53=4,"ดีมาก",IF(Y53=3,"ดี",IF(Y53=2,"พอใช้","ปรับปรุง")))))</f>
        <v>-</v>
      </c>
      <c r="Z54" s="170"/>
      <c r="AA54" s="35"/>
      <c r="AB54" s="66"/>
      <c r="AC54" s="67"/>
      <c r="AD54" s="35"/>
      <c r="AE54" s="35"/>
      <c r="AF54" s="35"/>
      <c r="AG54" s="35"/>
      <c r="AH54" s="35"/>
      <c r="AI54" s="35"/>
      <c r="AJ54" s="35"/>
    </row>
    <row r="55" spans="1:36" s="5" customFormat="1" ht="15.75" customHeight="1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8"/>
      <c r="AC55" s="35"/>
      <c r="AD55" s="35"/>
      <c r="AE55" s="35"/>
      <c r="AF55" s="35"/>
      <c r="AG55" s="35"/>
      <c r="AH55" s="35"/>
      <c r="AI55" s="35"/>
      <c r="AJ55" s="35"/>
    </row>
    <row r="56" spans="1:36">
      <c r="B56" s="33"/>
      <c r="C56" s="33"/>
      <c r="D56" s="68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49" t="s">
        <v>37</v>
      </c>
      <c r="Z56" s="57">
        <f>COUNTIF(Y7:Y51,5)</f>
        <v>0</v>
      </c>
      <c r="AA56" s="33" t="s">
        <v>34</v>
      </c>
    </row>
    <row r="57" spans="1:36"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49" t="s">
        <v>38</v>
      </c>
      <c r="Z57" s="57">
        <f>COUNTIF(Y7:Y51,4)</f>
        <v>0</v>
      </c>
      <c r="AA57" s="33" t="s">
        <v>34</v>
      </c>
    </row>
    <row r="58" spans="1:36"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49" t="s">
        <v>39</v>
      </c>
      <c r="Z58" s="57">
        <f>COUNTIF(Y7:Y51,3)</f>
        <v>0</v>
      </c>
      <c r="AA58" s="33" t="s">
        <v>34</v>
      </c>
    </row>
    <row r="59" spans="1:36"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49" t="s">
        <v>40</v>
      </c>
      <c r="Z59" s="57">
        <f>COUNTIF(Y7:Y51,2)</f>
        <v>0</v>
      </c>
      <c r="AA59" s="33" t="s">
        <v>34</v>
      </c>
    </row>
    <row r="60" spans="1:36"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49" t="s">
        <v>41</v>
      </c>
      <c r="Z60" s="57">
        <f>COUNTIF(Y7:Y51,1)</f>
        <v>0</v>
      </c>
      <c r="AA60" s="33" t="s">
        <v>34</v>
      </c>
    </row>
    <row r="61" spans="1:36"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49" t="s">
        <v>44</v>
      </c>
      <c r="Z61" s="58">
        <f>SUM(Z56:Z60)</f>
        <v>0</v>
      </c>
      <c r="AA61" s="33" t="s">
        <v>34</v>
      </c>
    </row>
    <row r="62" spans="1:36"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</row>
    <row r="63" spans="1:36"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</row>
    <row r="64" spans="1:36"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</row>
    <row r="65" spans="2:26"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</row>
    <row r="66" spans="2:26"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</row>
    <row r="67" spans="2:26"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</row>
    <row r="68" spans="2:26"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</row>
    <row r="69" spans="2:26"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</row>
    <row r="70" spans="2:26"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</row>
    <row r="71" spans="2:26"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</row>
    <row r="72" spans="2:26"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</row>
    <row r="73" spans="2:26"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</row>
    <row r="74" spans="2:26"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</row>
    <row r="75" spans="2:26"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</row>
    <row r="76" spans="2:26"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</row>
    <row r="77" spans="2:26"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</row>
    <row r="78" spans="2:26"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</row>
    <row r="79" spans="2:26"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</row>
    <row r="80" spans="2:26"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</row>
    <row r="81" spans="2:26"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</row>
    <row r="82" spans="2:26"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</row>
    <row r="83" spans="2:26"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</row>
    <row r="84" spans="2:26"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</row>
    <row r="85" spans="2:26"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</row>
  </sheetData>
  <sheetProtection password="CF17" sheet="1" objects="1" scenarios="1" selectLockedCells="1"/>
  <mergeCells count="20">
    <mergeCell ref="B54:X54"/>
    <mergeCell ref="Y54:Z54"/>
    <mergeCell ref="Z5:Z6"/>
    <mergeCell ref="B52:I52"/>
    <mergeCell ref="J52:N52"/>
    <mergeCell ref="O52:X52"/>
    <mergeCell ref="Y52:Z52"/>
    <mergeCell ref="B53:I53"/>
    <mergeCell ref="J53:N53"/>
    <mergeCell ref="O53:X53"/>
    <mergeCell ref="Y53:Z53"/>
    <mergeCell ref="C2:Y2"/>
    <mergeCell ref="B5:B6"/>
    <mergeCell ref="C5:C6"/>
    <mergeCell ref="D5:D6"/>
    <mergeCell ref="E5:I5"/>
    <mergeCell ref="J5:N5"/>
    <mergeCell ref="O5:S5"/>
    <mergeCell ref="T5:X5"/>
    <mergeCell ref="Y5:Y6"/>
  </mergeCells>
  <dataValidations count="5">
    <dataValidation type="list" allowBlank="1" showInputMessage="1" showErrorMessage="1" error="ในช่องนี้กรอกค่าระดับการประเมินเป็น 1 เท่านั้นครับ" prompt="ระดับคุณภาพ &quot;ปรับปรุง&quot;" sqref="X7:X51 I7:I51 N7:N51 S7:S51">
      <formula1>scor1</formula1>
    </dataValidation>
    <dataValidation type="list" allowBlank="1" showInputMessage="1" showErrorMessage="1" error="ในช่องนี้กรอกค่าระดับการประเมินเป็น 2 เท่านั้นครับ" prompt="ระดับคุณภาพ &quot;พอใช้&quot;" sqref="W7:W51 M7:M51 H7:H51 R7:R51">
      <formula1>scor2</formula1>
    </dataValidation>
    <dataValidation type="list" allowBlank="1" showInputMessage="1" showErrorMessage="1" error="ในช่องนี้กรอกค่าระดับการประเมินเป็น 3 เท่านั้นครับ" prompt="ระดับคุณภาพ &quot;ดี&quot;" sqref="V7:V51 L7:L51 G7:G51 Q7:Q51">
      <formula1>scor3</formula1>
    </dataValidation>
    <dataValidation type="list" allowBlank="1" showInputMessage="1" showErrorMessage="1" error="ในช่องนี้กรอกค่าระดับการประเมินเป็น 5 เท่านั้นครับ" prompt="ระดับคุณภาพ &quot;ดีเยี่ยม&quot;" sqref="T7:T51 J7:J51 E7:E51 O7:O51">
      <formula1>scor5</formula1>
    </dataValidation>
    <dataValidation type="list" allowBlank="1" showInputMessage="1" showErrorMessage="1" error="ในช่องนี้กรอกค่าระดับการประเมินเป็น 4 เท่านั้นครับ" prompt="ระดับคุณภาพ &quot;ดีมาก&quot;" sqref="U7:U51 K7:K51 F7:F51 P7:P51">
      <formula1>scor4</formula1>
    </dataValidation>
  </dataValidations>
  <printOptions horizontalCentered="1"/>
  <pageMargins left="0.51181102362204722" right="0.11811023622047245" top="0.35433070866141736" bottom="0.15748031496062992" header="0.11811023622047245" footer="0.11811023622047245"/>
  <pageSetup paperSize="9" scale="90" orientation="portrait" blackAndWhite="1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A1:AJ85"/>
  <sheetViews>
    <sheetView showGridLines="0" showRowColHeaders="0" workbookViewId="0">
      <selection activeCell="AB4" sqref="AB4"/>
    </sheetView>
  </sheetViews>
  <sheetFormatPr defaultColWidth="23.25" defaultRowHeight="22.5"/>
  <cols>
    <col min="1" max="1" width="15" style="33" customWidth="1"/>
    <col min="2" max="2" width="4.125" style="1" customWidth="1"/>
    <col min="3" max="3" width="8.75" style="1" customWidth="1"/>
    <col min="4" max="4" width="21.875" style="1" customWidth="1"/>
    <col min="5" max="24" width="2.625" style="1" customWidth="1"/>
    <col min="25" max="25" width="5.75" style="1" customWidth="1"/>
    <col min="26" max="26" width="8.125" style="1" customWidth="1"/>
    <col min="27" max="27" width="10.625" style="33" customWidth="1"/>
    <col min="28" max="28" width="14.625" style="36" customWidth="1"/>
    <col min="29" max="29" width="15.625" style="33" customWidth="1"/>
    <col min="30" max="30" width="10.25" style="33" customWidth="1"/>
    <col min="31" max="31" width="13.625" style="33" customWidth="1"/>
    <col min="32" max="36" width="23.25" style="33"/>
    <col min="37" max="16384" width="23.25" style="1"/>
  </cols>
  <sheetData>
    <row r="1" spans="1:36"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C1" s="52" t="s">
        <v>43</v>
      </c>
      <c r="AD1" s="100">
        <v>1</v>
      </c>
      <c r="AE1" s="56" t="s">
        <v>42</v>
      </c>
    </row>
    <row r="2" spans="1:36" s="7" customFormat="1" ht="19.5" customHeight="1">
      <c r="A2" s="32"/>
      <c r="B2" s="24"/>
      <c r="C2" s="162" t="str">
        <f>"แบบประเมินมาตรฐานด้านคุณภาพผู้เรียน  "&amp;บันทึกข้อความ!Q8&amp;" ปีการศึกษา "&amp;บันทึกข้อความ!Q9</f>
        <v>แบบประเมินมาตรฐานด้านคุณภาพผู้เรียน  ระดับมัธยมศึกษาปีที่... ปีการศึกษา 2556</v>
      </c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24"/>
      <c r="AA2" s="32"/>
      <c r="AB2" s="37"/>
      <c r="AC2" s="52" t="s">
        <v>33</v>
      </c>
      <c r="AD2" s="54">
        <f>SUM(Z56:Z58)</f>
        <v>0</v>
      </c>
      <c r="AE2" s="56" t="s">
        <v>34</v>
      </c>
      <c r="AF2" s="32"/>
      <c r="AG2" s="32"/>
      <c r="AH2" s="32"/>
      <c r="AI2" s="32"/>
      <c r="AJ2" s="32"/>
    </row>
    <row r="3" spans="1:36" s="7" customFormat="1" ht="19.5" customHeight="1">
      <c r="A3" s="32"/>
      <c r="B3" s="24"/>
      <c r="C3" s="24" t="s">
        <v>90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32"/>
      <c r="AB3" s="51"/>
      <c r="AC3" s="52" t="s">
        <v>35</v>
      </c>
      <c r="AD3" s="55" t="str">
        <f>IF(AD2=0,"-",AD2*100/Z61)</f>
        <v>-</v>
      </c>
      <c r="AE3" s="56"/>
      <c r="AF3" s="32"/>
      <c r="AG3" s="32"/>
      <c r="AH3" s="32"/>
      <c r="AI3" s="32"/>
      <c r="AJ3" s="32"/>
    </row>
    <row r="4" spans="1:36" s="21" customFormat="1" ht="21" customHeight="1">
      <c r="A4" s="32"/>
      <c r="D4" s="21" t="s">
        <v>106</v>
      </c>
      <c r="AA4" s="32"/>
      <c r="AB4" s="152"/>
      <c r="AC4" s="52" t="s">
        <v>36</v>
      </c>
      <c r="AD4" s="55" t="str">
        <f>IF(AD3="-","-",AD3*AD1/100)</f>
        <v>-</v>
      </c>
      <c r="AE4" s="56" t="s">
        <v>42</v>
      </c>
      <c r="AF4" s="32"/>
      <c r="AG4" s="32"/>
      <c r="AH4" s="32"/>
      <c r="AI4" s="32"/>
      <c r="AJ4" s="32"/>
    </row>
    <row r="5" spans="1:36" s="7" customFormat="1" ht="73.5" customHeight="1">
      <c r="A5" s="32"/>
      <c r="B5" s="167" t="s">
        <v>0</v>
      </c>
      <c r="C5" s="178" t="str">
        <f>นักเรียน!B5</f>
        <v>เลขประจำตัว</v>
      </c>
      <c r="D5" s="167" t="s">
        <v>1</v>
      </c>
      <c r="E5" s="198" t="s">
        <v>107</v>
      </c>
      <c r="F5" s="199"/>
      <c r="G5" s="199"/>
      <c r="H5" s="199"/>
      <c r="I5" s="200"/>
      <c r="J5" s="175" t="s">
        <v>108</v>
      </c>
      <c r="K5" s="187"/>
      <c r="L5" s="187"/>
      <c r="M5" s="187"/>
      <c r="N5" s="188"/>
      <c r="O5" s="175" t="s">
        <v>109</v>
      </c>
      <c r="P5" s="176"/>
      <c r="Q5" s="176"/>
      <c r="R5" s="176"/>
      <c r="S5" s="176"/>
      <c r="T5" s="175" t="s">
        <v>110</v>
      </c>
      <c r="U5" s="176"/>
      <c r="V5" s="176"/>
      <c r="W5" s="176"/>
      <c r="X5" s="176"/>
      <c r="Y5" s="174" t="s">
        <v>31</v>
      </c>
      <c r="Z5" s="174" t="s">
        <v>30</v>
      </c>
      <c r="AA5" s="32"/>
      <c r="AB5" s="47" t="s">
        <v>8</v>
      </c>
      <c r="AC5" s="48" t="s">
        <v>9</v>
      </c>
      <c r="AD5" s="32"/>
      <c r="AE5" s="32"/>
      <c r="AF5" s="32"/>
      <c r="AG5" s="32"/>
      <c r="AH5" s="32"/>
      <c r="AI5" s="32"/>
      <c r="AJ5" s="32"/>
    </row>
    <row r="6" spans="1:36" ht="24" customHeight="1">
      <c r="B6" s="167"/>
      <c r="C6" s="178"/>
      <c r="D6" s="167"/>
      <c r="E6" s="40">
        <v>5</v>
      </c>
      <c r="F6" s="41">
        <v>4</v>
      </c>
      <c r="G6" s="41">
        <v>3</v>
      </c>
      <c r="H6" s="41">
        <v>2</v>
      </c>
      <c r="I6" s="42">
        <v>1</v>
      </c>
      <c r="J6" s="40">
        <v>5</v>
      </c>
      <c r="K6" s="41">
        <v>4</v>
      </c>
      <c r="L6" s="41">
        <v>3</v>
      </c>
      <c r="M6" s="41">
        <v>2</v>
      </c>
      <c r="N6" s="42">
        <v>1</v>
      </c>
      <c r="O6" s="40">
        <v>5</v>
      </c>
      <c r="P6" s="41">
        <v>4</v>
      </c>
      <c r="Q6" s="41">
        <v>3</v>
      </c>
      <c r="R6" s="41">
        <v>2</v>
      </c>
      <c r="S6" s="41">
        <v>1</v>
      </c>
      <c r="T6" s="41">
        <v>5</v>
      </c>
      <c r="U6" s="41">
        <v>4</v>
      </c>
      <c r="V6" s="41">
        <v>3</v>
      </c>
      <c r="W6" s="41">
        <v>2</v>
      </c>
      <c r="X6" s="50">
        <v>1</v>
      </c>
      <c r="Y6" s="174"/>
      <c r="Z6" s="174"/>
      <c r="AB6" s="63">
        <v>20</v>
      </c>
      <c r="AC6" s="64">
        <v>100</v>
      </c>
    </row>
    <row r="7" spans="1:36" s="4" customFormat="1" ht="15" customHeight="1">
      <c r="A7" s="34"/>
      <c r="B7" s="3">
        <v>1</v>
      </c>
      <c r="C7" s="26">
        <f>IF(นักเรียน!B6="","",นักเรียน!B6)</f>
        <v>4462</v>
      </c>
      <c r="D7" s="27" t="str">
        <f>IF(นักเรียน!C6="","",นักเรียน!C6)</f>
        <v>สามเณร</v>
      </c>
      <c r="E7" s="44"/>
      <c r="F7" s="45"/>
      <c r="G7" s="45"/>
      <c r="H7" s="45"/>
      <c r="I7" s="46"/>
      <c r="J7" s="44"/>
      <c r="K7" s="45"/>
      <c r="L7" s="45"/>
      <c r="M7" s="45"/>
      <c r="N7" s="46"/>
      <c r="O7" s="44"/>
      <c r="P7" s="45"/>
      <c r="Q7" s="45"/>
      <c r="R7" s="45"/>
      <c r="S7" s="46"/>
      <c r="T7" s="44"/>
      <c r="U7" s="45"/>
      <c r="V7" s="45"/>
      <c r="W7" s="45"/>
      <c r="X7" s="46"/>
      <c r="Y7" s="43" t="str">
        <f>IF(AC7=0,"",IF(AC7&gt;=90,5,IF(AC7&gt;=75,4,IF(AC7&gt;=60,3,IF(AC7&gt;=50,2,1)))))</f>
        <v/>
      </c>
      <c r="Z7" s="43" t="str">
        <f>IF(Y7="","",IF(Y7=5,"ดีเยี่ยม",IF(Y7=4,"ดีมาก",IF(Y7=3,"ดี",IF(Y7=2,"พอใช้","ปรับปรุง")))))</f>
        <v/>
      </c>
      <c r="AA7" s="34"/>
      <c r="AB7" s="39">
        <f>SUM(E7:X7)</f>
        <v>0</v>
      </c>
      <c r="AC7" s="65">
        <f>AB7*100/$AB$6</f>
        <v>0</v>
      </c>
      <c r="AD7" s="34"/>
      <c r="AE7" s="34"/>
      <c r="AF7" s="34"/>
      <c r="AG7" s="34"/>
      <c r="AH7" s="34"/>
      <c r="AI7" s="34"/>
      <c r="AJ7" s="34"/>
    </row>
    <row r="8" spans="1:36" s="4" customFormat="1" ht="15" customHeight="1">
      <c r="A8" s="34"/>
      <c r="B8" s="3">
        <v>2</v>
      </c>
      <c r="C8" s="26">
        <f>IF(นักเรียน!B7="","",นักเรียน!B7)</f>
        <v>7338</v>
      </c>
      <c r="D8" s="27" t="str">
        <f>IF(นักเรียน!C7="","",นักเรียน!C7)</f>
        <v>สามเณร</v>
      </c>
      <c r="E8" s="44"/>
      <c r="F8" s="45"/>
      <c r="G8" s="45"/>
      <c r="H8" s="45"/>
      <c r="I8" s="46"/>
      <c r="J8" s="44"/>
      <c r="K8" s="45"/>
      <c r="L8" s="45"/>
      <c r="M8" s="45"/>
      <c r="N8" s="46"/>
      <c r="O8" s="44"/>
      <c r="P8" s="45"/>
      <c r="Q8" s="45"/>
      <c r="R8" s="45"/>
      <c r="S8" s="46"/>
      <c r="T8" s="44"/>
      <c r="U8" s="45"/>
      <c r="V8" s="45"/>
      <c r="W8" s="45"/>
      <c r="X8" s="46"/>
      <c r="Y8" s="43" t="str">
        <f t="shared" ref="Y8:Y51" si="0">IF(AC8=0,"",IF(AC8&gt;=90,5,IF(AC8&gt;=75,4,IF(AC8&gt;=60,3,IF(AC8&gt;=50,2,1)))))</f>
        <v/>
      </c>
      <c r="Z8" s="43" t="str">
        <f t="shared" ref="Z8:Z50" si="1">IF(Y8="","",IF(Y8=5,"ดีเยี่ยม",IF(Y8=4,"ดีมาก",IF(Y8=3,"ดี",IF(Y8=2,"พอใช้","ปรับปรุง")))))</f>
        <v/>
      </c>
      <c r="AA8" s="34"/>
      <c r="AB8" s="39">
        <f t="shared" ref="AB8:AB51" si="2">SUM(E8:X8)</f>
        <v>0</v>
      </c>
      <c r="AC8" s="65">
        <f t="shared" ref="AC8:AC51" si="3">AB8*100/$AB$6</f>
        <v>0</v>
      </c>
      <c r="AD8" s="34"/>
      <c r="AE8" s="34"/>
      <c r="AF8" s="34"/>
      <c r="AG8" s="34"/>
      <c r="AH8" s="34"/>
      <c r="AI8" s="34"/>
      <c r="AJ8" s="34"/>
    </row>
    <row r="9" spans="1:36" s="4" customFormat="1" ht="15" customHeight="1">
      <c r="A9" s="34"/>
      <c r="B9" s="3">
        <v>3</v>
      </c>
      <c r="C9" s="26">
        <f>IF(นักเรียน!B8="","",นักเรียน!B8)</f>
        <v>7341</v>
      </c>
      <c r="D9" s="27" t="str">
        <f>IF(นักเรียน!C8="","",นักเรียน!C8)</f>
        <v>สามเณร</v>
      </c>
      <c r="E9" s="44"/>
      <c r="F9" s="45"/>
      <c r="G9" s="45"/>
      <c r="H9" s="45"/>
      <c r="I9" s="46"/>
      <c r="J9" s="44"/>
      <c r="K9" s="45"/>
      <c r="L9" s="45"/>
      <c r="M9" s="45"/>
      <c r="N9" s="46"/>
      <c r="O9" s="44"/>
      <c r="P9" s="45"/>
      <c r="Q9" s="45"/>
      <c r="R9" s="45"/>
      <c r="S9" s="46"/>
      <c r="T9" s="44"/>
      <c r="U9" s="45"/>
      <c r="V9" s="45"/>
      <c r="W9" s="45"/>
      <c r="X9" s="46"/>
      <c r="Y9" s="43" t="str">
        <f t="shared" si="0"/>
        <v/>
      </c>
      <c r="Z9" s="43" t="str">
        <f t="shared" si="1"/>
        <v/>
      </c>
      <c r="AA9" s="34"/>
      <c r="AB9" s="39">
        <f t="shared" si="2"/>
        <v>0</v>
      </c>
      <c r="AC9" s="65">
        <f t="shared" si="3"/>
        <v>0</v>
      </c>
      <c r="AD9" s="34"/>
      <c r="AE9" s="34"/>
      <c r="AF9" s="34"/>
      <c r="AG9" s="34"/>
      <c r="AH9" s="34"/>
      <c r="AI9" s="34"/>
      <c r="AJ9" s="34"/>
    </row>
    <row r="10" spans="1:36" s="4" customFormat="1" ht="15" customHeight="1">
      <c r="A10" s="34"/>
      <c r="B10" s="3">
        <v>4</v>
      </c>
      <c r="C10" s="26">
        <f>IF(นักเรียน!B9="","",นักเรียน!B9)</f>
        <v>7410</v>
      </c>
      <c r="D10" s="27" t="str">
        <f>IF(นักเรียน!C9="","",นักเรียน!C9)</f>
        <v>สามเณร</v>
      </c>
      <c r="E10" s="44"/>
      <c r="F10" s="45"/>
      <c r="G10" s="45"/>
      <c r="H10" s="45"/>
      <c r="I10" s="46"/>
      <c r="J10" s="44"/>
      <c r="K10" s="45"/>
      <c r="L10" s="45"/>
      <c r="M10" s="45"/>
      <c r="N10" s="46"/>
      <c r="O10" s="44"/>
      <c r="P10" s="45"/>
      <c r="Q10" s="45"/>
      <c r="R10" s="45"/>
      <c r="S10" s="46"/>
      <c r="T10" s="44"/>
      <c r="U10" s="45"/>
      <c r="V10" s="45"/>
      <c r="W10" s="45"/>
      <c r="X10" s="46"/>
      <c r="Y10" s="43" t="str">
        <f t="shared" si="0"/>
        <v/>
      </c>
      <c r="Z10" s="43" t="str">
        <f t="shared" si="1"/>
        <v/>
      </c>
      <c r="AA10" s="34"/>
      <c r="AB10" s="39">
        <f t="shared" si="2"/>
        <v>0</v>
      </c>
      <c r="AC10" s="65">
        <f t="shared" si="3"/>
        <v>0</v>
      </c>
      <c r="AD10" s="34"/>
      <c r="AE10" s="34"/>
      <c r="AF10" s="34"/>
      <c r="AG10" s="34"/>
      <c r="AH10" s="34"/>
      <c r="AI10" s="34"/>
      <c r="AJ10" s="34"/>
    </row>
    <row r="11" spans="1:36" s="4" customFormat="1" ht="15" customHeight="1">
      <c r="A11" s="34"/>
      <c r="B11" s="3">
        <v>5</v>
      </c>
      <c r="C11" s="26">
        <f>IF(นักเรียน!B10="","",นักเรียน!B10)</f>
        <v>7418</v>
      </c>
      <c r="D11" s="27" t="str">
        <f>IF(นักเรียน!C10="","",นักเรียน!C10)</f>
        <v>สามเณร</v>
      </c>
      <c r="E11" s="44"/>
      <c r="F11" s="45"/>
      <c r="G11" s="45"/>
      <c r="H11" s="45"/>
      <c r="I11" s="46"/>
      <c r="J11" s="44"/>
      <c r="K11" s="45"/>
      <c r="L11" s="45"/>
      <c r="M11" s="45"/>
      <c r="N11" s="46"/>
      <c r="O11" s="44"/>
      <c r="P11" s="45"/>
      <c r="Q11" s="45"/>
      <c r="R11" s="45"/>
      <c r="S11" s="46"/>
      <c r="T11" s="44"/>
      <c r="U11" s="45"/>
      <c r="V11" s="45"/>
      <c r="W11" s="45"/>
      <c r="X11" s="46"/>
      <c r="Y11" s="43" t="str">
        <f t="shared" si="0"/>
        <v/>
      </c>
      <c r="Z11" s="43" t="str">
        <f t="shared" si="1"/>
        <v/>
      </c>
      <c r="AA11" s="34"/>
      <c r="AB11" s="39">
        <f t="shared" si="2"/>
        <v>0</v>
      </c>
      <c r="AC11" s="65">
        <f t="shared" si="3"/>
        <v>0</v>
      </c>
      <c r="AD11" s="34"/>
      <c r="AE11" s="34"/>
      <c r="AF11" s="34"/>
      <c r="AG11" s="34"/>
      <c r="AH11" s="34"/>
      <c r="AI11" s="34"/>
      <c r="AJ11" s="34"/>
    </row>
    <row r="12" spans="1:36" s="4" customFormat="1" ht="15" customHeight="1">
      <c r="A12" s="34"/>
      <c r="B12" s="3">
        <v>6</v>
      </c>
      <c r="C12" s="26">
        <f>IF(นักเรียน!B11="","",นักเรียน!B11)</f>
        <v>7420</v>
      </c>
      <c r="D12" s="27" t="str">
        <f>IF(นักเรียน!C11="","",นักเรียน!C11)</f>
        <v>สามเณร</v>
      </c>
      <c r="E12" s="44"/>
      <c r="F12" s="45"/>
      <c r="G12" s="45"/>
      <c r="H12" s="45"/>
      <c r="I12" s="46"/>
      <c r="J12" s="44"/>
      <c r="K12" s="45"/>
      <c r="L12" s="45"/>
      <c r="M12" s="45"/>
      <c r="N12" s="46"/>
      <c r="O12" s="44"/>
      <c r="P12" s="45"/>
      <c r="Q12" s="45"/>
      <c r="R12" s="45"/>
      <c r="S12" s="46"/>
      <c r="T12" s="44"/>
      <c r="U12" s="45"/>
      <c r="V12" s="45"/>
      <c r="W12" s="45"/>
      <c r="X12" s="46"/>
      <c r="Y12" s="43" t="str">
        <f t="shared" si="0"/>
        <v/>
      </c>
      <c r="Z12" s="43" t="str">
        <f t="shared" si="1"/>
        <v/>
      </c>
      <c r="AA12" s="34"/>
      <c r="AB12" s="39">
        <f t="shared" si="2"/>
        <v>0</v>
      </c>
      <c r="AC12" s="65">
        <f t="shared" si="3"/>
        <v>0</v>
      </c>
      <c r="AD12" s="34"/>
      <c r="AE12" s="34"/>
      <c r="AF12" s="34"/>
      <c r="AG12" s="34"/>
      <c r="AH12" s="34"/>
      <c r="AI12" s="34"/>
      <c r="AJ12" s="34"/>
    </row>
    <row r="13" spans="1:36" s="4" customFormat="1" ht="15" customHeight="1">
      <c r="A13" s="34"/>
      <c r="B13" s="3">
        <v>7</v>
      </c>
      <c r="C13" s="26">
        <f>IF(นักเรียน!B12="","",นักเรียน!B12)</f>
        <v>7421</v>
      </c>
      <c r="D13" s="27" t="str">
        <f>IF(นักเรียน!C12="","",นักเรียน!C12)</f>
        <v>สามเณร</v>
      </c>
      <c r="E13" s="44"/>
      <c r="F13" s="45"/>
      <c r="G13" s="45"/>
      <c r="H13" s="45"/>
      <c r="I13" s="46"/>
      <c r="J13" s="44"/>
      <c r="K13" s="45"/>
      <c r="L13" s="45"/>
      <c r="M13" s="45"/>
      <c r="N13" s="46"/>
      <c r="O13" s="44"/>
      <c r="P13" s="45"/>
      <c r="Q13" s="45"/>
      <c r="R13" s="45"/>
      <c r="S13" s="46"/>
      <c r="T13" s="44"/>
      <c r="U13" s="45"/>
      <c r="V13" s="45"/>
      <c r="W13" s="45"/>
      <c r="X13" s="46"/>
      <c r="Y13" s="43" t="str">
        <f t="shared" si="0"/>
        <v/>
      </c>
      <c r="Z13" s="43" t="str">
        <f t="shared" si="1"/>
        <v/>
      </c>
      <c r="AA13" s="34"/>
      <c r="AB13" s="39">
        <f t="shared" si="2"/>
        <v>0</v>
      </c>
      <c r="AC13" s="65">
        <f t="shared" si="3"/>
        <v>0</v>
      </c>
      <c r="AD13" s="34"/>
      <c r="AE13" s="34"/>
      <c r="AF13" s="34"/>
      <c r="AG13" s="34"/>
      <c r="AH13" s="34"/>
      <c r="AI13" s="34"/>
      <c r="AJ13" s="34"/>
    </row>
    <row r="14" spans="1:36" s="4" customFormat="1" ht="15" customHeight="1">
      <c r="A14" s="34"/>
      <c r="B14" s="3">
        <v>8</v>
      </c>
      <c r="C14" s="26">
        <f>IF(นักเรียน!B13="","",นักเรียน!B13)</f>
        <v>7424</v>
      </c>
      <c r="D14" s="27" t="str">
        <f>IF(นักเรียน!C13="","",นักเรียน!C13)</f>
        <v>สามเณร</v>
      </c>
      <c r="E14" s="44"/>
      <c r="F14" s="45"/>
      <c r="G14" s="45"/>
      <c r="H14" s="45"/>
      <c r="I14" s="46"/>
      <c r="J14" s="44"/>
      <c r="K14" s="45"/>
      <c r="L14" s="45"/>
      <c r="M14" s="45"/>
      <c r="N14" s="46"/>
      <c r="O14" s="44"/>
      <c r="P14" s="45"/>
      <c r="Q14" s="45"/>
      <c r="R14" s="45"/>
      <c r="S14" s="46"/>
      <c r="T14" s="44"/>
      <c r="U14" s="45"/>
      <c r="V14" s="45"/>
      <c r="W14" s="45"/>
      <c r="X14" s="46"/>
      <c r="Y14" s="43" t="str">
        <f t="shared" si="0"/>
        <v/>
      </c>
      <c r="Z14" s="43" t="str">
        <f t="shared" si="1"/>
        <v/>
      </c>
      <c r="AA14" s="34"/>
      <c r="AB14" s="39">
        <f t="shared" si="2"/>
        <v>0</v>
      </c>
      <c r="AC14" s="65">
        <f t="shared" si="3"/>
        <v>0</v>
      </c>
      <c r="AD14" s="34"/>
      <c r="AE14" s="34"/>
      <c r="AF14" s="34"/>
      <c r="AG14" s="34"/>
      <c r="AH14" s="34"/>
      <c r="AI14" s="34"/>
      <c r="AJ14" s="34"/>
    </row>
    <row r="15" spans="1:36" s="4" customFormat="1" ht="15" customHeight="1">
      <c r="A15" s="34"/>
      <c r="B15" s="3">
        <v>9</v>
      </c>
      <c r="C15" s="26">
        <f>IF(นักเรียน!B14="","",นักเรียน!B14)</f>
        <v>7425</v>
      </c>
      <c r="D15" s="27" t="str">
        <f>IF(นักเรียน!C14="","",นักเรียน!C14)</f>
        <v>สามเณร</v>
      </c>
      <c r="E15" s="44"/>
      <c r="F15" s="45"/>
      <c r="G15" s="45"/>
      <c r="H15" s="45"/>
      <c r="I15" s="46"/>
      <c r="J15" s="44"/>
      <c r="K15" s="45"/>
      <c r="L15" s="45"/>
      <c r="M15" s="45"/>
      <c r="N15" s="46"/>
      <c r="O15" s="44"/>
      <c r="P15" s="45"/>
      <c r="Q15" s="45"/>
      <c r="R15" s="45"/>
      <c r="S15" s="46"/>
      <c r="T15" s="44"/>
      <c r="U15" s="45"/>
      <c r="V15" s="45"/>
      <c r="W15" s="45"/>
      <c r="X15" s="46"/>
      <c r="Y15" s="43" t="str">
        <f t="shared" si="0"/>
        <v/>
      </c>
      <c r="Z15" s="43" t="str">
        <f t="shared" si="1"/>
        <v/>
      </c>
      <c r="AA15" s="34"/>
      <c r="AB15" s="39">
        <f t="shared" si="2"/>
        <v>0</v>
      </c>
      <c r="AC15" s="65">
        <f t="shared" si="3"/>
        <v>0</v>
      </c>
      <c r="AD15" s="34"/>
      <c r="AE15" s="34"/>
      <c r="AF15" s="34"/>
      <c r="AG15" s="34"/>
      <c r="AH15" s="34"/>
      <c r="AI15" s="34"/>
      <c r="AJ15" s="34"/>
    </row>
    <row r="16" spans="1:36" s="4" customFormat="1" ht="15" customHeight="1">
      <c r="A16" s="34"/>
      <c r="B16" s="3">
        <v>10</v>
      </c>
      <c r="C16" s="26">
        <f>IF(นักเรียน!B15="","",นักเรียน!B15)</f>
        <v>7431</v>
      </c>
      <c r="D16" s="27" t="str">
        <f>IF(นักเรียน!C15="","",นักเรียน!C15)</f>
        <v>สามเณร</v>
      </c>
      <c r="E16" s="44"/>
      <c r="F16" s="45"/>
      <c r="G16" s="45"/>
      <c r="H16" s="45"/>
      <c r="I16" s="46"/>
      <c r="J16" s="44"/>
      <c r="K16" s="45"/>
      <c r="L16" s="45"/>
      <c r="M16" s="45"/>
      <c r="N16" s="46"/>
      <c r="O16" s="44"/>
      <c r="P16" s="45"/>
      <c r="Q16" s="45"/>
      <c r="R16" s="45"/>
      <c r="S16" s="46"/>
      <c r="T16" s="44"/>
      <c r="U16" s="45"/>
      <c r="V16" s="45"/>
      <c r="W16" s="45"/>
      <c r="X16" s="46"/>
      <c r="Y16" s="43" t="str">
        <f t="shared" si="0"/>
        <v/>
      </c>
      <c r="Z16" s="43" t="str">
        <f t="shared" si="1"/>
        <v/>
      </c>
      <c r="AA16" s="34"/>
      <c r="AB16" s="39">
        <f t="shared" si="2"/>
        <v>0</v>
      </c>
      <c r="AC16" s="65">
        <f t="shared" si="3"/>
        <v>0</v>
      </c>
      <c r="AD16" s="34"/>
      <c r="AE16" s="34"/>
      <c r="AF16" s="34"/>
      <c r="AG16" s="34"/>
      <c r="AH16" s="34"/>
      <c r="AI16" s="34"/>
      <c r="AJ16" s="34"/>
    </row>
    <row r="17" spans="1:36" s="4" customFormat="1" ht="15" customHeight="1">
      <c r="A17" s="34"/>
      <c r="B17" s="3">
        <v>11</v>
      </c>
      <c r="C17" s="26">
        <f>IF(นักเรียน!B16="","",นักเรียน!B16)</f>
        <v>7435</v>
      </c>
      <c r="D17" s="27" t="str">
        <f>IF(นักเรียน!C16="","",นักเรียน!C16)</f>
        <v>สามเณร</v>
      </c>
      <c r="E17" s="44"/>
      <c r="F17" s="45"/>
      <c r="G17" s="45"/>
      <c r="H17" s="45"/>
      <c r="I17" s="46"/>
      <c r="J17" s="44"/>
      <c r="K17" s="45"/>
      <c r="L17" s="45"/>
      <c r="M17" s="45"/>
      <c r="N17" s="46"/>
      <c r="O17" s="44"/>
      <c r="P17" s="45"/>
      <c r="Q17" s="45"/>
      <c r="R17" s="45"/>
      <c r="S17" s="46"/>
      <c r="T17" s="44"/>
      <c r="U17" s="45"/>
      <c r="V17" s="45"/>
      <c r="W17" s="45"/>
      <c r="X17" s="46"/>
      <c r="Y17" s="43" t="str">
        <f t="shared" si="0"/>
        <v/>
      </c>
      <c r="Z17" s="43" t="str">
        <f t="shared" si="1"/>
        <v/>
      </c>
      <c r="AA17" s="34"/>
      <c r="AB17" s="39">
        <f t="shared" si="2"/>
        <v>0</v>
      </c>
      <c r="AC17" s="65">
        <f t="shared" si="3"/>
        <v>0</v>
      </c>
      <c r="AD17" s="34"/>
      <c r="AE17" s="34"/>
      <c r="AF17" s="34"/>
      <c r="AG17" s="34"/>
      <c r="AH17" s="34"/>
      <c r="AI17" s="34"/>
      <c r="AJ17" s="34"/>
    </row>
    <row r="18" spans="1:36" s="4" customFormat="1" ht="15" customHeight="1">
      <c r="A18" s="34"/>
      <c r="B18" s="3">
        <v>12</v>
      </c>
      <c r="C18" s="26">
        <f>IF(นักเรียน!B17="","",นักเรียน!B17)</f>
        <v>7442</v>
      </c>
      <c r="D18" s="27" t="str">
        <f>IF(นักเรียน!C17="","",นักเรียน!C17)</f>
        <v>สามเณร</v>
      </c>
      <c r="E18" s="44"/>
      <c r="F18" s="45"/>
      <c r="G18" s="45"/>
      <c r="H18" s="45"/>
      <c r="I18" s="46"/>
      <c r="J18" s="44"/>
      <c r="K18" s="45"/>
      <c r="L18" s="45"/>
      <c r="M18" s="45"/>
      <c r="N18" s="46"/>
      <c r="O18" s="44"/>
      <c r="P18" s="45"/>
      <c r="Q18" s="45"/>
      <c r="R18" s="45"/>
      <c r="S18" s="46"/>
      <c r="T18" s="44"/>
      <c r="U18" s="45"/>
      <c r="V18" s="45"/>
      <c r="W18" s="45"/>
      <c r="X18" s="46"/>
      <c r="Y18" s="43" t="str">
        <f t="shared" si="0"/>
        <v/>
      </c>
      <c r="Z18" s="43" t="str">
        <f t="shared" si="1"/>
        <v/>
      </c>
      <c r="AA18" s="34"/>
      <c r="AB18" s="39">
        <f t="shared" si="2"/>
        <v>0</v>
      </c>
      <c r="AC18" s="65">
        <f t="shared" si="3"/>
        <v>0</v>
      </c>
      <c r="AD18" s="34"/>
      <c r="AE18" s="34"/>
      <c r="AF18" s="34"/>
      <c r="AG18" s="34"/>
      <c r="AH18" s="34"/>
      <c r="AI18" s="34"/>
      <c r="AJ18" s="34"/>
    </row>
    <row r="19" spans="1:36" s="4" customFormat="1" ht="15" customHeight="1">
      <c r="A19" s="34"/>
      <c r="B19" s="3">
        <v>13</v>
      </c>
      <c r="C19" s="26">
        <f>IF(นักเรียน!B18="","",นักเรียน!B18)</f>
        <v>7443</v>
      </c>
      <c r="D19" s="27" t="str">
        <f>IF(นักเรียน!C18="","",นักเรียน!C18)</f>
        <v>สามเณร</v>
      </c>
      <c r="E19" s="44"/>
      <c r="F19" s="45"/>
      <c r="G19" s="45"/>
      <c r="H19" s="45"/>
      <c r="I19" s="46"/>
      <c r="J19" s="44"/>
      <c r="K19" s="45"/>
      <c r="L19" s="45"/>
      <c r="M19" s="45"/>
      <c r="N19" s="46"/>
      <c r="O19" s="44"/>
      <c r="P19" s="45"/>
      <c r="Q19" s="45"/>
      <c r="R19" s="45"/>
      <c r="S19" s="46"/>
      <c r="T19" s="44"/>
      <c r="U19" s="45"/>
      <c r="V19" s="45"/>
      <c r="W19" s="45"/>
      <c r="X19" s="46"/>
      <c r="Y19" s="43" t="str">
        <f t="shared" si="0"/>
        <v/>
      </c>
      <c r="Z19" s="43" t="str">
        <f t="shared" si="1"/>
        <v/>
      </c>
      <c r="AA19" s="34"/>
      <c r="AB19" s="39">
        <f t="shared" si="2"/>
        <v>0</v>
      </c>
      <c r="AC19" s="65">
        <f t="shared" si="3"/>
        <v>0</v>
      </c>
      <c r="AD19" s="34"/>
      <c r="AE19" s="34"/>
      <c r="AF19" s="34"/>
      <c r="AG19" s="34"/>
      <c r="AH19" s="34"/>
      <c r="AI19" s="34"/>
      <c r="AJ19" s="34"/>
    </row>
    <row r="20" spans="1:36" s="4" customFormat="1" ht="15" customHeight="1">
      <c r="A20" s="34"/>
      <c r="B20" s="3">
        <v>14</v>
      </c>
      <c r="C20" s="26">
        <f>IF(นักเรียน!B19="","",นักเรียน!B19)</f>
        <v>7446</v>
      </c>
      <c r="D20" s="27" t="str">
        <f>IF(นักเรียน!C19="","",นักเรียน!C19)</f>
        <v>สามเณร</v>
      </c>
      <c r="E20" s="44"/>
      <c r="F20" s="45"/>
      <c r="G20" s="45"/>
      <c r="H20" s="45"/>
      <c r="I20" s="46"/>
      <c r="J20" s="44"/>
      <c r="K20" s="45"/>
      <c r="L20" s="45"/>
      <c r="M20" s="45"/>
      <c r="N20" s="46"/>
      <c r="O20" s="44"/>
      <c r="P20" s="45"/>
      <c r="Q20" s="45"/>
      <c r="R20" s="45"/>
      <c r="S20" s="46"/>
      <c r="T20" s="44"/>
      <c r="U20" s="45"/>
      <c r="V20" s="45"/>
      <c r="W20" s="45"/>
      <c r="X20" s="46"/>
      <c r="Y20" s="43" t="str">
        <f t="shared" si="0"/>
        <v/>
      </c>
      <c r="Z20" s="43" t="str">
        <f t="shared" si="1"/>
        <v/>
      </c>
      <c r="AA20" s="34"/>
      <c r="AB20" s="39">
        <f t="shared" si="2"/>
        <v>0</v>
      </c>
      <c r="AC20" s="65">
        <f t="shared" si="3"/>
        <v>0</v>
      </c>
      <c r="AD20" s="34"/>
      <c r="AE20" s="34"/>
      <c r="AF20" s="34"/>
      <c r="AG20" s="34"/>
      <c r="AH20" s="34"/>
      <c r="AI20" s="34"/>
      <c r="AJ20" s="34"/>
    </row>
    <row r="21" spans="1:36" s="4" customFormat="1" ht="15" customHeight="1">
      <c r="A21" s="34"/>
      <c r="B21" s="3">
        <v>15</v>
      </c>
      <c r="C21" s="26">
        <f>IF(นักเรียน!B20="","",นักเรียน!B20)</f>
        <v>7447</v>
      </c>
      <c r="D21" s="27" t="str">
        <f>IF(นักเรียน!C20="","",นักเรียน!C20)</f>
        <v>สามเณร</v>
      </c>
      <c r="E21" s="44"/>
      <c r="F21" s="45"/>
      <c r="G21" s="45"/>
      <c r="H21" s="45"/>
      <c r="I21" s="46"/>
      <c r="J21" s="44"/>
      <c r="K21" s="45"/>
      <c r="L21" s="45"/>
      <c r="M21" s="45"/>
      <c r="N21" s="46"/>
      <c r="O21" s="44"/>
      <c r="P21" s="45"/>
      <c r="Q21" s="45"/>
      <c r="R21" s="45"/>
      <c r="S21" s="46"/>
      <c r="T21" s="44"/>
      <c r="U21" s="45"/>
      <c r="V21" s="45"/>
      <c r="W21" s="45"/>
      <c r="X21" s="46"/>
      <c r="Y21" s="43" t="str">
        <f t="shared" si="0"/>
        <v/>
      </c>
      <c r="Z21" s="43" t="str">
        <f t="shared" si="1"/>
        <v/>
      </c>
      <c r="AA21" s="34"/>
      <c r="AB21" s="39">
        <f t="shared" si="2"/>
        <v>0</v>
      </c>
      <c r="AC21" s="65">
        <f t="shared" si="3"/>
        <v>0</v>
      </c>
      <c r="AD21" s="34"/>
      <c r="AE21" s="34"/>
      <c r="AF21" s="34"/>
      <c r="AG21" s="34"/>
      <c r="AH21" s="34"/>
      <c r="AI21" s="34"/>
      <c r="AJ21" s="34"/>
    </row>
    <row r="22" spans="1:36" s="4" customFormat="1" ht="15" customHeight="1">
      <c r="A22" s="34"/>
      <c r="B22" s="3">
        <v>16</v>
      </c>
      <c r="C22" s="26">
        <f>IF(นักเรียน!B21="","",นักเรียน!B21)</f>
        <v>7448</v>
      </c>
      <c r="D22" s="27" t="str">
        <f>IF(นักเรียน!C21="","",นักเรียน!C21)</f>
        <v>สามเณร</v>
      </c>
      <c r="E22" s="44"/>
      <c r="F22" s="45"/>
      <c r="G22" s="45"/>
      <c r="H22" s="45"/>
      <c r="I22" s="46"/>
      <c r="J22" s="44"/>
      <c r="K22" s="45"/>
      <c r="L22" s="45"/>
      <c r="M22" s="45"/>
      <c r="N22" s="46"/>
      <c r="O22" s="44"/>
      <c r="P22" s="45"/>
      <c r="Q22" s="45"/>
      <c r="R22" s="45"/>
      <c r="S22" s="46"/>
      <c r="T22" s="44"/>
      <c r="U22" s="45"/>
      <c r="V22" s="45"/>
      <c r="W22" s="45"/>
      <c r="X22" s="46"/>
      <c r="Y22" s="43" t="str">
        <f t="shared" si="0"/>
        <v/>
      </c>
      <c r="Z22" s="43" t="str">
        <f t="shared" si="1"/>
        <v/>
      </c>
      <c r="AA22" s="34"/>
      <c r="AB22" s="39">
        <f t="shared" si="2"/>
        <v>0</v>
      </c>
      <c r="AC22" s="65">
        <f t="shared" si="3"/>
        <v>0</v>
      </c>
      <c r="AD22" s="34"/>
      <c r="AE22" s="34"/>
      <c r="AF22" s="34"/>
      <c r="AG22" s="34"/>
      <c r="AH22" s="34"/>
      <c r="AI22" s="34"/>
      <c r="AJ22" s="34"/>
    </row>
    <row r="23" spans="1:36" s="4" customFormat="1" ht="15" customHeight="1">
      <c r="A23" s="34"/>
      <c r="B23" s="3">
        <v>17</v>
      </c>
      <c r="C23" s="26">
        <f>IF(นักเรียน!B22="","",นักเรียน!B22)</f>
        <v>7453</v>
      </c>
      <c r="D23" s="27" t="str">
        <f>IF(นักเรียน!C22="","",นักเรียน!C22)</f>
        <v>สามเณร</v>
      </c>
      <c r="E23" s="44"/>
      <c r="F23" s="45"/>
      <c r="G23" s="45"/>
      <c r="H23" s="45"/>
      <c r="I23" s="46"/>
      <c r="J23" s="44"/>
      <c r="K23" s="45"/>
      <c r="L23" s="45"/>
      <c r="M23" s="45"/>
      <c r="N23" s="46"/>
      <c r="O23" s="44"/>
      <c r="P23" s="45"/>
      <c r="Q23" s="45"/>
      <c r="R23" s="45"/>
      <c r="S23" s="46"/>
      <c r="T23" s="44"/>
      <c r="U23" s="45"/>
      <c r="V23" s="45"/>
      <c r="W23" s="45"/>
      <c r="X23" s="46"/>
      <c r="Y23" s="43" t="str">
        <f t="shared" si="0"/>
        <v/>
      </c>
      <c r="Z23" s="43" t="str">
        <f t="shared" si="1"/>
        <v/>
      </c>
      <c r="AA23" s="34"/>
      <c r="AB23" s="39">
        <f t="shared" si="2"/>
        <v>0</v>
      </c>
      <c r="AC23" s="65">
        <f t="shared" si="3"/>
        <v>0</v>
      </c>
      <c r="AD23" s="34"/>
      <c r="AE23" s="34"/>
      <c r="AF23" s="34"/>
      <c r="AG23" s="34"/>
      <c r="AH23" s="34"/>
      <c r="AI23" s="34"/>
      <c r="AJ23" s="34"/>
    </row>
    <row r="24" spans="1:36" s="4" customFormat="1" ht="15" customHeight="1">
      <c r="A24" s="34"/>
      <c r="B24" s="3">
        <v>18</v>
      </c>
      <c r="C24" s="26">
        <f>IF(นักเรียน!B23="","",นักเรียน!B23)</f>
        <v>7454</v>
      </c>
      <c r="D24" s="27" t="str">
        <f>IF(นักเรียน!C23="","",นักเรียน!C23)</f>
        <v>สามเณร</v>
      </c>
      <c r="E24" s="44"/>
      <c r="F24" s="45"/>
      <c r="G24" s="45"/>
      <c r="H24" s="45"/>
      <c r="I24" s="46"/>
      <c r="J24" s="44"/>
      <c r="K24" s="45"/>
      <c r="L24" s="45"/>
      <c r="M24" s="45"/>
      <c r="N24" s="46"/>
      <c r="O24" s="44"/>
      <c r="P24" s="45"/>
      <c r="Q24" s="45"/>
      <c r="R24" s="45"/>
      <c r="S24" s="46"/>
      <c r="T24" s="44"/>
      <c r="U24" s="45"/>
      <c r="V24" s="45"/>
      <c r="W24" s="45"/>
      <c r="X24" s="46"/>
      <c r="Y24" s="43" t="str">
        <f t="shared" si="0"/>
        <v/>
      </c>
      <c r="Z24" s="43" t="str">
        <f t="shared" si="1"/>
        <v/>
      </c>
      <c r="AA24" s="34"/>
      <c r="AB24" s="39">
        <f t="shared" si="2"/>
        <v>0</v>
      </c>
      <c r="AC24" s="65">
        <f t="shared" si="3"/>
        <v>0</v>
      </c>
      <c r="AD24" s="34"/>
      <c r="AE24" s="34"/>
      <c r="AF24" s="34"/>
      <c r="AG24" s="34"/>
      <c r="AH24" s="34"/>
      <c r="AI24" s="34"/>
      <c r="AJ24" s="34"/>
    </row>
    <row r="25" spans="1:36" s="4" customFormat="1" ht="15" customHeight="1">
      <c r="A25" s="34"/>
      <c r="B25" s="3">
        <v>19</v>
      </c>
      <c r="C25" s="26">
        <f>IF(นักเรียน!B24="","",นักเรียน!B24)</f>
        <v>7455</v>
      </c>
      <c r="D25" s="27" t="str">
        <f>IF(นักเรียน!C24="","",นักเรียน!C24)</f>
        <v>สามเณร</v>
      </c>
      <c r="E25" s="44"/>
      <c r="F25" s="45"/>
      <c r="G25" s="45"/>
      <c r="H25" s="45"/>
      <c r="I25" s="46"/>
      <c r="J25" s="44"/>
      <c r="K25" s="45"/>
      <c r="L25" s="45"/>
      <c r="M25" s="45"/>
      <c r="N25" s="46"/>
      <c r="O25" s="44"/>
      <c r="P25" s="45"/>
      <c r="Q25" s="45"/>
      <c r="R25" s="45"/>
      <c r="S25" s="46"/>
      <c r="T25" s="44"/>
      <c r="U25" s="45"/>
      <c r="V25" s="45"/>
      <c r="W25" s="45"/>
      <c r="X25" s="46"/>
      <c r="Y25" s="43" t="str">
        <f t="shared" si="0"/>
        <v/>
      </c>
      <c r="Z25" s="43" t="str">
        <f t="shared" si="1"/>
        <v/>
      </c>
      <c r="AA25" s="34"/>
      <c r="AB25" s="39">
        <f t="shared" si="2"/>
        <v>0</v>
      </c>
      <c r="AC25" s="65">
        <f t="shared" si="3"/>
        <v>0</v>
      </c>
      <c r="AD25" s="34"/>
      <c r="AE25" s="34"/>
      <c r="AF25" s="34"/>
      <c r="AG25" s="34"/>
      <c r="AH25" s="34"/>
      <c r="AI25" s="34"/>
      <c r="AJ25" s="34"/>
    </row>
    <row r="26" spans="1:36" s="4" customFormat="1" ht="15" customHeight="1">
      <c r="A26" s="34"/>
      <c r="B26" s="3">
        <v>20</v>
      </c>
      <c r="C26" s="26">
        <f>IF(นักเรียน!B25="","",นักเรียน!B25)</f>
        <v>7456</v>
      </c>
      <c r="D26" s="27" t="str">
        <f>IF(นักเรียน!C25="","",นักเรียน!C25)</f>
        <v>สามเณร</v>
      </c>
      <c r="E26" s="44"/>
      <c r="F26" s="45"/>
      <c r="G26" s="45"/>
      <c r="H26" s="45"/>
      <c r="I26" s="46"/>
      <c r="J26" s="44"/>
      <c r="K26" s="45"/>
      <c r="L26" s="45"/>
      <c r="M26" s="45"/>
      <c r="N26" s="46"/>
      <c r="O26" s="44"/>
      <c r="P26" s="45"/>
      <c r="Q26" s="45"/>
      <c r="R26" s="45"/>
      <c r="S26" s="46"/>
      <c r="T26" s="44"/>
      <c r="U26" s="45"/>
      <c r="V26" s="45"/>
      <c r="W26" s="45"/>
      <c r="X26" s="46"/>
      <c r="Y26" s="43" t="str">
        <f t="shared" si="0"/>
        <v/>
      </c>
      <c r="Z26" s="43" t="str">
        <f t="shared" si="1"/>
        <v/>
      </c>
      <c r="AA26" s="34"/>
      <c r="AB26" s="39">
        <f t="shared" si="2"/>
        <v>0</v>
      </c>
      <c r="AC26" s="65">
        <f t="shared" si="3"/>
        <v>0</v>
      </c>
      <c r="AD26" s="34"/>
      <c r="AE26" s="34"/>
      <c r="AF26" s="34"/>
      <c r="AG26" s="34"/>
      <c r="AH26" s="34"/>
      <c r="AI26" s="34"/>
      <c r="AJ26" s="34"/>
    </row>
    <row r="27" spans="1:36" s="4" customFormat="1" ht="15" customHeight="1">
      <c r="A27" s="34"/>
      <c r="B27" s="3">
        <v>21</v>
      </c>
      <c r="C27" s="26">
        <f>IF(นักเรียน!B26="","",นักเรียน!B26)</f>
        <v>7458</v>
      </c>
      <c r="D27" s="27" t="str">
        <f>IF(นักเรียน!C26="","",นักเรียน!C26)</f>
        <v>สามเณร</v>
      </c>
      <c r="E27" s="44"/>
      <c r="F27" s="45"/>
      <c r="G27" s="45"/>
      <c r="H27" s="45"/>
      <c r="I27" s="46"/>
      <c r="J27" s="44"/>
      <c r="K27" s="45"/>
      <c r="L27" s="45"/>
      <c r="M27" s="45"/>
      <c r="N27" s="46"/>
      <c r="O27" s="44"/>
      <c r="P27" s="45"/>
      <c r="Q27" s="45"/>
      <c r="R27" s="45"/>
      <c r="S27" s="46"/>
      <c r="T27" s="44"/>
      <c r="U27" s="45"/>
      <c r="V27" s="45"/>
      <c r="W27" s="45"/>
      <c r="X27" s="46"/>
      <c r="Y27" s="43" t="str">
        <f t="shared" si="0"/>
        <v/>
      </c>
      <c r="Z27" s="43" t="str">
        <f t="shared" si="1"/>
        <v/>
      </c>
      <c r="AA27" s="34"/>
      <c r="AB27" s="39">
        <f t="shared" si="2"/>
        <v>0</v>
      </c>
      <c r="AC27" s="65">
        <f t="shared" si="3"/>
        <v>0</v>
      </c>
      <c r="AD27" s="34"/>
      <c r="AE27" s="34"/>
      <c r="AF27" s="34"/>
      <c r="AG27" s="34"/>
      <c r="AH27" s="34"/>
      <c r="AI27" s="34"/>
      <c r="AJ27" s="34"/>
    </row>
    <row r="28" spans="1:36" s="4" customFormat="1" ht="15" customHeight="1">
      <c r="A28" s="34"/>
      <c r="B28" s="3">
        <v>22</v>
      </c>
      <c r="C28" s="26">
        <f>IF(นักเรียน!B27="","",นักเรียน!B27)</f>
        <v>7459</v>
      </c>
      <c r="D28" s="27" t="str">
        <f>IF(นักเรียน!C27="","",นักเรียน!C27)</f>
        <v>สามเณร</v>
      </c>
      <c r="E28" s="44"/>
      <c r="F28" s="45"/>
      <c r="G28" s="45"/>
      <c r="H28" s="45"/>
      <c r="I28" s="46"/>
      <c r="J28" s="44"/>
      <c r="K28" s="45"/>
      <c r="L28" s="45"/>
      <c r="M28" s="45"/>
      <c r="N28" s="46"/>
      <c r="O28" s="44"/>
      <c r="P28" s="45"/>
      <c r="Q28" s="45"/>
      <c r="R28" s="45"/>
      <c r="S28" s="46"/>
      <c r="T28" s="44"/>
      <c r="U28" s="45"/>
      <c r="V28" s="45"/>
      <c r="W28" s="45"/>
      <c r="X28" s="46"/>
      <c r="Y28" s="43" t="str">
        <f t="shared" si="0"/>
        <v/>
      </c>
      <c r="Z28" s="43" t="str">
        <f t="shared" si="1"/>
        <v/>
      </c>
      <c r="AA28" s="34"/>
      <c r="AB28" s="39">
        <f t="shared" si="2"/>
        <v>0</v>
      </c>
      <c r="AC28" s="65">
        <f t="shared" si="3"/>
        <v>0</v>
      </c>
      <c r="AD28" s="34"/>
      <c r="AE28" s="34"/>
      <c r="AF28" s="34"/>
      <c r="AG28" s="34"/>
      <c r="AH28" s="34"/>
      <c r="AI28" s="34"/>
      <c r="AJ28" s="34"/>
    </row>
    <row r="29" spans="1:36" s="4" customFormat="1" ht="15" customHeight="1">
      <c r="A29" s="34"/>
      <c r="B29" s="3">
        <v>23</v>
      </c>
      <c r="C29" s="26">
        <f>IF(นักเรียน!B28="","",นักเรียน!B28)</f>
        <v>7460</v>
      </c>
      <c r="D29" s="27" t="str">
        <f>IF(นักเรียน!C28="","",นักเรียน!C28)</f>
        <v>สามเณร</v>
      </c>
      <c r="E29" s="44"/>
      <c r="F29" s="45"/>
      <c r="G29" s="45"/>
      <c r="H29" s="45"/>
      <c r="I29" s="46"/>
      <c r="J29" s="44"/>
      <c r="K29" s="45"/>
      <c r="L29" s="45"/>
      <c r="M29" s="45"/>
      <c r="N29" s="46"/>
      <c r="O29" s="44"/>
      <c r="P29" s="45"/>
      <c r="Q29" s="45"/>
      <c r="R29" s="45"/>
      <c r="S29" s="46"/>
      <c r="T29" s="44"/>
      <c r="U29" s="45"/>
      <c r="V29" s="45"/>
      <c r="W29" s="45"/>
      <c r="X29" s="46"/>
      <c r="Y29" s="43" t="str">
        <f t="shared" si="0"/>
        <v/>
      </c>
      <c r="Z29" s="43" t="str">
        <f t="shared" si="1"/>
        <v/>
      </c>
      <c r="AA29" s="34"/>
      <c r="AB29" s="39">
        <f t="shared" si="2"/>
        <v>0</v>
      </c>
      <c r="AC29" s="65">
        <f t="shared" si="3"/>
        <v>0</v>
      </c>
      <c r="AD29" s="34"/>
      <c r="AE29" s="34"/>
      <c r="AF29" s="34"/>
      <c r="AG29" s="34"/>
      <c r="AH29" s="34"/>
      <c r="AI29" s="34"/>
      <c r="AJ29" s="34"/>
    </row>
    <row r="30" spans="1:36" s="4" customFormat="1" ht="15" customHeight="1">
      <c r="A30" s="34"/>
      <c r="B30" s="3">
        <v>24</v>
      </c>
      <c r="C30" s="26">
        <f>IF(นักเรียน!B29="","",นักเรียน!B29)</f>
        <v>7463</v>
      </c>
      <c r="D30" s="27" t="str">
        <f>IF(นักเรียน!C29="","",นักเรียน!C29)</f>
        <v>สามเณร</v>
      </c>
      <c r="E30" s="44"/>
      <c r="F30" s="45"/>
      <c r="G30" s="45"/>
      <c r="H30" s="45"/>
      <c r="I30" s="46"/>
      <c r="J30" s="44"/>
      <c r="K30" s="45"/>
      <c r="L30" s="45"/>
      <c r="M30" s="45"/>
      <c r="N30" s="46"/>
      <c r="O30" s="44"/>
      <c r="P30" s="45"/>
      <c r="Q30" s="45"/>
      <c r="R30" s="45"/>
      <c r="S30" s="46"/>
      <c r="T30" s="44"/>
      <c r="U30" s="45"/>
      <c r="V30" s="45"/>
      <c r="W30" s="45"/>
      <c r="X30" s="46"/>
      <c r="Y30" s="43" t="str">
        <f t="shared" si="0"/>
        <v/>
      </c>
      <c r="Z30" s="43" t="str">
        <f t="shared" si="1"/>
        <v/>
      </c>
      <c r="AA30" s="34"/>
      <c r="AB30" s="39">
        <f t="shared" si="2"/>
        <v>0</v>
      </c>
      <c r="AC30" s="65">
        <f t="shared" si="3"/>
        <v>0</v>
      </c>
      <c r="AD30" s="34"/>
      <c r="AE30" s="34"/>
      <c r="AF30" s="34"/>
      <c r="AG30" s="34"/>
      <c r="AH30" s="34"/>
      <c r="AI30" s="34"/>
      <c r="AJ30" s="34"/>
    </row>
    <row r="31" spans="1:36" s="4" customFormat="1" ht="15" customHeight="1">
      <c r="A31" s="34"/>
      <c r="B31" s="3">
        <v>25</v>
      </c>
      <c r="C31" s="26">
        <f>IF(นักเรียน!B30="","",นักเรียน!B30)</f>
        <v>7466</v>
      </c>
      <c r="D31" s="27" t="str">
        <f>IF(นักเรียน!C30="","",นักเรียน!C30)</f>
        <v>สามเณร</v>
      </c>
      <c r="E31" s="44"/>
      <c r="F31" s="45"/>
      <c r="G31" s="45"/>
      <c r="H31" s="45"/>
      <c r="I31" s="46"/>
      <c r="J31" s="44"/>
      <c r="K31" s="45"/>
      <c r="L31" s="45"/>
      <c r="M31" s="45"/>
      <c r="N31" s="46"/>
      <c r="O31" s="44"/>
      <c r="P31" s="45"/>
      <c r="Q31" s="45"/>
      <c r="R31" s="45"/>
      <c r="S31" s="46"/>
      <c r="T31" s="44"/>
      <c r="U31" s="45"/>
      <c r="V31" s="45"/>
      <c r="W31" s="45"/>
      <c r="X31" s="46"/>
      <c r="Y31" s="43" t="str">
        <f t="shared" si="0"/>
        <v/>
      </c>
      <c r="Z31" s="43" t="str">
        <f t="shared" si="1"/>
        <v/>
      </c>
      <c r="AA31" s="34"/>
      <c r="AB31" s="39">
        <f t="shared" si="2"/>
        <v>0</v>
      </c>
      <c r="AC31" s="65">
        <f t="shared" si="3"/>
        <v>0</v>
      </c>
      <c r="AD31" s="34"/>
      <c r="AE31" s="34"/>
      <c r="AF31" s="34"/>
      <c r="AG31" s="34"/>
      <c r="AH31" s="34"/>
      <c r="AI31" s="34"/>
      <c r="AJ31" s="34"/>
    </row>
    <row r="32" spans="1:36" s="4" customFormat="1" ht="15" customHeight="1">
      <c r="A32" s="34"/>
      <c r="B32" s="3">
        <v>26</v>
      </c>
      <c r="C32" s="26">
        <f>IF(นักเรียน!B31="","",นักเรียน!B31)</f>
        <v>7554</v>
      </c>
      <c r="D32" s="27" t="str">
        <f>IF(นักเรียน!C31="","",นักเรียน!C31)</f>
        <v>สามเณร</v>
      </c>
      <c r="E32" s="44"/>
      <c r="F32" s="45"/>
      <c r="G32" s="45"/>
      <c r="H32" s="45"/>
      <c r="I32" s="46"/>
      <c r="J32" s="44"/>
      <c r="K32" s="45"/>
      <c r="L32" s="45"/>
      <c r="M32" s="45"/>
      <c r="N32" s="46"/>
      <c r="O32" s="44"/>
      <c r="P32" s="45"/>
      <c r="Q32" s="45"/>
      <c r="R32" s="45"/>
      <c r="S32" s="46"/>
      <c r="T32" s="44"/>
      <c r="U32" s="45"/>
      <c r="V32" s="45"/>
      <c r="W32" s="45"/>
      <c r="X32" s="46"/>
      <c r="Y32" s="43" t="str">
        <f t="shared" si="0"/>
        <v/>
      </c>
      <c r="Z32" s="43" t="str">
        <f t="shared" si="1"/>
        <v/>
      </c>
      <c r="AA32" s="34"/>
      <c r="AB32" s="39">
        <f t="shared" si="2"/>
        <v>0</v>
      </c>
      <c r="AC32" s="65">
        <f t="shared" si="3"/>
        <v>0</v>
      </c>
      <c r="AD32" s="34"/>
      <c r="AE32" s="34"/>
      <c r="AF32" s="34"/>
      <c r="AG32" s="34"/>
      <c r="AH32" s="34"/>
      <c r="AI32" s="34"/>
      <c r="AJ32" s="34"/>
    </row>
    <row r="33" spans="1:36" s="4" customFormat="1" ht="15" customHeight="1">
      <c r="A33" s="34"/>
      <c r="B33" s="3">
        <v>27</v>
      </c>
      <c r="C33" s="26">
        <f>IF(นักเรียน!B32="","",นักเรียน!B32)</f>
        <v>7629</v>
      </c>
      <c r="D33" s="27" t="str">
        <f>IF(นักเรียน!C32="","",นักเรียน!C32)</f>
        <v>สามเณร</v>
      </c>
      <c r="E33" s="44"/>
      <c r="F33" s="45"/>
      <c r="G33" s="45"/>
      <c r="H33" s="45"/>
      <c r="I33" s="46"/>
      <c r="J33" s="44"/>
      <c r="K33" s="45"/>
      <c r="L33" s="45"/>
      <c r="M33" s="45"/>
      <c r="N33" s="46"/>
      <c r="O33" s="44"/>
      <c r="P33" s="45"/>
      <c r="Q33" s="45"/>
      <c r="R33" s="45"/>
      <c r="S33" s="46"/>
      <c r="T33" s="44"/>
      <c r="U33" s="45"/>
      <c r="V33" s="45"/>
      <c r="W33" s="45"/>
      <c r="X33" s="46"/>
      <c r="Y33" s="43" t="str">
        <f t="shared" si="0"/>
        <v/>
      </c>
      <c r="Z33" s="43" t="str">
        <f t="shared" si="1"/>
        <v/>
      </c>
      <c r="AA33" s="34"/>
      <c r="AB33" s="39">
        <f t="shared" si="2"/>
        <v>0</v>
      </c>
      <c r="AC33" s="65">
        <f t="shared" si="3"/>
        <v>0</v>
      </c>
      <c r="AD33" s="34"/>
      <c r="AE33" s="34"/>
      <c r="AF33" s="34"/>
      <c r="AG33" s="34"/>
      <c r="AH33" s="34"/>
      <c r="AI33" s="34"/>
      <c r="AJ33" s="34"/>
    </row>
    <row r="34" spans="1:36" s="4" customFormat="1" ht="15" customHeight="1">
      <c r="A34" s="34"/>
      <c r="B34" s="3">
        <v>28</v>
      </c>
      <c r="C34" s="26">
        <f>IF(นักเรียน!B33="","",นักเรียน!B33)</f>
        <v>7649</v>
      </c>
      <c r="D34" s="27" t="str">
        <f>IF(นักเรียน!C33="","",นักเรียน!C33)</f>
        <v>สามเณร</v>
      </c>
      <c r="E34" s="44"/>
      <c r="F34" s="45"/>
      <c r="G34" s="45"/>
      <c r="H34" s="45"/>
      <c r="I34" s="46"/>
      <c r="J34" s="44"/>
      <c r="K34" s="45"/>
      <c r="L34" s="45"/>
      <c r="M34" s="45"/>
      <c r="N34" s="46"/>
      <c r="O34" s="44"/>
      <c r="P34" s="45"/>
      <c r="Q34" s="45"/>
      <c r="R34" s="45"/>
      <c r="S34" s="46"/>
      <c r="T34" s="44"/>
      <c r="U34" s="45"/>
      <c r="V34" s="45"/>
      <c r="W34" s="45"/>
      <c r="X34" s="46"/>
      <c r="Y34" s="43" t="str">
        <f t="shared" si="0"/>
        <v/>
      </c>
      <c r="Z34" s="43" t="str">
        <f t="shared" si="1"/>
        <v/>
      </c>
      <c r="AA34" s="34"/>
      <c r="AB34" s="39">
        <f t="shared" si="2"/>
        <v>0</v>
      </c>
      <c r="AC34" s="65">
        <f t="shared" si="3"/>
        <v>0</v>
      </c>
      <c r="AD34" s="34"/>
      <c r="AE34" s="34"/>
      <c r="AF34" s="34"/>
      <c r="AG34" s="34"/>
      <c r="AH34" s="34"/>
      <c r="AI34" s="34"/>
      <c r="AJ34" s="34"/>
    </row>
    <row r="35" spans="1:36" s="4" customFormat="1" ht="15" customHeight="1">
      <c r="A35" s="34"/>
      <c r="B35" s="3">
        <v>29</v>
      </c>
      <c r="C35" s="26">
        <f>IF(นักเรียน!B34="","",นักเรียน!B34)</f>
        <v>7734</v>
      </c>
      <c r="D35" s="27" t="str">
        <f>IF(นักเรียน!C34="","",นักเรียน!C34)</f>
        <v>สามเณร</v>
      </c>
      <c r="E35" s="44"/>
      <c r="F35" s="45"/>
      <c r="G35" s="45"/>
      <c r="H35" s="45"/>
      <c r="I35" s="46"/>
      <c r="J35" s="44"/>
      <c r="K35" s="45"/>
      <c r="L35" s="45"/>
      <c r="M35" s="45"/>
      <c r="N35" s="46"/>
      <c r="O35" s="44"/>
      <c r="P35" s="45"/>
      <c r="Q35" s="45"/>
      <c r="R35" s="45"/>
      <c r="S35" s="46"/>
      <c r="T35" s="44"/>
      <c r="U35" s="45"/>
      <c r="V35" s="45"/>
      <c r="W35" s="45"/>
      <c r="X35" s="46"/>
      <c r="Y35" s="43" t="str">
        <f t="shared" si="0"/>
        <v/>
      </c>
      <c r="Z35" s="43" t="str">
        <f t="shared" si="1"/>
        <v/>
      </c>
      <c r="AA35" s="34"/>
      <c r="AB35" s="39">
        <f t="shared" si="2"/>
        <v>0</v>
      </c>
      <c r="AC35" s="65">
        <f t="shared" si="3"/>
        <v>0</v>
      </c>
      <c r="AD35" s="34"/>
      <c r="AE35" s="34"/>
      <c r="AF35" s="34"/>
      <c r="AG35" s="34"/>
      <c r="AH35" s="34"/>
      <c r="AI35" s="34"/>
      <c r="AJ35" s="34"/>
    </row>
    <row r="36" spans="1:36" s="4" customFormat="1" ht="15" customHeight="1">
      <c r="A36" s="34"/>
      <c r="B36" s="3">
        <v>30</v>
      </c>
      <c r="C36" s="26" t="str">
        <f>IF(นักเรียน!B35="","",นักเรียน!B35)</f>
        <v/>
      </c>
      <c r="D36" s="27" t="str">
        <f>IF(นักเรียน!C35="","",นักเรียน!C35)</f>
        <v/>
      </c>
      <c r="E36" s="44"/>
      <c r="F36" s="45"/>
      <c r="G36" s="45"/>
      <c r="H36" s="45"/>
      <c r="I36" s="46"/>
      <c r="J36" s="44"/>
      <c r="K36" s="45"/>
      <c r="L36" s="45"/>
      <c r="M36" s="45"/>
      <c r="N36" s="46"/>
      <c r="O36" s="44"/>
      <c r="P36" s="45"/>
      <c r="Q36" s="45"/>
      <c r="R36" s="45"/>
      <c r="S36" s="46"/>
      <c r="T36" s="44"/>
      <c r="U36" s="45"/>
      <c r="V36" s="45"/>
      <c r="W36" s="45"/>
      <c r="X36" s="46"/>
      <c r="Y36" s="43" t="str">
        <f t="shared" si="0"/>
        <v/>
      </c>
      <c r="Z36" s="43" t="str">
        <f t="shared" si="1"/>
        <v/>
      </c>
      <c r="AA36" s="34"/>
      <c r="AB36" s="39">
        <f t="shared" si="2"/>
        <v>0</v>
      </c>
      <c r="AC36" s="65">
        <f t="shared" si="3"/>
        <v>0</v>
      </c>
      <c r="AD36" s="34"/>
      <c r="AE36" s="34"/>
      <c r="AF36" s="34"/>
      <c r="AG36" s="34"/>
      <c r="AH36" s="34"/>
      <c r="AI36" s="34"/>
      <c r="AJ36" s="34"/>
    </row>
    <row r="37" spans="1:36" s="4" customFormat="1" ht="15" customHeight="1">
      <c r="A37" s="34"/>
      <c r="B37" s="3">
        <v>31</v>
      </c>
      <c r="C37" s="26" t="str">
        <f>IF(นักเรียน!B36="","",นักเรียน!B36)</f>
        <v/>
      </c>
      <c r="D37" s="27" t="str">
        <f>IF(นักเรียน!C36="","",นักเรียน!C36)</f>
        <v/>
      </c>
      <c r="E37" s="44"/>
      <c r="F37" s="45"/>
      <c r="G37" s="45"/>
      <c r="H37" s="45"/>
      <c r="I37" s="46"/>
      <c r="J37" s="44"/>
      <c r="K37" s="45"/>
      <c r="L37" s="45"/>
      <c r="M37" s="45"/>
      <c r="N37" s="46"/>
      <c r="O37" s="44"/>
      <c r="P37" s="45"/>
      <c r="Q37" s="45"/>
      <c r="R37" s="45"/>
      <c r="S37" s="46"/>
      <c r="T37" s="44"/>
      <c r="U37" s="45"/>
      <c r="V37" s="45"/>
      <c r="W37" s="45"/>
      <c r="X37" s="46"/>
      <c r="Y37" s="43" t="str">
        <f t="shared" si="0"/>
        <v/>
      </c>
      <c r="Z37" s="43" t="str">
        <f t="shared" si="1"/>
        <v/>
      </c>
      <c r="AA37" s="34"/>
      <c r="AB37" s="39">
        <f t="shared" si="2"/>
        <v>0</v>
      </c>
      <c r="AC37" s="65">
        <f t="shared" si="3"/>
        <v>0</v>
      </c>
      <c r="AD37" s="34"/>
      <c r="AE37" s="34"/>
      <c r="AF37" s="34"/>
      <c r="AG37" s="34"/>
      <c r="AH37" s="34"/>
      <c r="AI37" s="34"/>
      <c r="AJ37" s="34"/>
    </row>
    <row r="38" spans="1:36" s="4" customFormat="1" ht="15" customHeight="1">
      <c r="A38" s="34"/>
      <c r="B38" s="3">
        <v>32</v>
      </c>
      <c r="C38" s="26" t="str">
        <f>IF(นักเรียน!B37="","",นักเรียน!B37)</f>
        <v/>
      </c>
      <c r="D38" s="27" t="str">
        <f>IF(นักเรียน!C37="","",นักเรียน!C37)</f>
        <v/>
      </c>
      <c r="E38" s="44"/>
      <c r="F38" s="45"/>
      <c r="G38" s="45"/>
      <c r="H38" s="45"/>
      <c r="I38" s="46"/>
      <c r="J38" s="44"/>
      <c r="K38" s="45"/>
      <c r="L38" s="45"/>
      <c r="M38" s="45"/>
      <c r="N38" s="46"/>
      <c r="O38" s="44"/>
      <c r="P38" s="45"/>
      <c r="Q38" s="45"/>
      <c r="R38" s="45"/>
      <c r="S38" s="46"/>
      <c r="T38" s="44"/>
      <c r="U38" s="45"/>
      <c r="V38" s="45"/>
      <c r="W38" s="45"/>
      <c r="X38" s="46"/>
      <c r="Y38" s="43" t="str">
        <f t="shared" si="0"/>
        <v/>
      </c>
      <c r="Z38" s="43" t="str">
        <f t="shared" si="1"/>
        <v/>
      </c>
      <c r="AA38" s="34"/>
      <c r="AB38" s="39">
        <f t="shared" si="2"/>
        <v>0</v>
      </c>
      <c r="AC38" s="65">
        <f t="shared" si="3"/>
        <v>0</v>
      </c>
      <c r="AD38" s="34"/>
      <c r="AE38" s="34"/>
      <c r="AF38" s="34"/>
      <c r="AG38" s="34"/>
      <c r="AH38" s="34"/>
      <c r="AI38" s="34"/>
      <c r="AJ38" s="34"/>
    </row>
    <row r="39" spans="1:36" s="4" customFormat="1" ht="15" customHeight="1">
      <c r="A39" s="34"/>
      <c r="B39" s="3">
        <v>33</v>
      </c>
      <c r="C39" s="26" t="str">
        <f>IF(นักเรียน!B38="","",นักเรียน!B38)</f>
        <v/>
      </c>
      <c r="D39" s="27" t="str">
        <f>IF(นักเรียน!C38="","",นักเรียน!C38)</f>
        <v/>
      </c>
      <c r="E39" s="44"/>
      <c r="F39" s="45"/>
      <c r="G39" s="45"/>
      <c r="H39" s="45"/>
      <c r="I39" s="46"/>
      <c r="J39" s="44"/>
      <c r="K39" s="45"/>
      <c r="L39" s="45"/>
      <c r="M39" s="45"/>
      <c r="N39" s="46"/>
      <c r="O39" s="44"/>
      <c r="P39" s="45"/>
      <c r="Q39" s="45"/>
      <c r="R39" s="45"/>
      <c r="S39" s="46"/>
      <c r="T39" s="44"/>
      <c r="U39" s="45"/>
      <c r="V39" s="45"/>
      <c r="W39" s="45"/>
      <c r="X39" s="46"/>
      <c r="Y39" s="43" t="str">
        <f t="shared" si="0"/>
        <v/>
      </c>
      <c r="Z39" s="43" t="str">
        <f t="shared" si="1"/>
        <v/>
      </c>
      <c r="AA39" s="34"/>
      <c r="AB39" s="39">
        <f t="shared" si="2"/>
        <v>0</v>
      </c>
      <c r="AC39" s="65">
        <f t="shared" si="3"/>
        <v>0</v>
      </c>
      <c r="AD39" s="34"/>
      <c r="AE39" s="34"/>
      <c r="AF39" s="34"/>
      <c r="AG39" s="34"/>
      <c r="AH39" s="34"/>
      <c r="AI39" s="34"/>
      <c r="AJ39" s="34"/>
    </row>
    <row r="40" spans="1:36" s="4" customFormat="1" ht="15" customHeight="1">
      <c r="A40" s="34"/>
      <c r="B40" s="3">
        <v>34</v>
      </c>
      <c r="C40" s="26" t="str">
        <f>IF(นักเรียน!B39="","",นักเรียน!B39)</f>
        <v/>
      </c>
      <c r="D40" s="27" t="str">
        <f>IF(นักเรียน!C39="","",นักเรียน!C39)</f>
        <v/>
      </c>
      <c r="E40" s="44"/>
      <c r="F40" s="45"/>
      <c r="G40" s="45"/>
      <c r="H40" s="45"/>
      <c r="I40" s="46"/>
      <c r="J40" s="44"/>
      <c r="K40" s="45"/>
      <c r="L40" s="45"/>
      <c r="M40" s="45"/>
      <c r="N40" s="46"/>
      <c r="O40" s="44"/>
      <c r="P40" s="45"/>
      <c r="Q40" s="45"/>
      <c r="R40" s="45"/>
      <c r="S40" s="46"/>
      <c r="T40" s="44"/>
      <c r="U40" s="45"/>
      <c r="V40" s="45"/>
      <c r="W40" s="45"/>
      <c r="X40" s="46"/>
      <c r="Y40" s="43" t="str">
        <f t="shared" si="0"/>
        <v/>
      </c>
      <c r="Z40" s="43" t="str">
        <f t="shared" si="1"/>
        <v/>
      </c>
      <c r="AA40" s="34"/>
      <c r="AB40" s="39">
        <f t="shared" si="2"/>
        <v>0</v>
      </c>
      <c r="AC40" s="65">
        <f t="shared" si="3"/>
        <v>0</v>
      </c>
      <c r="AD40" s="34"/>
      <c r="AE40" s="34"/>
      <c r="AF40" s="34"/>
      <c r="AG40" s="34"/>
      <c r="AH40" s="34"/>
      <c r="AI40" s="34"/>
      <c r="AJ40" s="34"/>
    </row>
    <row r="41" spans="1:36" s="4" customFormat="1" ht="15" customHeight="1">
      <c r="A41" s="34"/>
      <c r="B41" s="3">
        <v>35</v>
      </c>
      <c r="C41" s="26" t="str">
        <f>IF(นักเรียน!B40="","",นักเรียน!B40)</f>
        <v/>
      </c>
      <c r="D41" s="27" t="str">
        <f>IF(นักเรียน!C40="","",นักเรียน!C40)</f>
        <v/>
      </c>
      <c r="E41" s="44"/>
      <c r="F41" s="45"/>
      <c r="G41" s="45"/>
      <c r="H41" s="45"/>
      <c r="I41" s="46"/>
      <c r="J41" s="44"/>
      <c r="K41" s="45"/>
      <c r="L41" s="45"/>
      <c r="M41" s="45"/>
      <c r="N41" s="46"/>
      <c r="O41" s="44"/>
      <c r="P41" s="45"/>
      <c r="Q41" s="45"/>
      <c r="R41" s="45"/>
      <c r="S41" s="46"/>
      <c r="T41" s="44"/>
      <c r="U41" s="45"/>
      <c r="V41" s="45"/>
      <c r="W41" s="45"/>
      <c r="X41" s="46"/>
      <c r="Y41" s="43" t="str">
        <f t="shared" si="0"/>
        <v/>
      </c>
      <c r="Z41" s="43" t="str">
        <f t="shared" si="1"/>
        <v/>
      </c>
      <c r="AA41" s="34"/>
      <c r="AB41" s="39">
        <f t="shared" si="2"/>
        <v>0</v>
      </c>
      <c r="AC41" s="65">
        <f t="shared" si="3"/>
        <v>0</v>
      </c>
      <c r="AD41" s="34"/>
      <c r="AE41" s="34"/>
      <c r="AF41" s="34"/>
      <c r="AG41" s="34"/>
      <c r="AH41" s="34"/>
      <c r="AI41" s="34"/>
      <c r="AJ41" s="34"/>
    </row>
    <row r="42" spans="1:36" s="4" customFormat="1" ht="15" customHeight="1">
      <c r="A42" s="34"/>
      <c r="B42" s="3">
        <v>36</v>
      </c>
      <c r="C42" s="26" t="str">
        <f>IF(นักเรียน!B41="","",นักเรียน!B41)</f>
        <v/>
      </c>
      <c r="D42" s="27" t="str">
        <f>IF(นักเรียน!C41="","",นักเรียน!C41)</f>
        <v/>
      </c>
      <c r="E42" s="44"/>
      <c r="F42" s="45"/>
      <c r="G42" s="45"/>
      <c r="H42" s="45"/>
      <c r="I42" s="46"/>
      <c r="J42" s="44"/>
      <c r="K42" s="45"/>
      <c r="L42" s="45"/>
      <c r="M42" s="45"/>
      <c r="N42" s="46"/>
      <c r="O42" s="44"/>
      <c r="P42" s="45"/>
      <c r="Q42" s="45"/>
      <c r="R42" s="45"/>
      <c r="S42" s="46"/>
      <c r="T42" s="44"/>
      <c r="U42" s="45"/>
      <c r="V42" s="45"/>
      <c r="W42" s="45"/>
      <c r="X42" s="46"/>
      <c r="Y42" s="43" t="str">
        <f t="shared" si="0"/>
        <v/>
      </c>
      <c r="Z42" s="43" t="str">
        <f t="shared" si="1"/>
        <v/>
      </c>
      <c r="AA42" s="34"/>
      <c r="AB42" s="39">
        <f t="shared" si="2"/>
        <v>0</v>
      </c>
      <c r="AC42" s="65">
        <f t="shared" si="3"/>
        <v>0</v>
      </c>
      <c r="AD42" s="34"/>
      <c r="AE42" s="34"/>
      <c r="AF42" s="34"/>
      <c r="AG42" s="34"/>
      <c r="AH42" s="34"/>
      <c r="AI42" s="34"/>
      <c r="AJ42" s="34"/>
    </row>
    <row r="43" spans="1:36" s="4" customFormat="1" ht="15" customHeight="1">
      <c r="A43" s="34"/>
      <c r="B43" s="3">
        <v>37</v>
      </c>
      <c r="C43" s="26" t="str">
        <f>IF(นักเรียน!B42="","",นักเรียน!B42)</f>
        <v/>
      </c>
      <c r="D43" s="27" t="str">
        <f>IF(นักเรียน!C42="","",นักเรียน!C42)</f>
        <v/>
      </c>
      <c r="E43" s="44"/>
      <c r="F43" s="45"/>
      <c r="G43" s="45"/>
      <c r="H43" s="45"/>
      <c r="I43" s="46"/>
      <c r="J43" s="44"/>
      <c r="K43" s="45"/>
      <c r="L43" s="45"/>
      <c r="M43" s="45"/>
      <c r="N43" s="46"/>
      <c r="O43" s="44"/>
      <c r="P43" s="45"/>
      <c r="Q43" s="45"/>
      <c r="R43" s="45"/>
      <c r="S43" s="46"/>
      <c r="T43" s="44"/>
      <c r="U43" s="45"/>
      <c r="V43" s="45"/>
      <c r="W43" s="45"/>
      <c r="X43" s="46"/>
      <c r="Y43" s="43" t="str">
        <f t="shared" si="0"/>
        <v/>
      </c>
      <c r="Z43" s="43" t="str">
        <f t="shared" si="1"/>
        <v/>
      </c>
      <c r="AA43" s="34"/>
      <c r="AB43" s="39">
        <f t="shared" si="2"/>
        <v>0</v>
      </c>
      <c r="AC43" s="65">
        <f t="shared" si="3"/>
        <v>0</v>
      </c>
      <c r="AD43" s="34"/>
      <c r="AE43" s="34"/>
      <c r="AF43" s="34"/>
      <c r="AG43" s="34"/>
      <c r="AH43" s="34"/>
      <c r="AI43" s="34"/>
      <c r="AJ43" s="34"/>
    </row>
    <row r="44" spans="1:36" s="5" customFormat="1" ht="15" customHeight="1">
      <c r="A44" s="35"/>
      <c r="B44" s="3">
        <v>38</v>
      </c>
      <c r="C44" s="26" t="str">
        <f>IF(นักเรียน!B43="","",นักเรียน!B43)</f>
        <v/>
      </c>
      <c r="D44" s="27" t="str">
        <f>IF(นักเรียน!C43="","",นักเรียน!C43)</f>
        <v/>
      </c>
      <c r="E44" s="44"/>
      <c r="F44" s="45"/>
      <c r="G44" s="45"/>
      <c r="H44" s="45"/>
      <c r="I44" s="46"/>
      <c r="J44" s="44"/>
      <c r="K44" s="45"/>
      <c r="L44" s="45"/>
      <c r="M44" s="45"/>
      <c r="N44" s="46"/>
      <c r="O44" s="44"/>
      <c r="P44" s="45"/>
      <c r="Q44" s="45"/>
      <c r="R44" s="45"/>
      <c r="S44" s="46"/>
      <c r="T44" s="44"/>
      <c r="U44" s="45"/>
      <c r="V44" s="45"/>
      <c r="W44" s="45"/>
      <c r="X44" s="46"/>
      <c r="Y44" s="43" t="str">
        <f t="shared" si="0"/>
        <v/>
      </c>
      <c r="Z44" s="43" t="str">
        <f t="shared" si="1"/>
        <v/>
      </c>
      <c r="AA44" s="35"/>
      <c r="AB44" s="39">
        <f t="shared" si="2"/>
        <v>0</v>
      </c>
      <c r="AC44" s="65">
        <f t="shared" si="3"/>
        <v>0</v>
      </c>
      <c r="AD44" s="35"/>
      <c r="AE44" s="35"/>
      <c r="AF44" s="35"/>
      <c r="AG44" s="35"/>
      <c r="AH44" s="35"/>
      <c r="AI44" s="35"/>
      <c r="AJ44" s="35"/>
    </row>
    <row r="45" spans="1:36" s="5" customFormat="1" ht="15" customHeight="1">
      <c r="A45" s="35"/>
      <c r="B45" s="3">
        <v>39</v>
      </c>
      <c r="C45" s="26" t="str">
        <f>IF(นักเรียน!B44="","",นักเรียน!B44)</f>
        <v/>
      </c>
      <c r="D45" s="27" t="str">
        <f>IF(นักเรียน!C44="","",นักเรียน!C44)</f>
        <v/>
      </c>
      <c r="E45" s="44"/>
      <c r="F45" s="45"/>
      <c r="G45" s="45"/>
      <c r="H45" s="45"/>
      <c r="I45" s="46"/>
      <c r="J45" s="44"/>
      <c r="K45" s="45"/>
      <c r="L45" s="45"/>
      <c r="M45" s="45"/>
      <c r="N45" s="46"/>
      <c r="O45" s="44"/>
      <c r="P45" s="45"/>
      <c r="Q45" s="45"/>
      <c r="R45" s="45"/>
      <c r="S45" s="46"/>
      <c r="T45" s="44"/>
      <c r="U45" s="45"/>
      <c r="V45" s="45"/>
      <c r="W45" s="45"/>
      <c r="X45" s="46"/>
      <c r="Y45" s="43" t="str">
        <f t="shared" si="0"/>
        <v/>
      </c>
      <c r="Z45" s="43" t="str">
        <f t="shared" si="1"/>
        <v/>
      </c>
      <c r="AA45" s="35"/>
      <c r="AB45" s="39">
        <f t="shared" si="2"/>
        <v>0</v>
      </c>
      <c r="AC45" s="65">
        <f t="shared" si="3"/>
        <v>0</v>
      </c>
      <c r="AD45" s="35"/>
      <c r="AE45" s="35"/>
      <c r="AF45" s="35"/>
      <c r="AG45" s="35"/>
      <c r="AH45" s="35"/>
      <c r="AI45" s="35"/>
      <c r="AJ45" s="35"/>
    </row>
    <row r="46" spans="1:36" s="5" customFormat="1" ht="15" customHeight="1">
      <c r="A46" s="35"/>
      <c r="B46" s="3">
        <v>40</v>
      </c>
      <c r="C46" s="26" t="str">
        <f>IF(นักเรียน!B45="","",นักเรียน!B45)</f>
        <v/>
      </c>
      <c r="D46" s="27" t="str">
        <f>IF(นักเรียน!C45="","",นักเรียน!C45)</f>
        <v/>
      </c>
      <c r="E46" s="44"/>
      <c r="F46" s="45"/>
      <c r="G46" s="45"/>
      <c r="H46" s="45"/>
      <c r="I46" s="46"/>
      <c r="J46" s="44"/>
      <c r="K46" s="45"/>
      <c r="L46" s="45"/>
      <c r="M46" s="45"/>
      <c r="N46" s="46"/>
      <c r="O46" s="44"/>
      <c r="P46" s="45"/>
      <c r="Q46" s="45"/>
      <c r="R46" s="45"/>
      <c r="S46" s="46"/>
      <c r="T46" s="44"/>
      <c r="U46" s="45"/>
      <c r="V46" s="45"/>
      <c r="W46" s="45"/>
      <c r="X46" s="46"/>
      <c r="Y46" s="43" t="str">
        <f t="shared" si="0"/>
        <v/>
      </c>
      <c r="Z46" s="43" t="str">
        <f t="shared" si="1"/>
        <v/>
      </c>
      <c r="AA46" s="35"/>
      <c r="AB46" s="39">
        <f t="shared" si="2"/>
        <v>0</v>
      </c>
      <c r="AC46" s="65">
        <f t="shared" si="3"/>
        <v>0</v>
      </c>
      <c r="AD46" s="35"/>
      <c r="AE46" s="35"/>
      <c r="AF46" s="35"/>
      <c r="AG46" s="35"/>
      <c r="AH46" s="35"/>
      <c r="AI46" s="35"/>
      <c r="AJ46" s="35"/>
    </row>
    <row r="47" spans="1:36" s="5" customFormat="1" ht="15" customHeight="1">
      <c r="A47" s="35"/>
      <c r="B47" s="3">
        <v>41</v>
      </c>
      <c r="C47" s="26" t="str">
        <f>IF(นักเรียน!B46="","",นักเรียน!B46)</f>
        <v/>
      </c>
      <c r="D47" s="27" t="str">
        <f>IF(นักเรียน!C46="","",นักเรียน!C46)</f>
        <v/>
      </c>
      <c r="E47" s="44"/>
      <c r="F47" s="45"/>
      <c r="G47" s="45"/>
      <c r="H47" s="45"/>
      <c r="I47" s="46"/>
      <c r="J47" s="44"/>
      <c r="K47" s="45"/>
      <c r="L47" s="45"/>
      <c r="M47" s="45"/>
      <c r="N47" s="46"/>
      <c r="O47" s="44"/>
      <c r="P47" s="45"/>
      <c r="Q47" s="45"/>
      <c r="R47" s="45"/>
      <c r="S47" s="46"/>
      <c r="T47" s="44"/>
      <c r="U47" s="45"/>
      <c r="V47" s="45"/>
      <c r="W47" s="45"/>
      <c r="X47" s="46"/>
      <c r="Y47" s="43" t="str">
        <f t="shared" si="0"/>
        <v/>
      </c>
      <c r="Z47" s="43" t="str">
        <f t="shared" si="1"/>
        <v/>
      </c>
      <c r="AA47" s="35"/>
      <c r="AB47" s="39">
        <f t="shared" si="2"/>
        <v>0</v>
      </c>
      <c r="AC47" s="65">
        <f t="shared" si="3"/>
        <v>0</v>
      </c>
      <c r="AD47" s="35"/>
      <c r="AE47" s="35"/>
      <c r="AF47" s="35"/>
      <c r="AG47" s="35"/>
      <c r="AH47" s="35"/>
      <c r="AI47" s="35"/>
      <c r="AJ47" s="35"/>
    </row>
    <row r="48" spans="1:36" s="5" customFormat="1" ht="15" customHeight="1">
      <c r="A48" s="35"/>
      <c r="B48" s="3">
        <v>42</v>
      </c>
      <c r="C48" s="26" t="str">
        <f>IF(นักเรียน!B47="","",นักเรียน!B47)</f>
        <v/>
      </c>
      <c r="D48" s="27" t="str">
        <f>IF(นักเรียน!C47="","",นักเรียน!C47)</f>
        <v/>
      </c>
      <c r="E48" s="44"/>
      <c r="F48" s="45"/>
      <c r="G48" s="45"/>
      <c r="H48" s="45"/>
      <c r="I48" s="46"/>
      <c r="J48" s="44"/>
      <c r="K48" s="45"/>
      <c r="L48" s="45"/>
      <c r="M48" s="45"/>
      <c r="N48" s="46"/>
      <c r="O48" s="44"/>
      <c r="P48" s="45"/>
      <c r="Q48" s="45"/>
      <c r="R48" s="45"/>
      <c r="S48" s="46"/>
      <c r="T48" s="44"/>
      <c r="U48" s="45"/>
      <c r="V48" s="45"/>
      <c r="W48" s="45"/>
      <c r="X48" s="46"/>
      <c r="Y48" s="43" t="str">
        <f t="shared" si="0"/>
        <v/>
      </c>
      <c r="Z48" s="43" t="str">
        <f t="shared" si="1"/>
        <v/>
      </c>
      <c r="AA48" s="35"/>
      <c r="AB48" s="39">
        <f t="shared" si="2"/>
        <v>0</v>
      </c>
      <c r="AC48" s="65">
        <f t="shared" si="3"/>
        <v>0</v>
      </c>
      <c r="AD48" s="35"/>
      <c r="AE48" s="35"/>
      <c r="AF48" s="35"/>
      <c r="AG48" s="35"/>
      <c r="AH48" s="35"/>
      <c r="AI48" s="35"/>
      <c r="AJ48" s="35"/>
    </row>
    <row r="49" spans="1:36" s="5" customFormat="1" ht="15" customHeight="1">
      <c r="A49" s="35"/>
      <c r="B49" s="3">
        <v>43</v>
      </c>
      <c r="C49" s="26" t="str">
        <f>IF(นักเรียน!B48="","",นักเรียน!B48)</f>
        <v/>
      </c>
      <c r="D49" s="27" t="str">
        <f>IF(นักเรียน!C48="","",นักเรียน!C48)</f>
        <v/>
      </c>
      <c r="E49" s="44"/>
      <c r="F49" s="45"/>
      <c r="G49" s="45"/>
      <c r="H49" s="45"/>
      <c r="I49" s="46"/>
      <c r="J49" s="44"/>
      <c r="K49" s="45"/>
      <c r="L49" s="45"/>
      <c r="M49" s="45"/>
      <c r="N49" s="46"/>
      <c r="O49" s="44"/>
      <c r="P49" s="45"/>
      <c r="Q49" s="45"/>
      <c r="R49" s="45"/>
      <c r="S49" s="46"/>
      <c r="T49" s="44"/>
      <c r="U49" s="45"/>
      <c r="V49" s="45"/>
      <c r="W49" s="45"/>
      <c r="X49" s="46"/>
      <c r="Y49" s="43" t="str">
        <f t="shared" si="0"/>
        <v/>
      </c>
      <c r="Z49" s="43" t="str">
        <f t="shared" si="1"/>
        <v/>
      </c>
      <c r="AA49" s="35"/>
      <c r="AB49" s="39">
        <f t="shared" si="2"/>
        <v>0</v>
      </c>
      <c r="AC49" s="65">
        <f t="shared" si="3"/>
        <v>0</v>
      </c>
      <c r="AD49" s="35"/>
      <c r="AE49" s="35"/>
      <c r="AF49" s="35"/>
      <c r="AG49" s="35"/>
      <c r="AH49" s="35"/>
      <c r="AI49" s="35"/>
      <c r="AJ49" s="35"/>
    </row>
    <row r="50" spans="1:36" s="5" customFormat="1" ht="15" customHeight="1">
      <c r="A50" s="35"/>
      <c r="B50" s="3">
        <v>44</v>
      </c>
      <c r="C50" s="26" t="str">
        <f>IF(นักเรียน!B49="","",นักเรียน!B49)</f>
        <v/>
      </c>
      <c r="D50" s="27" t="str">
        <f>IF(นักเรียน!C49="","",นักเรียน!C49)</f>
        <v/>
      </c>
      <c r="E50" s="44"/>
      <c r="F50" s="45"/>
      <c r="G50" s="45"/>
      <c r="H50" s="45"/>
      <c r="I50" s="46"/>
      <c r="J50" s="44"/>
      <c r="K50" s="45"/>
      <c r="L50" s="45"/>
      <c r="M50" s="45"/>
      <c r="N50" s="46"/>
      <c r="O50" s="44"/>
      <c r="P50" s="45"/>
      <c r="Q50" s="45"/>
      <c r="R50" s="45"/>
      <c r="S50" s="46"/>
      <c r="T50" s="44"/>
      <c r="U50" s="45"/>
      <c r="V50" s="45"/>
      <c r="W50" s="45"/>
      <c r="X50" s="46"/>
      <c r="Y50" s="43" t="str">
        <f t="shared" si="0"/>
        <v/>
      </c>
      <c r="Z50" s="43" t="str">
        <f t="shared" si="1"/>
        <v/>
      </c>
      <c r="AA50" s="35"/>
      <c r="AB50" s="39">
        <f t="shared" si="2"/>
        <v>0</v>
      </c>
      <c r="AC50" s="65">
        <f t="shared" si="3"/>
        <v>0</v>
      </c>
      <c r="AD50" s="35"/>
      <c r="AE50" s="35"/>
      <c r="AF50" s="35"/>
      <c r="AG50" s="35"/>
      <c r="AH50" s="35"/>
      <c r="AI50" s="35"/>
      <c r="AJ50" s="35"/>
    </row>
    <row r="51" spans="1:36" s="5" customFormat="1" ht="15" customHeight="1">
      <c r="A51" s="35"/>
      <c r="B51" s="3">
        <v>45</v>
      </c>
      <c r="C51" s="26" t="str">
        <f>IF(นักเรียน!B50="","",นักเรียน!B50)</f>
        <v/>
      </c>
      <c r="D51" s="27" t="str">
        <f>IF(นักเรียน!C50="","",นักเรียน!C50)</f>
        <v/>
      </c>
      <c r="E51" s="44"/>
      <c r="F51" s="45"/>
      <c r="G51" s="45"/>
      <c r="H51" s="45"/>
      <c r="I51" s="46"/>
      <c r="J51" s="44"/>
      <c r="K51" s="45"/>
      <c r="L51" s="45"/>
      <c r="M51" s="45"/>
      <c r="N51" s="46"/>
      <c r="O51" s="44"/>
      <c r="P51" s="45"/>
      <c r="Q51" s="45"/>
      <c r="R51" s="45"/>
      <c r="S51" s="46"/>
      <c r="T51" s="44"/>
      <c r="U51" s="45"/>
      <c r="V51" s="45"/>
      <c r="W51" s="45"/>
      <c r="X51" s="46"/>
      <c r="Y51" s="43" t="str">
        <f t="shared" si="0"/>
        <v/>
      </c>
      <c r="Z51" s="43" t="str">
        <f>IF(Y51="","",IF(Y51=5,"ดีเยี่ยม",IF(Y51=4,"ดีมาก",IF(Y51=3,"ดี",IF(Y51=2,"พอใช้","ปรับปรุง")))))</f>
        <v/>
      </c>
      <c r="AA51" s="35"/>
      <c r="AB51" s="39">
        <f t="shared" si="2"/>
        <v>0</v>
      </c>
      <c r="AC51" s="65">
        <f t="shared" si="3"/>
        <v>0</v>
      </c>
      <c r="AD51" s="35"/>
      <c r="AE51" s="35"/>
      <c r="AF51" s="35"/>
      <c r="AG51" s="35"/>
      <c r="AH51" s="35"/>
      <c r="AI51" s="35"/>
      <c r="AJ51" s="35"/>
    </row>
    <row r="52" spans="1:36" s="5" customFormat="1" ht="18.75" customHeight="1">
      <c r="A52" s="35"/>
      <c r="B52" s="168" t="s">
        <v>45</v>
      </c>
      <c r="C52" s="168"/>
      <c r="D52" s="168"/>
      <c r="E52" s="168"/>
      <c r="F52" s="168"/>
      <c r="G52" s="168"/>
      <c r="H52" s="168"/>
      <c r="I52" s="168"/>
      <c r="J52" s="170" t="str">
        <f>IF(AD2=0,"",AD2)</f>
        <v/>
      </c>
      <c r="K52" s="170"/>
      <c r="L52" s="170"/>
      <c r="M52" s="170"/>
      <c r="N52" s="170"/>
      <c r="O52" s="181" t="s">
        <v>36</v>
      </c>
      <c r="P52" s="182"/>
      <c r="Q52" s="182"/>
      <c r="R52" s="182"/>
      <c r="S52" s="182"/>
      <c r="T52" s="182"/>
      <c r="U52" s="182"/>
      <c r="V52" s="182"/>
      <c r="W52" s="182"/>
      <c r="X52" s="183"/>
      <c r="Y52" s="169" t="str">
        <f>IF(AD4="-","-",AD4)</f>
        <v>-</v>
      </c>
      <c r="Z52" s="170"/>
      <c r="AA52" s="35"/>
      <c r="AB52" s="66"/>
      <c r="AC52" s="67"/>
      <c r="AD52" s="35"/>
      <c r="AE52" s="35"/>
      <c r="AF52" s="35"/>
      <c r="AG52" s="35"/>
      <c r="AH52" s="35"/>
      <c r="AI52" s="35"/>
      <c r="AJ52" s="35"/>
    </row>
    <row r="53" spans="1:36" s="5" customFormat="1" ht="18.75" customHeight="1">
      <c r="A53" s="35"/>
      <c r="B53" s="171" t="s">
        <v>35</v>
      </c>
      <c r="C53" s="171"/>
      <c r="D53" s="171"/>
      <c r="E53" s="171"/>
      <c r="F53" s="171"/>
      <c r="G53" s="171"/>
      <c r="H53" s="171"/>
      <c r="I53" s="171"/>
      <c r="J53" s="172" t="str">
        <f>IF(AD3="-","",AD3)</f>
        <v/>
      </c>
      <c r="K53" s="173"/>
      <c r="L53" s="173"/>
      <c r="M53" s="173"/>
      <c r="N53" s="173"/>
      <c r="O53" s="184" t="s">
        <v>2</v>
      </c>
      <c r="P53" s="185"/>
      <c r="Q53" s="185"/>
      <c r="R53" s="185"/>
      <c r="S53" s="185"/>
      <c r="T53" s="185"/>
      <c r="U53" s="185"/>
      <c r="V53" s="185"/>
      <c r="W53" s="185"/>
      <c r="X53" s="186"/>
      <c r="Y53" s="180" t="str">
        <f>IF(Y52="-","-",IF(Y52&gt;=0.9,5,IF(Y52&gt;=0.75,4,IF(Y52&gt;=0.6,3,IF(Y52&gt;=0.5,2,1)))))</f>
        <v>-</v>
      </c>
      <c r="Z53" s="180"/>
      <c r="AA53" s="35"/>
      <c r="AB53" s="66"/>
      <c r="AC53" s="67"/>
      <c r="AD53" s="35"/>
      <c r="AE53" s="35"/>
      <c r="AF53" s="35"/>
      <c r="AG53" s="35"/>
      <c r="AH53" s="35"/>
      <c r="AI53" s="35"/>
      <c r="AJ53" s="35"/>
    </row>
    <row r="54" spans="1:36" s="5" customFormat="1" ht="18.75" customHeight="1">
      <c r="A54" s="35"/>
      <c r="B54" s="168" t="s">
        <v>46</v>
      </c>
      <c r="C54" s="168"/>
      <c r="D54" s="168"/>
      <c r="E54" s="168"/>
      <c r="F54" s="168"/>
      <c r="G54" s="168"/>
      <c r="H54" s="168"/>
      <c r="I54" s="168"/>
      <c r="J54" s="168"/>
      <c r="K54" s="168"/>
      <c r="L54" s="168"/>
      <c r="M54" s="168"/>
      <c r="N54" s="168"/>
      <c r="O54" s="168"/>
      <c r="P54" s="168"/>
      <c r="Q54" s="168"/>
      <c r="R54" s="168"/>
      <c r="S54" s="168"/>
      <c r="T54" s="168"/>
      <c r="U54" s="168"/>
      <c r="V54" s="168"/>
      <c r="W54" s="168"/>
      <c r="X54" s="168"/>
      <c r="Y54" s="170" t="str">
        <f>IF(Y53="-","-",IF(Y53=5,"ดีเยี่ยม",IF(Y53=4,"ดีมาก",IF(Y53=3,"ดี",IF(Y53=2,"พอใช้","ปรับปรุง")))))</f>
        <v>-</v>
      </c>
      <c r="Z54" s="170"/>
      <c r="AA54" s="35"/>
      <c r="AB54" s="66"/>
      <c r="AC54" s="67"/>
      <c r="AD54" s="35"/>
      <c r="AE54" s="35"/>
      <c r="AF54" s="35"/>
      <c r="AG54" s="35"/>
      <c r="AH54" s="35"/>
      <c r="AI54" s="35"/>
      <c r="AJ54" s="35"/>
    </row>
    <row r="55" spans="1:36" s="5" customFormat="1" ht="15.75" customHeight="1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8"/>
      <c r="AC55" s="35"/>
      <c r="AD55" s="35"/>
      <c r="AE55" s="35"/>
      <c r="AF55" s="35"/>
      <c r="AG55" s="35"/>
      <c r="AH55" s="35"/>
      <c r="AI55" s="35"/>
      <c r="AJ55" s="35"/>
    </row>
    <row r="56" spans="1:36">
      <c r="B56" s="33"/>
      <c r="C56" s="33"/>
      <c r="D56" s="68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49" t="s">
        <v>37</v>
      </c>
      <c r="Z56" s="57">
        <f>COUNTIF(Y7:Y51,5)</f>
        <v>0</v>
      </c>
      <c r="AA56" s="33" t="s">
        <v>34</v>
      </c>
    </row>
    <row r="57" spans="1:36"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49" t="s">
        <v>38</v>
      </c>
      <c r="Z57" s="57">
        <f>COUNTIF(Y7:Y51,4)</f>
        <v>0</v>
      </c>
      <c r="AA57" s="33" t="s">
        <v>34</v>
      </c>
    </row>
    <row r="58" spans="1:36"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49" t="s">
        <v>39</v>
      </c>
      <c r="Z58" s="57">
        <f>COUNTIF(Y7:Y51,3)</f>
        <v>0</v>
      </c>
      <c r="AA58" s="33" t="s">
        <v>34</v>
      </c>
    </row>
    <row r="59" spans="1:36"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49" t="s">
        <v>40</v>
      </c>
      <c r="Z59" s="57">
        <f>COUNTIF(Y7:Y51,2)</f>
        <v>0</v>
      </c>
      <c r="AA59" s="33" t="s">
        <v>34</v>
      </c>
    </row>
    <row r="60" spans="1:36"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49" t="s">
        <v>41</v>
      </c>
      <c r="Z60" s="57">
        <f>COUNTIF(Y7:Y51,1)</f>
        <v>0</v>
      </c>
      <c r="AA60" s="33" t="s">
        <v>34</v>
      </c>
    </row>
    <row r="61" spans="1:36"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49" t="s">
        <v>44</v>
      </c>
      <c r="Z61" s="58">
        <f>SUM(Z56:Z60)</f>
        <v>0</v>
      </c>
      <c r="AA61" s="33" t="s">
        <v>34</v>
      </c>
    </row>
    <row r="62" spans="1:36"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</row>
    <row r="63" spans="1:36"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</row>
    <row r="64" spans="1:36"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</row>
    <row r="65" spans="2:26"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</row>
    <row r="66" spans="2:26"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</row>
    <row r="67" spans="2:26"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</row>
    <row r="68" spans="2:26"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</row>
    <row r="69" spans="2:26"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</row>
    <row r="70" spans="2:26"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</row>
    <row r="71" spans="2:26"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</row>
    <row r="72" spans="2:26"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</row>
    <row r="73" spans="2:26"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</row>
    <row r="74" spans="2:26"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</row>
    <row r="75" spans="2:26"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</row>
    <row r="76" spans="2:26"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</row>
    <row r="77" spans="2:26"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</row>
    <row r="78" spans="2:26"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</row>
    <row r="79" spans="2:26"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</row>
    <row r="80" spans="2:26"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</row>
    <row r="81" spans="2:26"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</row>
    <row r="82" spans="2:26"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</row>
    <row r="83" spans="2:26"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</row>
    <row r="84" spans="2:26"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</row>
    <row r="85" spans="2:26"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</row>
  </sheetData>
  <sheetProtection password="CF17" sheet="1" objects="1" scenarios="1" selectLockedCells="1"/>
  <mergeCells count="20">
    <mergeCell ref="B54:X54"/>
    <mergeCell ref="Y54:Z54"/>
    <mergeCell ref="Z5:Z6"/>
    <mergeCell ref="B52:I52"/>
    <mergeCell ref="J52:N52"/>
    <mergeCell ref="O52:X52"/>
    <mergeCell ref="Y52:Z52"/>
    <mergeCell ref="B53:I53"/>
    <mergeCell ref="J53:N53"/>
    <mergeCell ref="O53:X53"/>
    <mergeCell ref="Y53:Z53"/>
    <mergeCell ref="C2:Y2"/>
    <mergeCell ref="B5:B6"/>
    <mergeCell ref="C5:C6"/>
    <mergeCell ref="D5:D6"/>
    <mergeCell ref="E5:I5"/>
    <mergeCell ref="J5:N5"/>
    <mergeCell ref="O5:S5"/>
    <mergeCell ref="T5:X5"/>
    <mergeCell ref="Y5:Y6"/>
  </mergeCells>
  <dataValidations count="5">
    <dataValidation type="list" allowBlank="1" showInputMessage="1" showErrorMessage="1" error="ในช่องนี้กรอกค่าระดับการประเมินเป็น 4 เท่านั้นครับ" prompt="ระดับคุณภาพ &quot;ดีมาก&quot;" sqref="U7:U51 K7:K51 F7:F51 P7:P51">
      <formula1>scor4</formula1>
    </dataValidation>
    <dataValidation type="list" allowBlank="1" showInputMessage="1" showErrorMessage="1" error="ในช่องนี้กรอกค่าระดับการประเมินเป็น 5 เท่านั้นครับ" prompt="ระดับคุณภาพ &quot;ดีเยี่ยม&quot;" sqref="T7:T51 J7:J51 E7:E51 O7:O51">
      <formula1>scor5</formula1>
    </dataValidation>
    <dataValidation type="list" allowBlank="1" showInputMessage="1" showErrorMessage="1" error="ในช่องนี้กรอกค่าระดับการประเมินเป็น 3 เท่านั้นครับ" prompt="ระดับคุณภาพ &quot;ดี&quot;" sqref="V7:V51 L7:L51 G7:G51 Q7:Q51">
      <formula1>scor3</formula1>
    </dataValidation>
    <dataValidation type="list" allowBlank="1" showInputMessage="1" showErrorMessage="1" error="ในช่องนี้กรอกค่าระดับการประเมินเป็น 2 เท่านั้นครับ" prompt="ระดับคุณภาพ &quot;พอใช้&quot;" sqref="W7:W51 M7:M51 H7:H51 R7:R51">
      <formula1>scor2</formula1>
    </dataValidation>
    <dataValidation type="list" allowBlank="1" showInputMessage="1" showErrorMessage="1" error="ในช่องนี้กรอกค่าระดับการประเมินเป็น 1 เท่านั้นครับ" prompt="ระดับคุณภาพ &quot;ปรับปรุง&quot;" sqref="X7:X51 I7:I51 N7:N51 S7:S51">
      <formula1>scor1</formula1>
    </dataValidation>
  </dataValidations>
  <printOptions horizontalCentered="1"/>
  <pageMargins left="0.51181102362204722" right="0.11811023622047245" top="0.35433070866141736" bottom="0.15748031496062992" header="0.11811023622047245" footer="0.11811023622047245"/>
  <pageSetup paperSize="9" scale="90" orientation="portrait" blackAndWhite="1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A1:AJ85"/>
  <sheetViews>
    <sheetView showGridLines="0" showRowColHeaders="0" workbookViewId="0">
      <selection activeCell="AB4" sqref="AB4"/>
    </sheetView>
  </sheetViews>
  <sheetFormatPr defaultColWidth="23.25" defaultRowHeight="22.5"/>
  <cols>
    <col min="1" max="1" width="15" style="33" customWidth="1"/>
    <col min="2" max="2" width="4.125" style="1" customWidth="1"/>
    <col min="3" max="3" width="8.75" style="1" customWidth="1"/>
    <col min="4" max="4" width="21.875" style="1" customWidth="1"/>
    <col min="5" max="24" width="2.625" style="1" customWidth="1"/>
    <col min="25" max="25" width="5.75" style="1" customWidth="1"/>
    <col min="26" max="26" width="8.125" style="1" customWidth="1"/>
    <col min="27" max="27" width="10.625" style="33" customWidth="1"/>
    <col min="28" max="28" width="14.625" style="36" customWidth="1"/>
    <col min="29" max="29" width="15.75" style="33" customWidth="1"/>
    <col min="30" max="30" width="10.25" style="33" customWidth="1"/>
    <col min="31" max="31" width="13.625" style="33" customWidth="1"/>
    <col min="32" max="36" width="23.25" style="33"/>
    <col min="37" max="16384" width="23.25" style="1"/>
  </cols>
  <sheetData>
    <row r="1" spans="1:36"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C1" s="52" t="s">
        <v>43</v>
      </c>
      <c r="AD1" s="100">
        <v>1</v>
      </c>
      <c r="AE1" s="56" t="s">
        <v>42</v>
      </c>
    </row>
    <row r="2" spans="1:36" s="7" customFormat="1" ht="19.5" customHeight="1">
      <c r="A2" s="32"/>
      <c r="B2" s="24"/>
      <c r="C2" s="162" t="str">
        <f>"แบบประเมินมาตรฐานด้านคุณภาพผู้เรียน  "&amp;บันทึกข้อความ!Q8&amp;" ปีการศึกษา "&amp;บันทึกข้อความ!Q9</f>
        <v>แบบประเมินมาตรฐานด้านคุณภาพผู้เรียน  ระดับมัธยมศึกษาปีที่... ปีการศึกษา 2556</v>
      </c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24"/>
      <c r="AA2" s="32"/>
      <c r="AB2" s="37"/>
      <c r="AC2" s="52" t="s">
        <v>33</v>
      </c>
      <c r="AD2" s="54">
        <f>SUM(Z56:Z58)</f>
        <v>0</v>
      </c>
      <c r="AE2" s="56" t="s">
        <v>34</v>
      </c>
      <c r="AF2" s="32"/>
      <c r="AG2" s="32"/>
      <c r="AH2" s="32"/>
      <c r="AI2" s="32"/>
      <c r="AJ2" s="32"/>
    </row>
    <row r="3" spans="1:36" s="7" customFormat="1" ht="19.5" customHeight="1">
      <c r="A3" s="32"/>
      <c r="B3" s="24"/>
      <c r="C3" s="24" t="s">
        <v>90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32"/>
      <c r="AB3" s="51"/>
      <c r="AC3" s="52" t="s">
        <v>35</v>
      </c>
      <c r="AD3" s="55" t="str">
        <f>IF(AD2=0,"-",AD2*100/Z61)</f>
        <v>-</v>
      </c>
      <c r="AE3" s="56"/>
      <c r="AF3" s="32"/>
      <c r="AG3" s="32"/>
      <c r="AH3" s="32"/>
      <c r="AI3" s="32"/>
      <c r="AJ3" s="32"/>
    </row>
    <row r="4" spans="1:36" s="21" customFormat="1" ht="21" customHeight="1">
      <c r="A4" s="32"/>
      <c r="D4" s="21" t="s">
        <v>111</v>
      </c>
      <c r="AA4" s="32"/>
      <c r="AB4" s="152"/>
      <c r="AC4" s="52" t="s">
        <v>36</v>
      </c>
      <c r="AD4" s="55" t="str">
        <f>IF(AD3="-","-",AD3*AD1/100)</f>
        <v>-</v>
      </c>
      <c r="AE4" s="56" t="s">
        <v>42</v>
      </c>
      <c r="AF4" s="32"/>
      <c r="AG4" s="32"/>
      <c r="AH4" s="32"/>
      <c r="AI4" s="32"/>
      <c r="AJ4" s="32"/>
    </row>
    <row r="5" spans="1:36" s="7" customFormat="1" ht="73.5" customHeight="1">
      <c r="A5" s="32"/>
      <c r="B5" s="167" t="s">
        <v>0</v>
      </c>
      <c r="C5" s="178" t="str">
        <f>นักเรียน!B5</f>
        <v>เลขประจำตัว</v>
      </c>
      <c r="D5" s="167" t="s">
        <v>1</v>
      </c>
      <c r="E5" s="198" t="s">
        <v>112</v>
      </c>
      <c r="F5" s="199"/>
      <c r="G5" s="199"/>
      <c r="H5" s="199"/>
      <c r="I5" s="200"/>
      <c r="J5" s="175" t="s">
        <v>113</v>
      </c>
      <c r="K5" s="187"/>
      <c r="L5" s="187"/>
      <c r="M5" s="187"/>
      <c r="N5" s="188"/>
      <c r="O5" s="175"/>
      <c r="P5" s="176"/>
      <c r="Q5" s="176"/>
      <c r="R5" s="176"/>
      <c r="S5" s="176"/>
      <c r="T5" s="175"/>
      <c r="U5" s="176"/>
      <c r="V5" s="176"/>
      <c r="W5" s="176"/>
      <c r="X5" s="176"/>
      <c r="Y5" s="174" t="s">
        <v>31</v>
      </c>
      <c r="Z5" s="174" t="s">
        <v>30</v>
      </c>
      <c r="AA5" s="32"/>
      <c r="AB5" s="47" t="s">
        <v>8</v>
      </c>
      <c r="AC5" s="48" t="s">
        <v>9</v>
      </c>
      <c r="AD5" s="32"/>
      <c r="AE5" s="32"/>
      <c r="AF5" s="32"/>
      <c r="AG5" s="32"/>
      <c r="AH5" s="32"/>
      <c r="AI5" s="32"/>
      <c r="AJ5" s="32"/>
    </row>
    <row r="6" spans="1:36" ht="24" customHeight="1">
      <c r="B6" s="167"/>
      <c r="C6" s="178"/>
      <c r="D6" s="167"/>
      <c r="E6" s="40">
        <v>5</v>
      </c>
      <c r="F6" s="41">
        <v>4</v>
      </c>
      <c r="G6" s="41">
        <v>3</v>
      </c>
      <c r="H6" s="41">
        <v>2</v>
      </c>
      <c r="I6" s="42">
        <v>1</v>
      </c>
      <c r="J6" s="40">
        <v>5</v>
      </c>
      <c r="K6" s="41">
        <v>4</v>
      </c>
      <c r="L6" s="41">
        <v>3</v>
      </c>
      <c r="M6" s="41">
        <v>2</v>
      </c>
      <c r="N6" s="42">
        <v>1</v>
      </c>
      <c r="O6" s="40">
        <v>5</v>
      </c>
      <c r="P6" s="41">
        <v>4</v>
      </c>
      <c r="Q6" s="41">
        <v>3</v>
      </c>
      <c r="R6" s="41">
        <v>2</v>
      </c>
      <c r="S6" s="41">
        <v>1</v>
      </c>
      <c r="T6" s="41">
        <v>5</v>
      </c>
      <c r="U6" s="41">
        <v>4</v>
      </c>
      <c r="V6" s="41">
        <v>3</v>
      </c>
      <c r="W6" s="41">
        <v>2</v>
      </c>
      <c r="X6" s="50">
        <v>1</v>
      </c>
      <c r="Y6" s="174"/>
      <c r="Z6" s="174"/>
      <c r="AB6" s="63">
        <v>10</v>
      </c>
      <c r="AC6" s="64">
        <v>100</v>
      </c>
    </row>
    <row r="7" spans="1:36" s="4" customFormat="1" ht="15" customHeight="1">
      <c r="A7" s="34"/>
      <c r="B7" s="3">
        <v>1</v>
      </c>
      <c r="C7" s="26">
        <f>IF(นักเรียน!B6="","",นักเรียน!B6)</f>
        <v>4462</v>
      </c>
      <c r="D7" s="27" t="str">
        <f>IF(นักเรียน!C6="","",นักเรียน!C6)</f>
        <v>สามเณร</v>
      </c>
      <c r="E7" s="44"/>
      <c r="F7" s="45"/>
      <c r="G7" s="45"/>
      <c r="H7" s="45"/>
      <c r="I7" s="46"/>
      <c r="J7" s="44"/>
      <c r="K7" s="45"/>
      <c r="L7" s="45"/>
      <c r="M7" s="45"/>
      <c r="N7" s="46"/>
      <c r="O7" s="60"/>
      <c r="P7" s="61"/>
      <c r="Q7" s="61"/>
      <c r="R7" s="61"/>
      <c r="S7" s="62"/>
      <c r="T7" s="60"/>
      <c r="U7" s="61"/>
      <c r="V7" s="61"/>
      <c r="W7" s="61"/>
      <c r="X7" s="62"/>
      <c r="Y7" s="43" t="str">
        <f>IF(AC7=0,"",IF(AC7&gt;=90,5,IF(AC7&gt;=75,4,IF(AC7&gt;=60,3,IF(AC7&gt;=50,2,1)))))</f>
        <v/>
      </c>
      <c r="Z7" s="43" t="str">
        <f>IF(Y7="","",IF(Y7=5,"ดีเยี่ยม",IF(Y7=4,"ดีมาก",IF(Y7=3,"ดี",IF(Y7=2,"พอใช้","ปรับปรุง")))))</f>
        <v/>
      </c>
      <c r="AA7" s="34"/>
      <c r="AB7" s="39">
        <f>SUM(E7:X7)</f>
        <v>0</v>
      </c>
      <c r="AC7" s="65">
        <f>AB7*100/$AB$6</f>
        <v>0</v>
      </c>
      <c r="AD7" s="34"/>
      <c r="AE7" s="34"/>
      <c r="AF7" s="34"/>
      <c r="AG7" s="34"/>
      <c r="AH7" s="34"/>
      <c r="AI7" s="34"/>
      <c r="AJ7" s="34"/>
    </row>
    <row r="8" spans="1:36" s="4" customFormat="1" ht="15" customHeight="1">
      <c r="A8" s="34"/>
      <c r="B8" s="3">
        <v>2</v>
      </c>
      <c r="C8" s="26">
        <f>IF(นักเรียน!B7="","",นักเรียน!B7)</f>
        <v>7338</v>
      </c>
      <c r="D8" s="27" t="str">
        <f>IF(นักเรียน!C7="","",นักเรียน!C7)</f>
        <v>สามเณร</v>
      </c>
      <c r="E8" s="44"/>
      <c r="F8" s="45"/>
      <c r="G8" s="45"/>
      <c r="H8" s="45"/>
      <c r="I8" s="46"/>
      <c r="J8" s="44"/>
      <c r="K8" s="45"/>
      <c r="L8" s="45"/>
      <c r="M8" s="45"/>
      <c r="N8" s="46"/>
      <c r="O8" s="60"/>
      <c r="P8" s="61"/>
      <c r="Q8" s="61"/>
      <c r="R8" s="61"/>
      <c r="S8" s="62"/>
      <c r="T8" s="60"/>
      <c r="U8" s="61"/>
      <c r="V8" s="61"/>
      <c r="W8" s="61"/>
      <c r="X8" s="62"/>
      <c r="Y8" s="43" t="str">
        <f t="shared" ref="Y8:Y51" si="0">IF(AC8=0,"",IF(AC8&gt;=90,5,IF(AC8&gt;=75,4,IF(AC8&gt;=60,3,IF(AC8&gt;=50,2,1)))))</f>
        <v/>
      </c>
      <c r="Z8" s="43" t="str">
        <f t="shared" ref="Z8:Z50" si="1">IF(Y8="","",IF(Y8=5,"ดีเยี่ยม",IF(Y8=4,"ดีมาก",IF(Y8=3,"ดี",IF(Y8=2,"พอใช้","ปรับปรุง")))))</f>
        <v/>
      </c>
      <c r="AA8" s="34"/>
      <c r="AB8" s="39">
        <f t="shared" ref="AB8:AB51" si="2">SUM(E8:X8)</f>
        <v>0</v>
      </c>
      <c r="AC8" s="65">
        <f t="shared" ref="AC8:AC51" si="3">AB8*100/$AB$6</f>
        <v>0</v>
      </c>
      <c r="AD8" s="34"/>
      <c r="AE8" s="34"/>
      <c r="AF8" s="34"/>
      <c r="AG8" s="34"/>
      <c r="AH8" s="34"/>
      <c r="AI8" s="34"/>
      <c r="AJ8" s="34"/>
    </row>
    <row r="9" spans="1:36" s="4" customFormat="1" ht="15" customHeight="1">
      <c r="A9" s="34"/>
      <c r="B9" s="3">
        <v>3</v>
      </c>
      <c r="C9" s="26">
        <f>IF(นักเรียน!B8="","",นักเรียน!B8)</f>
        <v>7341</v>
      </c>
      <c r="D9" s="27" t="str">
        <f>IF(นักเรียน!C8="","",นักเรียน!C8)</f>
        <v>สามเณร</v>
      </c>
      <c r="E9" s="44"/>
      <c r="F9" s="45"/>
      <c r="G9" s="45"/>
      <c r="H9" s="45"/>
      <c r="I9" s="46"/>
      <c r="J9" s="44"/>
      <c r="K9" s="45"/>
      <c r="L9" s="45"/>
      <c r="M9" s="45"/>
      <c r="N9" s="46"/>
      <c r="O9" s="60"/>
      <c r="P9" s="61"/>
      <c r="Q9" s="61"/>
      <c r="R9" s="61"/>
      <c r="S9" s="62"/>
      <c r="T9" s="60"/>
      <c r="U9" s="61"/>
      <c r="V9" s="61"/>
      <c r="W9" s="61"/>
      <c r="X9" s="62"/>
      <c r="Y9" s="43" t="str">
        <f t="shared" si="0"/>
        <v/>
      </c>
      <c r="Z9" s="43" t="str">
        <f t="shared" si="1"/>
        <v/>
      </c>
      <c r="AA9" s="34"/>
      <c r="AB9" s="39">
        <f t="shared" si="2"/>
        <v>0</v>
      </c>
      <c r="AC9" s="65">
        <f t="shared" si="3"/>
        <v>0</v>
      </c>
      <c r="AD9" s="34"/>
      <c r="AE9" s="34"/>
      <c r="AF9" s="34"/>
      <c r="AG9" s="34"/>
      <c r="AH9" s="34"/>
      <c r="AI9" s="34"/>
      <c r="AJ9" s="34"/>
    </row>
    <row r="10" spans="1:36" s="4" customFormat="1" ht="15" customHeight="1">
      <c r="A10" s="34"/>
      <c r="B10" s="3">
        <v>4</v>
      </c>
      <c r="C10" s="26">
        <f>IF(นักเรียน!B9="","",นักเรียน!B9)</f>
        <v>7410</v>
      </c>
      <c r="D10" s="27" t="str">
        <f>IF(นักเรียน!C9="","",นักเรียน!C9)</f>
        <v>สามเณร</v>
      </c>
      <c r="E10" s="44"/>
      <c r="F10" s="45"/>
      <c r="G10" s="45"/>
      <c r="H10" s="45"/>
      <c r="I10" s="46"/>
      <c r="J10" s="44"/>
      <c r="K10" s="45"/>
      <c r="L10" s="45"/>
      <c r="M10" s="45"/>
      <c r="N10" s="46"/>
      <c r="O10" s="60"/>
      <c r="P10" s="61"/>
      <c r="Q10" s="61"/>
      <c r="R10" s="61"/>
      <c r="S10" s="62"/>
      <c r="T10" s="60"/>
      <c r="U10" s="61"/>
      <c r="V10" s="61"/>
      <c r="W10" s="61"/>
      <c r="X10" s="62"/>
      <c r="Y10" s="43" t="str">
        <f t="shared" si="0"/>
        <v/>
      </c>
      <c r="Z10" s="43" t="str">
        <f t="shared" si="1"/>
        <v/>
      </c>
      <c r="AA10" s="34"/>
      <c r="AB10" s="39">
        <f t="shared" si="2"/>
        <v>0</v>
      </c>
      <c r="AC10" s="65">
        <f t="shared" si="3"/>
        <v>0</v>
      </c>
      <c r="AD10" s="34"/>
      <c r="AE10" s="34"/>
      <c r="AF10" s="34"/>
      <c r="AG10" s="34"/>
      <c r="AH10" s="34"/>
      <c r="AI10" s="34"/>
      <c r="AJ10" s="34"/>
    </row>
    <row r="11" spans="1:36" s="4" customFormat="1" ht="15" customHeight="1">
      <c r="A11" s="34"/>
      <c r="B11" s="3">
        <v>5</v>
      </c>
      <c r="C11" s="26">
        <f>IF(นักเรียน!B10="","",นักเรียน!B10)</f>
        <v>7418</v>
      </c>
      <c r="D11" s="27" t="str">
        <f>IF(นักเรียน!C10="","",นักเรียน!C10)</f>
        <v>สามเณร</v>
      </c>
      <c r="E11" s="44"/>
      <c r="F11" s="45"/>
      <c r="G11" s="45"/>
      <c r="H11" s="45"/>
      <c r="I11" s="46"/>
      <c r="J11" s="44"/>
      <c r="K11" s="45"/>
      <c r="L11" s="45"/>
      <c r="M11" s="45"/>
      <c r="N11" s="46"/>
      <c r="O11" s="60"/>
      <c r="P11" s="61"/>
      <c r="Q11" s="61"/>
      <c r="R11" s="61"/>
      <c r="S11" s="62"/>
      <c r="T11" s="60"/>
      <c r="U11" s="61"/>
      <c r="V11" s="61"/>
      <c r="W11" s="61"/>
      <c r="X11" s="62"/>
      <c r="Y11" s="43" t="str">
        <f t="shared" si="0"/>
        <v/>
      </c>
      <c r="Z11" s="43" t="str">
        <f t="shared" si="1"/>
        <v/>
      </c>
      <c r="AA11" s="34"/>
      <c r="AB11" s="39">
        <f t="shared" si="2"/>
        <v>0</v>
      </c>
      <c r="AC11" s="65">
        <f t="shared" si="3"/>
        <v>0</v>
      </c>
      <c r="AD11" s="34"/>
      <c r="AE11" s="34"/>
      <c r="AF11" s="34"/>
      <c r="AG11" s="34"/>
      <c r="AH11" s="34"/>
      <c r="AI11" s="34"/>
      <c r="AJ11" s="34"/>
    </row>
    <row r="12" spans="1:36" s="4" customFormat="1" ht="15" customHeight="1">
      <c r="A12" s="34"/>
      <c r="B12" s="3">
        <v>6</v>
      </c>
      <c r="C12" s="26">
        <f>IF(นักเรียน!B11="","",นักเรียน!B11)</f>
        <v>7420</v>
      </c>
      <c r="D12" s="27" t="str">
        <f>IF(นักเรียน!C11="","",นักเรียน!C11)</f>
        <v>สามเณร</v>
      </c>
      <c r="E12" s="44"/>
      <c r="F12" s="45"/>
      <c r="G12" s="45"/>
      <c r="H12" s="45"/>
      <c r="I12" s="46"/>
      <c r="J12" s="44"/>
      <c r="K12" s="45"/>
      <c r="L12" s="45"/>
      <c r="M12" s="45"/>
      <c r="N12" s="46"/>
      <c r="O12" s="60"/>
      <c r="P12" s="61"/>
      <c r="Q12" s="61"/>
      <c r="R12" s="61"/>
      <c r="S12" s="62"/>
      <c r="T12" s="60"/>
      <c r="U12" s="61"/>
      <c r="V12" s="61"/>
      <c r="W12" s="61"/>
      <c r="X12" s="62"/>
      <c r="Y12" s="43" t="str">
        <f t="shared" si="0"/>
        <v/>
      </c>
      <c r="Z12" s="43" t="str">
        <f t="shared" si="1"/>
        <v/>
      </c>
      <c r="AA12" s="34"/>
      <c r="AB12" s="39">
        <f t="shared" si="2"/>
        <v>0</v>
      </c>
      <c r="AC12" s="65">
        <f t="shared" si="3"/>
        <v>0</v>
      </c>
      <c r="AD12" s="34"/>
      <c r="AE12" s="34"/>
      <c r="AF12" s="34"/>
      <c r="AG12" s="34"/>
      <c r="AH12" s="34"/>
      <c r="AI12" s="34"/>
      <c r="AJ12" s="34"/>
    </row>
    <row r="13" spans="1:36" s="4" customFormat="1" ht="15" customHeight="1">
      <c r="A13" s="34"/>
      <c r="B13" s="3">
        <v>7</v>
      </c>
      <c r="C13" s="26">
        <f>IF(นักเรียน!B12="","",นักเรียน!B12)</f>
        <v>7421</v>
      </c>
      <c r="D13" s="27" t="str">
        <f>IF(นักเรียน!C12="","",นักเรียน!C12)</f>
        <v>สามเณร</v>
      </c>
      <c r="E13" s="44"/>
      <c r="F13" s="45"/>
      <c r="G13" s="45"/>
      <c r="H13" s="45"/>
      <c r="I13" s="46"/>
      <c r="J13" s="44"/>
      <c r="K13" s="45"/>
      <c r="L13" s="45"/>
      <c r="M13" s="45"/>
      <c r="N13" s="46"/>
      <c r="O13" s="60"/>
      <c r="P13" s="61"/>
      <c r="Q13" s="61"/>
      <c r="R13" s="61"/>
      <c r="S13" s="62"/>
      <c r="T13" s="60"/>
      <c r="U13" s="61"/>
      <c r="V13" s="61"/>
      <c r="W13" s="61"/>
      <c r="X13" s="62"/>
      <c r="Y13" s="43" t="str">
        <f t="shared" si="0"/>
        <v/>
      </c>
      <c r="Z13" s="43" t="str">
        <f t="shared" si="1"/>
        <v/>
      </c>
      <c r="AA13" s="34"/>
      <c r="AB13" s="39">
        <f t="shared" si="2"/>
        <v>0</v>
      </c>
      <c r="AC13" s="65">
        <f t="shared" si="3"/>
        <v>0</v>
      </c>
      <c r="AD13" s="34"/>
      <c r="AE13" s="34"/>
      <c r="AF13" s="34"/>
      <c r="AG13" s="34"/>
      <c r="AH13" s="34"/>
      <c r="AI13" s="34"/>
      <c r="AJ13" s="34"/>
    </row>
    <row r="14" spans="1:36" s="4" customFormat="1" ht="15" customHeight="1">
      <c r="A14" s="34"/>
      <c r="B14" s="3">
        <v>8</v>
      </c>
      <c r="C14" s="26">
        <f>IF(นักเรียน!B13="","",นักเรียน!B13)</f>
        <v>7424</v>
      </c>
      <c r="D14" s="27" t="str">
        <f>IF(นักเรียน!C13="","",นักเรียน!C13)</f>
        <v>สามเณร</v>
      </c>
      <c r="E14" s="44"/>
      <c r="F14" s="45"/>
      <c r="G14" s="45"/>
      <c r="H14" s="45"/>
      <c r="I14" s="46"/>
      <c r="J14" s="44"/>
      <c r="K14" s="45"/>
      <c r="L14" s="45"/>
      <c r="M14" s="45"/>
      <c r="N14" s="46"/>
      <c r="O14" s="60"/>
      <c r="P14" s="61"/>
      <c r="Q14" s="61"/>
      <c r="R14" s="61"/>
      <c r="S14" s="62"/>
      <c r="T14" s="60"/>
      <c r="U14" s="61"/>
      <c r="V14" s="61"/>
      <c r="W14" s="61"/>
      <c r="X14" s="62"/>
      <c r="Y14" s="43" t="str">
        <f t="shared" si="0"/>
        <v/>
      </c>
      <c r="Z14" s="43" t="str">
        <f t="shared" si="1"/>
        <v/>
      </c>
      <c r="AA14" s="34"/>
      <c r="AB14" s="39">
        <f t="shared" si="2"/>
        <v>0</v>
      </c>
      <c r="AC14" s="65">
        <f t="shared" si="3"/>
        <v>0</v>
      </c>
      <c r="AD14" s="34"/>
      <c r="AE14" s="34"/>
      <c r="AF14" s="34"/>
      <c r="AG14" s="34"/>
      <c r="AH14" s="34"/>
      <c r="AI14" s="34"/>
      <c r="AJ14" s="34"/>
    </row>
    <row r="15" spans="1:36" s="4" customFormat="1" ht="15" customHeight="1">
      <c r="A15" s="34"/>
      <c r="B15" s="3">
        <v>9</v>
      </c>
      <c r="C15" s="26">
        <f>IF(นักเรียน!B14="","",นักเรียน!B14)</f>
        <v>7425</v>
      </c>
      <c r="D15" s="27" t="str">
        <f>IF(นักเรียน!C14="","",นักเรียน!C14)</f>
        <v>สามเณร</v>
      </c>
      <c r="E15" s="44"/>
      <c r="F15" s="45"/>
      <c r="G15" s="45"/>
      <c r="H15" s="45"/>
      <c r="I15" s="46"/>
      <c r="J15" s="44"/>
      <c r="K15" s="45"/>
      <c r="L15" s="45"/>
      <c r="M15" s="45"/>
      <c r="N15" s="46"/>
      <c r="O15" s="60"/>
      <c r="P15" s="61"/>
      <c r="Q15" s="61"/>
      <c r="R15" s="61"/>
      <c r="S15" s="62"/>
      <c r="T15" s="60"/>
      <c r="U15" s="61"/>
      <c r="V15" s="61"/>
      <c r="W15" s="61"/>
      <c r="X15" s="62"/>
      <c r="Y15" s="43" t="str">
        <f t="shared" si="0"/>
        <v/>
      </c>
      <c r="Z15" s="43" t="str">
        <f t="shared" si="1"/>
        <v/>
      </c>
      <c r="AA15" s="34"/>
      <c r="AB15" s="39">
        <f t="shared" si="2"/>
        <v>0</v>
      </c>
      <c r="AC15" s="65">
        <f t="shared" si="3"/>
        <v>0</v>
      </c>
      <c r="AD15" s="34"/>
      <c r="AE15" s="34"/>
      <c r="AF15" s="34"/>
      <c r="AG15" s="34"/>
      <c r="AH15" s="34"/>
      <c r="AI15" s="34"/>
      <c r="AJ15" s="34"/>
    </row>
    <row r="16" spans="1:36" s="4" customFormat="1" ht="15" customHeight="1">
      <c r="A16" s="34"/>
      <c r="B16" s="3">
        <v>10</v>
      </c>
      <c r="C16" s="26">
        <f>IF(นักเรียน!B15="","",นักเรียน!B15)</f>
        <v>7431</v>
      </c>
      <c r="D16" s="27" t="str">
        <f>IF(นักเรียน!C15="","",นักเรียน!C15)</f>
        <v>สามเณร</v>
      </c>
      <c r="E16" s="44"/>
      <c r="F16" s="45"/>
      <c r="G16" s="45"/>
      <c r="H16" s="45"/>
      <c r="I16" s="46"/>
      <c r="J16" s="44"/>
      <c r="K16" s="45"/>
      <c r="L16" s="45"/>
      <c r="M16" s="45"/>
      <c r="N16" s="46"/>
      <c r="O16" s="60"/>
      <c r="P16" s="61"/>
      <c r="Q16" s="61"/>
      <c r="R16" s="61"/>
      <c r="S16" s="62"/>
      <c r="T16" s="60"/>
      <c r="U16" s="61"/>
      <c r="V16" s="61"/>
      <c r="W16" s="61"/>
      <c r="X16" s="62"/>
      <c r="Y16" s="43" t="str">
        <f t="shared" si="0"/>
        <v/>
      </c>
      <c r="Z16" s="43" t="str">
        <f t="shared" si="1"/>
        <v/>
      </c>
      <c r="AA16" s="34"/>
      <c r="AB16" s="39">
        <f t="shared" si="2"/>
        <v>0</v>
      </c>
      <c r="AC16" s="65">
        <f t="shared" si="3"/>
        <v>0</v>
      </c>
      <c r="AD16" s="34"/>
      <c r="AE16" s="34"/>
      <c r="AF16" s="34"/>
      <c r="AG16" s="34"/>
      <c r="AH16" s="34"/>
      <c r="AI16" s="34"/>
      <c r="AJ16" s="34"/>
    </row>
    <row r="17" spans="1:36" s="4" customFormat="1" ht="15" customHeight="1">
      <c r="A17" s="34"/>
      <c r="B17" s="3">
        <v>11</v>
      </c>
      <c r="C17" s="26">
        <f>IF(นักเรียน!B16="","",นักเรียน!B16)</f>
        <v>7435</v>
      </c>
      <c r="D17" s="27" t="str">
        <f>IF(นักเรียน!C16="","",นักเรียน!C16)</f>
        <v>สามเณร</v>
      </c>
      <c r="E17" s="44"/>
      <c r="F17" s="45"/>
      <c r="G17" s="45"/>
      <c r="H17" s="45"/>
      <c r="I17" s="46"/>
      <c r="J17" s="44"/>
      <c r="K17" s="45"/>
      <c r="L17" s="45"/>
      <c r="M17" s="45"/>
      <c r="N17" s="46"/>
      <c r="O17" s="60"/>
      <c r="P17" s="61"/>
      <c r="Q17" s="61"/>
      <c r="R17" s="61"/>
      <c r="S17" s="62"/>
      <c r="T17" s="60"/>
      <c r="U17" s="61"/>
      <c r="V17" s="61"/>
      <c r="W17" s="61"/>
      <c r="X17" s="62"/>
      <c r="Y17" s="43" t="str">
        <f t="shared" si="0"/>
        <v/>
      </c>
      <c r="Z17" s="43" t="str">
        <f t="shared" si="1"/>
        <v/>
      </c>
      <c r="AA17" s="34"/>
      <c r="AB17" s="39">
        <f t="shared" si="2"/>
        <v>0</v>
      </c>
      <c r="AC17" s="65">
        <f t="shared" si="3"/>
        <v>0</v>
      </c>
      <c r="AD17" s="34"/>
      <c r="AE17" s="34"/>
      <c r="AF17" s="34"/>
      <c r="AG17" s="34"/>
      <c r="AH17" s="34"/>
      <c r="AI17" s="34"/>
      <c r="AJ17" s="34"/>
    </row>
    <row r="18" spans="1:36" s="4" customFormat="1" ht="15" customHeight="1">
      <c r="A18" s="34"/>
      <c r="B18" s="3">
        <v>12</v>
      </c>
      <c r="C18" s="26">
        <f>IF(นักเรียน!B17="","",นักเรียน!B17)</f>
        <v>7442</v>
      </c>
      <c r="D18" s="27" t="str">
        <f>IF(นักเรียน!C17="","",นักเรียน!C17)</f>
        <v>สามเณร</v>
      </c>
      <c r="E18" s="44"/>
      <c r="F18" s="45"/>
      <c r="G18" s="45"/>
      <c r="H18" s="45"/>
      <c r="I18" s="46"/>
      <c r="J18" s="44"/>
      <c r="K18" s="45"/>
      <c r="L18" s="45"/>
      <c r="M18" s="45"/>
      <c r="N18" s="46"/>
      <c r="O18" s="60"/>
      <c r="P18" s="61"/>
      <c r="Q18" s="61"/>
      <c r="R18" s="61"/>
      <c r="S18" s="62"/>
      <c r="T18" s="60"/>
      <c r="U18" s="61"/>
      <c r="V18" s="61"/>
      <c r="W18" s="61"/>
      <c r="X18" s="62"/>
      <c r="Y18" s="43" t="str">
        <f t="shared" si="0"/>
        <v/>
      </c>
      <c r="Z18" s="43" t="str">
        <f t="shared" si="1"/>
        <v/>
      </c>
      <c r="AA18" s="34"/>
      <c r="AB18" s="39">
        <f t="shared" si="2"/>
        <v>0</v>
      </c>
      <c r="AC18" s="65">
        <f t="shared" si="3"/>
        <v>0</v>
      </c>
      <c r="AD18" s="34"/>
      <c r="AE18" s="34"/>
      <c r="AF18" s="34"/>
      <c r="AG18" s="34"/>
      <c r="AH18" s="34"/>
      <c r="AI18" s="34"/>
      <c r="AJ18" s="34"/>
    </row>
    <row r="19" spans="1:36" s="4" customFormat="1" ht="15" customHeight="1">
      <c r="A19" s="34"/>
      <c r="B19" s="3">
        <v>13</v>
      </c>
      <c r="C19" s="26">
        <f>IF(นักเรียน!B18="","",นักเรียน!B18)</f>
        <v>7443</v>
      </c>
      <c r="D19" s="27" t="str">
        <f>IF(นักเรียน!C18="","",นักเรียน!C18)</f>
        <v>สามเณร</v>
      </c>
      <c r="E19" s="44"/>
      <c r="F19" s="45"/>
      <c r="G19" s="45"/>
      <c r="H19" s="45"/>
      <c r="I19" s="46"/>
      <c r="J19" s="44"/>
      <c r="K19" s="45"/>
      <c r="L19" s="45"/>
      <c r="M19" s="45"/>
      <c r="N19" s="46"/>
      <c r="O19" s="60"/>
      <c r="P19" s="61"/>
      <c r="Q19" s="61"/>
      <c r="R19" s="61"/>
      <c r="S19" s="62"/>
      <c r="T19" s="60"/>
      <c r="U19" s="61"/>
      <c r="V19" s="61"/>
      <c r="W19" s="61"/>
      <c r="X19" s="62"/>
      <c r="Y19" s="43" t="str">
        <f t="shared" si="0"/>
        <v/>
      </c>
      <c r="Z19" s="43" t="str">
        <f t="shared" si="1"/>
        <v/>
      </c>
      <c r="AA19" s="34"/>
      <c r="AB19" s="39">
        <f t="shared" si="2"/>
        <v>0</v>
      </c>
      <c r="AC19" s="65">
        <f t="shared" si="3"/>
        <v>0</v>
      </c>
      <c r="AD19" s="34"/>
      <c r="AE19" s="34"/>
      <c r="AF19" s="34"/>
      <c r="AG19" s="34"/>
      <c r="AH19" s="34"/>
      <c r="AI19" s="34"/>
      <c r="AJ19" s="34"/>
    </row>
    <row r="20" spans="1:36" s="4" customFormat="1" ht="15" customHeight="1">
      <c r="A20" s="34"/>
      <c r="B20" s="3">
        <v>14</v>
      </c>
      <c r="C20" s="26">
        <f>IF(นักเรียน!B19="","",นักเรียน!B19)</f>
        <v>7446</v>
      </c>
      <c r="D20" s="27" t="str">
        <f>IF(นักเรียน!C19="","",นักเรียน!C19)</f>
        <v>สามเณร</v>
      </c>
      <c r="E20" s="44"/>
      <c r="F20" s="45"/>
      <c r="G20" s="45"/>
      <c r="H20" s="45"/>
      <c r="I20" s="46"/>
      <c r="J20" s="44"/>
      <c r="K20" s="45"/>
      <c r="L20" s="45"/>
      <c r="M20" s="45"/>
      <c r="N20" s="46"/>
      <c r="O20" s="60"/>
      <c r="P20" s="61"/>
      <c r="Q20" s="61"/>
      <c r="R20" s="61"/>
      <c r="S20" s="62"/>
      <c r="T20" s="60"/>
      <c r="U20" s="61"/>
      <c r="V20" s="61"/>
      <c r="W20" s="61"/>
      <c r="X20" s="62"/>
      <c r="Y20" s="43" t="str">
        <f t="shared" si="0"/>
        <v/>
      </c>
      <c r="Z20" s="43" t="str">
        <f t="shared" si="1"/>
        <v/>
      </c>
      <c r="AA20" s="34"/>
      <c r="AB20" s="39">
        <f t="shared" si="2"/>
        <v>0</v>
      </c>
      <c r="AC20" s="65">
        <f t="shared" si="3"/>
        <v>0</v>
      </c>
      <c r="AD20" s="34"/>
      <c r="AE20" s="34"/>
      <c r="AF20" s="34"/>
      <c r="AG20" s="34"/>
      <c r="AH20" s="34"/>
      <c r="AI20" s="34"/>
      <c r="AJ20" s="34"/>
    </row>
    <row r="21" spans="1:36" s="4" customFormat="1" ht="15" customHeight="1">
      <c r="A21" s="34"/>
      <c r="B21" s="3">
        <v>15</v>
      </c>
      <c r="C21" s="26">
        <f>IF(นักเรียน!B20="","",นักเรียน!B20)</f>
        <v>7447</v>
      </c>
      <c r="D21" s="27" t="str">
        <f>IF(นักเรียน!C20="","",นักเรียน!C20)</f>
        <v>สามเณร</v>
      </c>
      <c r="E21" s="44"/>
      <c r="F21" s="45"/>
      <c r="G21" s="45"/>
      <c r="H21" s="45"/>
      <c r="I21" s="46"/>
      <c r="J21" s="44"/>
      <c r="K21" s="45"/>
      <c r="L21" s="45"/>
      <c r="M21" s="45"/>
      <c r="N21" s="46"/>
      <c r="O21" s="60"/>
      <c r="P21" s="61"/>
      <c r="Q21" s="61"/>
      <c r="R21" s="61"/>
      <c r="S21" s="62"/>
      <c r="T21" s="60"/>
      <c r="U21" s="61"/>
      <c r="V21" s="61"/>
      <c r="W21" s="61"/>
      <c r="X21" s="62"/>
      <c r="Y21" s="43" t="str">
        <f t="shared" si="0"/>
        <v/>
      </c>
      <c r="Z21" s="43" t="str">
        <f t="shared" si="1"/>
        <v/>
      </c>
      <c r="AA21" s="34"/>
      <c r="AB21" s="39">
        <f t="shared" si="2"/>
        <v>0</v>
      </c>
      <c r="AC21" s="65">
        <f t="shared" si="3"/>
        <v>0</v>
      </c>
      <c r="AD21" s="34"/>
      <c r="AE21" s="34"/>
      <c r="AF21" s="34"/>
      <c r="AG21" s="34"/>
      <c r="AH21" s="34"/>
      <c r="AI21" s="34"/>
      <c r="AJ21" s="34"/>
    </row>
    <row r="22" spans="1:36" s="4" customFormat="1" ht="15" customHeight="1">
      <c r="A22" s="34"/>
      <c r="B22" s="3">
        <v>16</v>
      </c>
      <c r="C22" s="26">
        <f>IF(นักเรียน!B21="","",นักเรียน!B21)</f>
        <v>7448</v>
      </c>
      <c r="D22" s="27" t="str">
        <f>IF(นักเรียน!C21="","",นักเรียน!C21)</f>
        <v>สามเณร</v>
      </c>
      <c r="E22" s="44"/>
      <c r="F22" s="45"/>
      <c r="G22" s="45"/>
      <c r="H22" s="45"/>
      <c r="I22" s="46"/>
      <c r="J22" s="44"/>
      <c r="K22" s="45"/>
      <c r="L22" s="45"/>
      <c r="M22" s="45"/>
      <c r="N22" s="46"/>
      <c r="O22" s="60"/>
      <c r="P22" s="61"/>
      <c r="Q22" s="61"/>
      <c r="R22" s="61"/>
      <c r="S22" s="62"/>
      <c r="T22" s="60"/>
      <c r="U22" s="61"/>
      <c r="V22" s="61"/>
      <c r="W22" s="61"/>
      <c r="X22" s="62"/>
      <c r="Y22" s="43" t="str">
        <f t="shared" si="0"/>
        <v/>
      </c>
      <c r="Z22" s="43" t="str">
        <f t="shared" si="1"/>
        <v/>
      </c>
      <c r="AA22" s="34"/>
      <c r="AB22" s="39">
        <f t="shared" si="2"/>
        <v>0</v>
      </c>
      <c r="AC22" s="65">
        <f t="shared" si="3"/>
        <v>0</v>
      </c>
      <c r="AD22" s="34"/>
      <c r="AE22" s="34"/>
      <c r="AF22" s="34"/>
      <c r="AG22" s="34"/>
      <c r="AH22" s="34"/>
      <c r="AI22" s="34"/>
      <c r="AJ22" s="34"/>
    </row>
    <row r="23" spans="1:36" s="4" customFormat="1" ht="15" customHeight="1">
      <c r="A23" s="34"/>
      <c r="B23" s="3">
        <v>17</v>
      </c>
      <c r="C23" s="26">
        <f>IF(นักเรียน!B22="","",นักเรียน!B22)</f>
        <v>7453</v>
      </c>
      <c r="D23" s="27" t="str">
        <f>IF(นักเรียน!C22="","",นักเรียน!C22)</f>
        <v>สามเณร</v>
      </c>
      <c r="E23" s="44"/>
      <c r="F23" s="45"/>
      <c r="G23" s="45"/>
      <c r="H23" s="45"/>
      <c r="I23" s="46"/>
      <c r="J23" s="44"/>
      <c r="K23" s="45"/>
      <c r="L23" s="45"/>
      <c r="M23" s="45"/>
      <c r="N23" s="46"/>
      <c r="O23" s="60"/>
      <c r="P23" s="61"/>
      <c r="Q23" s="61"/>
      <c r="R23" s="61"/>
      <c r="S23" s="62"/>
      <c r="T23" s="60"/>
      <c r="U23" s="61"/>
      <c r="V23" s="61"/>
      <c r="W23" s="61"/>
      <c r="X23" s="62"/>
      <c r="Y23" s="43" t="str">
        <f t="shared" si="0"/>
        <v/>
      </c>
      <c r="Z23" s="43" t="str">
        <f t="shared" si="1"/>
        <v/>
      </c>
      <c r="AA23" s="34"/>
      <c r="AB23" s="39">
        <f t="shared" si="2"/>
        <v>0</v>
      </c>
      <c r="AC23" s="65">
        <f t="shared" si="3"/>
        <v>0</v>
      </c>
      <c r="AD23" s="34"/>
      <c r="AE23" s="34"/>
      <c r="AF23" s="34"/>
      <c r="AG23" s="34"/>
      <c r="AH23" s="34"/>
      <c r="AI23" s="34"/>
      <c r="AJ23" s="34"/>
    </row>
    <row r="24" spans="1:36" s="4" customFormat="1" ht="15" customHeight="1">
      <c r="A24" s="34"/>
      <c r="B24" s="3">
        <v>18</v>
      </c>
      <c r="C24" s="26">
        <f>IF(นักเรียน!B23="","",นักเรียน!B23)</f>
        <v>7454</v>
      </c>
      <c r="D24" s="27" t="str">
        <f>IF(นักเรียน!C23="","",นักเรียน!C23)</f>
        <v>สามเณร</v>
      </c>
      <c r="E24" s="44"/>
      <c r="F24" s="45"/>
      <c r="G24" s="45"/>
      <c r="H24" s="45"/>
      <c r="I24" s="46"/>
      <c r="J24" s="44"/>
      <c r="K24" s="45"/>
      <c r="L24" s="45"/>
      <c r="M24" s="45"/>
      <c r="N24" s="46"/>
      <c r="O24" s="60"/>
      <c r="P24" s="61"/>
      <c r="Q24" s="61"/>
      <c r="R24" s="61"/>
      <c r="S24" s="62"/>
      <c r="T24" s="60"/>
      <c r="U24" s="61"/>
      <c r="V24" s="61"/>
      <c r="W24" s="61"/>
      <c r="X24" s="62"/>
      <c r="Y24" s="43" t="str">
        <f t="shared" si="0"/>
        <v/>
      </c>
      <c r="Z24" s="43" t="str">
        <f t="shared" si="1"/>
        <v/>
      </c>
      <c r="AA24" s="34"/>
      <c r="AB24" s="39">
        <f t="shared" si="2"/>
        <v>0</v>
      </c>
      <c r="AC24" s="65">
        <f t="shared" si="3"/>
        <v>0</v>
      </c>
      <c r="AD24" s="34"/>
      <c r="AE24" s="34"/>
      <c r="AF24" s="34"/>
      <c r="AG24" s="34"/>
      <c r="AH24" s="34"/>
      <c r="AI24" s="34"/>
      <c r="AJ24" s="34"/>
    </row>
    <row r="25" spans="1:36" s="4" customFormat="1" ht="15" customHeight="1">
      <c r="A25" s="34"/>
      <c r="B25" s="3">
        <v>19</v>
      </c>
      <c r="C25" s="26">
        <f>IF(นักเรียน!B24="","",นักเรียน!B24)</f>
        <v>7455</v>
      </c>
      <c r="D25" s="27" t="str">
        <f>IF(นักเรียน!C24="","",นักเรียน!C24)</f>
        <v>สามเณร</v>
      </c>
      <c r="E25" s="44"/>
      <c r="F25" s="45"/>
      <c r="G25" s="45"/>
      <c r="H25" s="45"/>
      <c r="I25" s="46"/>
      <c r="J25" s="44"/>
      <c r="K25" s="45"/>
      <c r="L25" s="45"/>
      <c r="M25" s="45"/>
      <c r="N25" s="46"/>
      <c r="O25" s="60"/>
      <c r="P25" s="61"/>
      <c r="Q25" s="61"/>
      <c r="R25" s="61"/>
      <c r="S25" s="62"/>
      <c r="T25" s="60"/>
      <c r="U25" s="61"/>
      <c r="V25" s="61"/>
      <c r="W25" s="61"/>
      <c r="X25" s="62"/>
      <c r="Y25" s="43" t="str">
        <f t="shared" si="0"/>
        <v/>
      </c>
      <c r="Z25" s="43" t="str">
        <f t="shared" si="1"/>
        <v/>
      </c>
      <c r="AA25" s="34"/>
      <c r="AB25" s="39">
        <f t="shared" si="2"/>
        <v>0</v>
      </c>
      <c r="AC25" s="65">
        <f t="shared" si="3"/>
        <v>0</v>
      </c>
      <c r="AD25" s="34"/>
      <c r="AE25" s="34"/>
      <c r="AF25" s="34"/>
      <c r="AG25" s="34"/>
      <c r="AH25" s="34"/>
      <c r="AI25" s="34"/>
      <c r="AJ25" s="34"/>
    </row>
    <row r="26" spans="1:36" s="4" customFormat="1" ht="15" customHeight="1">
      <c r="A26" s="34"/>
      <c r="B26" s="3">
        <v>20</v>
      </c>
      <c r="C26" s="26">
        <f>IF(นักเรียน!B25="","",นักเรียน!B25)</f>
        <v>7456</v>
      </c>
      <c r="D26" s="27" t="str">
        <f>IF(นักเรียน!C25="","",นักเรียน!C25)</f>
        <v>สามเณร</v>
      </c>
      <c r="E26" s="44"/>
      <c r="F26" s="45"/>
      <c r="G26" s="45"/>
      <c r="H26" s="45"/>
      <c r="I26" s="46"/>
      <c r="J26" s="44"/>
      <c r="K26" s="45"/>
      <c r="L26" s="45"/>
      <c r="M26" s="45"/>
      <c r="N26" s="46"/>
      <c r="O26" s="60"/>
      <c r="P26" s="61"/>
      <c r="Q26" s="61"/>
      <c r="R26" s="61"/>
      <c r="S26" s="62"/>
      <c r="T26" s="60"/>
      <c r="U26" s="61"/>
      <c r="V26" s="61"/>
      <c r="W26" s="61"/>
      <c r="X26" s="62"/>
      <c r="Y26" s="43" t="str">
        <f t="shared" si="0"/>
        <v/>
      </c>
      <c r="Z26" s="43" t="str">
        <f t="shared" si="1"/>
        <v/>
      </c>
      <c r="AA26" s="34"/>
      <c r="AB26" s="39">
        <f t="shared" si="2"/>
        <v>0</v>
      </c>
      <c r="AC26" s="65">
        <f t="shared" si="3"/>
        <v>0</v>
      </c>
      <c r="AD26" s="34"/>
      <c r="AE26" s="34"/>
      <c r="AF26" s="34"/>
      <c r="AG26" s="34"/>
      <c r="AH26" s="34"/>
      <c r="AI26" s="34"/>
      <c r="AJ26" s="34"/>
    </row>
    <row r="27" spans="1:36" s="4" customFormat="1" ht="15" customHeight="1">
      <c r="A27" s="34"/>
      <c r="B27" s="3">
        <v>21</v>
      </c>
      <c r="C27" s="26">
        <f>IF(นักเรียน!B26="","",นักเรียน!B26)</f>
        <v>7458</v>
      </c>
      <c r="D27" s="27" t="str">
        <f>IF(นักเรียน!C26="","",นักเรียน!C26)</f>
        <v>สามเณร</v>
      </c>
      <c r="E27" s="44"/>
      <c r="F27" s="45"/>
      <c r="G27" s="45"/>
      <c r="H27" s="45"/>
      <c r="I27" s="46"/>
      <c r="J27" s="44"/>
      <c r="K27" s="45"/>
      <c r="L27" s="45"/>
      <c r="M27" s="45"/>
      <c r="N27" s="46"/>
      <c r="O27" s="60"/>
      <c r="P27" s="61"/>
      <c r="Q27" s="61"/>
      <c r="R27" s="61"/>
      <c r="S27" s="62"/>
      <c r="T27" s="60"/>
      <c r="U27" s="61"/>
      <c r="V27" s="61"/>
      <c r="W27" s="61"/>
      <c r="X27" s="62"/>
      <c r="Y27" s="43" t="str">
        <f t="shared" si="0"/>
        <v/>
      </c>
      <c r="Z27" s="43" t="str">
        <f t="shared" si="1"/>
        <v/>
      </c>
      <c r="AA27" s="34"/>
      <c r="AB27" s="39">
        <f t="shared" si="2"/>
        <v>0</v>
      </c>
      <c r="AC27" s="65">
        <f t="shared" si="3"/>
        <v>0</v>
      </c>
      <c r="AD27" s="34"/>
      <c r="AE27" s="34"/>
      <c r="AF27" s="34"/>
      <c r="AG27" s="34"/>
      <c r="AH27" s="34"/>
      <c r="AI27" s="34"/>
      <c r="AJ27" s="34"/>
    </row>
    <row r="28" spans="1:36" s="4" customFormat="1" ht="15" customHeight="1">
      <c r="A28" s="34"/>
      <c r="B28" s="3">
        <v>22</v>
      </c>
      <c r="C28" s="26">
        <f>IF(นักเรียน!B27="","",นักเรียน!B27)</f>
        <v>7459</v>
      </c>
      <c r="D28" s="27" t="str">
        <f>IF(นักเรียน!C27="","",นักเรียน!C27)</f>
        <v>สามเณร</v>
      </c>
      <c r="E28" s="44"/>
      <c r="F28" s="45"/>
      <c r="G28" s="45"/>
      <c r="H28" s="45"/>
      <c r="I28" s="46"/>
      <c r="J28" s="44"/>
      <c r="K28" s="45"/>
      <c r="L28" s="45"/>
      <c r="M28" s="45"/>
      <c r="N28" s="46"/>
      <c r="O28" s="60"/>
      <c r="P28" s="61"/>
      <c r="Q28" s="61"/>
      <c r="R28" s="61"/>
      <c r="S28" s="62"/>
      <c r="T28" s="60"/>
      <c r="U28" s="61"/>
      <c r="V28" s="61"/>
      <c r="W28" s="61"/>
      <c r="X28" s="62"/>
      <c r="Y28" s="43" t="str">
        <f t="shared" si="0"/>
        <v/>
      </c>
      <c r="Z28" s="43" t="str">
        <f t="shared" si="1"/>
        <v/>
      </c>
      <c r="AA28" s="34"/>
      <c r="AB28" s="39">
        <f t="shared" si="2"/>
        <v>0</v>
      </c>
      <c r="AC28" s="65">
        <f t="shared" si="3"/>
        <v>0</v>
      </c>
      <c r="AD28" s="34"/>
      <c r="AE28" s="34"/>
      <c r="AF28" s="34"/>
      <c r="AG28" s="34"/>
      <c r="AH28" s="34"/>
      <c r="AI28" s="34"/>
      <c r="AJ28" s="34"/>
    </row>
    <row r="29" spans="1:36" s="4" customFormat="1" ht="15" customHeight="1">
      <c r="A29" s="34"/>
      <c r="B29" s="3">
        <v>23</v>
      </c>
      <c r="C29" s="26">
        <f>IF(นักเรียน!B28="","",นักเรียน!B28)</f>
        <v>7460</v>
      </c>
      <c r="D29" s="27" t="str">
        <f>IF(นักเรียน!C28="","",นักเรียน!C28)</f>
        <v>สามเณร</v>
      </c>
      <c r="E29" s="44"/>
      <c r="F29" s="45"/>
      <c r="G29" s="45"/>
      <c r="H29" s="45"/>
      <c r="I29" s="46"/>
      <c r="J29" s="44"/>
      <c r="K29" s="45"/>
      <c r="L29" s="45"/>
      <c r="M29" s="45"/>
      <c r="N29" s="46"/>
      <c r="O29" s="60"/>
      <c r="P29" s="61"/>
      <c r="Q29" s="61"/>
      <c r="R29" s="61"/>
      <c r="S29" s="62"/>
      <c r="T29" s="60"/>
      <c r="U29" s="61"/>
      <c r="V29" s="61"/>
      <c r="W29" s="61"/>
      <c r="X29" s="62"/>
      <c r="Y29" s="43" t="str">
        <f t="shared" si="0"/>
        <v/>
      </c>
      <c r="Z29" s="43" t="str">
        <f t="shared" si="1"/>
        <v/>
      </c>
      <c r="AA29" s="34"/>
      <c r="AB29" s="39">
        <f t="shared" si="2"/>
        <v>0</v>
      </c>
      <c r="AC29" s="65">
        <f t="shared" si="3"/>
        <v>0</v>
      </c>
      <c r="AD29" s="34"/>
      <c r="AE29" s="34"/>
      <c r="AF29" s="34"/>
      <c r="AG29" s="34"/>
      <c r="AH29" s="34"/>
      <c r="AI29" s="34"/>
      <c r="AJ29" s="34"/>
    </row>
    <row r="30" spans="1:36" s="4" customFormat="1" ht="15" customHeight="1">
      <c r="A30" s="34"/>
      <c r="B30" s="3">
        <v>24</v>
      </c>
      <c r="C30" s="26">
        <f>IF(นักเรียน!B29="","",นักเรียน!B29)</f>
        <v>7463</v>
      </c>
      <c r="D30" s="27" t="str">
        <f>IF(นักเรียน!C29="","",นักเรียน!C29)</f>
        <v>สามเณร</v>
      </c>
      <c r="E30" s="44"/>
      <c r="F30" s="45"/>
      <c r="G30" s="45"/>
      <c r="H30" s="45"/>
      <c r="I30" s="46"/>
      <c r="J30" s="44"/>
      <c r="K30" s="45"/>
      <c r="L30" s="45"/>
      <c r="M30" s="45"/>
      <c r="N30" s="46"/>
      <c r="O30" s="60"/>
      <c r="P30" s="61"/>
      <c r="Q30" s="61"/>
      <c r="R30" s="61"/>
      <c r="S30" s="62"/>
      <c r="T30" s="60"/>
      <c r="U30" s="61"/>
      <c r="V30" s="61"/>
      <c r="W30" s="61"/>
      <c r="X30" s="62"/>
      <c r="Y30" s="43" t="str">
        <f t="shared" si="0"/>
        <v/>
      </c>
      <c r="Z30" s="43" t="str">
        <f t="shared" si="1"/>
        <v/>
      </c>
      <c r="AA30" s="34"/>
      <c r="AB30" s="39">
        <f t="shared" si="2"/>
        <v>0</v>
      </c>
      <c r="AC30" s="65">
        <f t="shared" si="3"/>
        <v>0</v>
      </c>
      <c r="AD30" s="34"/>
      <c r="AE30" s="34"/>
      <c r="AF30" s="34"/>
      <c r="AG30" s="34"/>
      <c r="AH30" s="34"/>
      <c r="AI30" s="34"/>
      <c r="AJ30" s="34"/>
    </row>
    <row r="31" spans="1:36" s="4" customFormat="1" ht="15" customHeight="1">
      <c r="A31" s="34"/>
      <c r="B31" s="3">
        <v>25</v>
      </c>
      <c r="C31" s="26">
        <f>IF(นักเรียน!B30="","",นักเรียน!B30)</f>
        <v>7466</v>
      </c>
      <c r="D31" s="27" t="str">
        <f>IF(นักเรียน!C30="","",นักเรียน!C30)</f>
        <v>สามเณร</v>
      </c>
      <c r="E31" s="44"/>
      <c r="F31" s="45"/>
      <c r="G31" s="45"/>
      <c r="H31" s="45"/>
      <c r="I31" s="46"/>
      <c r="J31" s="44"/>
      <c r="K31" s="45"/>
      <c r="L31" s="45"/>
      <c r="M31" s="45"/>
      <c r="N31" s="46"/>
      <c r="O31" s="60"/>
      <c r="P31" s="61"/>
      <c r="Q31" s="61"/>
      <c r="R31" s="61"/>
      <c r="S31" s="62"/>
      <c r="T31" s="60"/>
      <c r="U31" s="61"/>
      <c r="V31" s="61"/>
      <c r="W31" s="61"/>
      <c r="X31" s="62"/>
      <c r="Y31" s="43" t="str">
        <f t="shared" si="0"/>
        <v/>
      </c>
      <c r="Z31" s="43" t="str">
        <f t="shared" si="1"/>
        <v/>
      </c>
      <c r="AA31" s="34"/>
      <c r="AB31" s="39">
        <f t="shared" si="2"/>
        <v>0</v>
      </c>
      <c r="AC31" s="65">
        <f t="shared" si="3"/>
        <v>0</v>
      </c>
      <c r="AD31" s="34"/>
      <c r="AE31" s="34"/>
      <c r="AF31" s="34"/>
      <c r="AG31" s="34"/>
      <c r="AH31" s="34"/>
      <c r="AI31" s="34"/>
      <c r="AJ31" s="34"/>
    </row>
    <row r="32" spans="1:36" s="4" customFormat="1" ht="15" customHeight="1">
      <c r="A32" s="34"/>
      <c r="B32" s="3">
        <v>26</v>
      </c>
      <c r="C32" s="26">
        <f>IF(นักเรียน!B31="","",นักเรียน!B31)</f>
        <v>7554</v>
      </c>
      <c r="D32" s="27" t="str">
        <f>IF(นักเรียน!C31="","",นักเรียน!C31)</f>
        <v>สามเณร</v>
      </c>
      <c r="E32" s="44"/>
      <c r="F32" s="45"/>
      <c r="G32" s="45"/>
      <c r="H32" s="45"/>
      <c r="I32" s="46"/>
      <c r="J32" s="44"/>
      <c r="K32" s="45"/>
      <c r="L32" s="45"/>
      <c r="M32" s="45"/>
      <c r="N32" s="46"/>
      <c r="O32" s="60"/>
      <c r="P32" s="61"/>
      <c r="Q32" s="61"/>
      <c r="R32" s="61"/>
      <c r="S32" s="62"/>
      <c r="T32" s="60"/>
      <c r="U32" s="61"/>
      <c r="V32" s="61"/>
      <c r="W32" s="61"/>
      <c r="X32" s="62"/>
      <c r="Y32" s="43" t="str">
        <f t="shared" si="0"/>
        <v/>
      </c>
      <c r="Z32" s="43" t="str">
        <f t="shared" si="1"/>
        <v/>
      </c>
      <c r="AA32" s="34"/>
      <c r="AB32" s="39">
        <f t="shared" si="2"/>
        <v>0</v>
      </c>
      <c r="AC32" s="65">
        <f t="shared" si="3"/>
        <v>0</v>
      </c>
      <c r="AD32" s="34"/>
      <c r="AE32" s="34"/>
      <c r="AF32" s="34"/>
      <c r="AG32" s="34"/>
      <c r="AH32" s="34"/>
      <c r="AI32" s="34"/>
      <c r="AJ32" s="34"/>
    </row>
    <row r="33" spans="1:36" s="4" customFormat="1" ht="15" customHeight="1">
      <c r="A33" s="34"/>
      <c r="B33" s="3">
        <v>27</v>
      </c>
      <c r="C33" s="26">
        <f>IF(นักเรียน!B32="","",นักเรียน!B32)</f>
        <v>7629</v>
      </c>
      <c r="D33" s="27" t="str">
        <f>IF(นักเรียน!C32="","",นักเรียน!C32)</f>
        <v>สามเณร</v>
      </c>
      <c r="E33" s="44"/>
      <c r="F33" s="45"/>
      <c r="G33" s="45"/>
      <c r="H33" s="45"/>
      <c r="I33" s="46"/>
      <c r="J33" s="44"/>
      <c r="K33" s="45"/>
      <c r="L33" s="45"/>
      <c r="M33" s="45"/>
      <c r="N33" s="46"/>
      <c r="O33" s="60"/>
      <c r="P33" s="61"/>
      <c r="Q33" s="61"/>
      <c r="R33" s="61"/>
      <c r="S33" s="62"/>
      <c r="T33" s="60"/>
      <c r="U33" s="61"/>
      <c r="V33" s="61"/>
      <c r="W33" s="61"/>
      <c r="X33" s="62"/>
      <c r="Y33" s="43" t="str">
        <f t="shared" si="0"/>
        <v/>
      </c>
      <c r="Z33" s="43" t="str">
        <f t="shared" si="1"/>
        <v/>
      </c>
      <c r="AA33" s="34"/>
      <c r="AB33" s="39">
        <f t="shared" si="2"/>
        <v>0</v>
      </c>
      <c r="AC33" s="65">
        <f t="shared" si="3"/>
        <v>0</v>
      </c>
      <c r="AD33" s="34"/>
      <c r="AE33" s="34"/>
      <c r="AF33" s="34"/>
      <c r="AG33" s="34"/>
      <c r="AH33" s="34"/>
      <c r="AI33" s="34"/>
      <c r="AJ33" s="34"/>
    </row>
    <row r="34" spans="1:36" s="4" customFormat="1" ht="15" customHeight="1">
      <c r="A34" s="34"/>
      <c r="B34" s="3">
        <v>28</v>
      </c>
      <c r="C34" s="26">
        <f>IF(นักเรียน!B33="","",นักเรียน!B33)</f>
        <v>7649</v>
      </c>
      <c r="D34" s="27" t="str">
        <f>IF(นักเรียน!C33="","",นักเรียน!C33)</f>
        <v>สามเณร</v>
      </c>
      <c r="E34" s="44"/>
      <c r="F34" s="45"/>
      <c r="G34" s="45"/>
      <c r="H34" s="45"/>
      <c r="I34" s="46"/>
      <c r="J34" s="44"/>
      <c r="K34" s="45"/>
      <c r="L34" s="45"/>
      <c r="M34" s="45"/>
      <c r="N34" s="46"/>
      <c r="O34" s="60"/>
      <c r="P34" s="61"/>
      <c r="Q34" s="61"/>
      <c r="R34" s="61"/>
      <c r="S34" s="62"/>
      <c r="T34" s="60"/>
      <c r="U34" s="61"/>
      <c r="V34" s="61"/>
      <c r="W34" s="61"/>
      <c r="X34" s="62"/>
      <c r="Y34" s="43" t="str">
        <f t="shared" si="0"/>
        <v/>
      </c>
      <c r="Z34" s="43" t="str">
        <f t="shared" si="1"/>
        <v/>
      </c>
      <c r="AA34" s="34"/>
      <c r="AB34" s="39">
        <f t="shared" si="2"/>
        <v>0</v>
      </c>
      <c r="AC34" s="65">
        <f t="shared" si="3"/>
        <v>0</v>
      </c>
      <c r="AD34" s="34"/>
      <c r="AE34" s="34"/>
      <c r="AF34" s="34"/>
      <c r="AG34" s="34"/>
      <c r="AH34" s="34"/>
      <c r="AI34" s="34"/>
      <c r="AJ34" s="34"/>
    </row>
    <row r="35" spans="1:36" s="4" customFormat="1" ht="15" customHeight="1">
      <c r="A35" s="34"/>
      <c r="B35" s="3">
        <v>29</v>
      </c>
      <c r="C35" s="26">
        <f>IF(นักเรียน!B34="","",นักเรียน!B34)</f>
        <v>7734</v>
      </c>
      <c r="D35" s="27" t="str">
        <f>IF(นักเรียน!C34="","",นักเรียน!C34)</f>
        <v>สามเณร</v>
      </c>
      <c r="E35" s="44"/>
      <c r="F35" s="45"/>
      <c r="G35" s="45"/>
      <c r="H35" s="45"/>
      <c r="I35" s="46"/>
      <c r="J35" s="44"/>
      <c r="K35" s="45"/>
      <c r="L35" s="45"/>
      <c r="M35" s="45"/>
      <c r="N35" s="46"/>
      <c r="O35" s="60"/>
      <c r="P35" s="61"/>
      <c r="Q35" s="61"/>
      <c r="R35" s="61"/>
      <c r="S35" s="62"/>
      <c r="T35" s="60"/>
      <c r="U35" s="61"/>
      <c r="V35" s="61"/>
      <c r="W35" s="61"/>
      <c r="X35" s="62"/>
      <c r="Y35" s="43" t="str">
        <f t="shared" si="0"/>
        <v/>
      </c>
      <c r="Z35" s="43" t="str">
        <f t="shared" si="1"/>
        <v/>
      </c>
      <c r="AA35" s="34"/>
      <c r="AB35" s="39">
        <f t="shared" si="2"/>
        <v>0</v>
      </c>
      <c r="AC35" s="65">
        <f t="shared" si="3"/>
        <v>0</v>
      </c>
      <c r="AD35" s="34"/>
      <c r="AE35" s="34"/>
      <c r="AF35" s="34"/>
      <c r="AG35" s="34"/>
      <c r="AH35" s="34"/>
      <c r="AI35" s="34"/>
      <c r="AJ35" s="34"/>
    </row>
    <row r="36" spans="1:36" s="4" customFormat="1" ht="15" customHeight="1">
      <c r="A36" s="34"/>
      <c r="B36" s="3">
        <v>30</v>
      </c>
      <c r="C36" s="26" t="str">
        <f>IF(นักเรียน!B35="","",นักเรียน!B35)</f>
        <v/>
      </c>
      <c r="D36" s="27" t="str">
        <f>IF(นักเรียน!C35="","",นักเรียน!C35)</f>
        <v/>
      </c>
      <c r="E36" s="44"/>
      <c r="F36" s="45"/>
      <c r="G36" s="45"/>
      <c r="H36" s="45"/>
      <c r="I36" s="46"/>
      <c r="J36" s="44"/>
      <c r="K36" s="45"/>
      <c r="L36" s="45"/>
      <c r="M36" s="45"/>
      <c r="N36" s="46"/>
      <c r="O36" s="60"/>
      <c r="P36" s="61"/>
      <c r="Q36" s="61"/>
      <c r="R36" s="61"/>
      <c r="S36" s="62"/>
      <c r="T36" s="60"/>
      <c r="U36" s="61"/>
      <c r="V36" s="61"/>
      <c r="W36" s="61"/>
      <c r="X36" s="62"/>
      <c r="Y36" s="43" t="str">
        <f t="shared" si="0"/>
        <v/>
      </c>
      <c r="Z36" s="43" t="str">
        <f t="shared" si="1"/>
        <v/>
      </c>
      <c r="AA36" s="34"/>
      <c r="AB36" s="39">
        <f t="shared" si="2"/>
        <v>0</v>
      </c>
      <c r="AC36" s="65">
        <f t="shared" si="3"/>
        <v>0</v>
      </c>
      <c r="AD36" s="34"/>
      <c r="AE36" s="34"/>
      <c r="AF36" s="34"/>
      <c r="AG36" s="34"/>
      <c r="AH36" s="34"/>
      <c r="AI36" s="34"/>
      <c r="AJ36" s="34"/>
    </row>
    <row r="37" spans="1:36" s="4" customFormat="1" ht="15" customHeight="1">
      <c r="A37" s="34"/>
      <c r="B37" s="3">
        <v>31</v>
      </c>
      <c r="C37" s="26" t="str">
        <f>IF(นักเรียน!B36="","",นักเรียน!B36)</f>
        <v/>
      </c>
      <c r="D37" s="27" t="str">
        <f>IF(นักเรียน!C36="","",นักเรียน!C36)</f>
        <v/>
      </c>
      <c r="E37" s="44"/>
      <c r="F37" s="45"/>
      <c r="G37" s="45"/>
      <c r="H37" s="45"/>
      <c r="I37" s="46"/>
      <c r="J37" s="44"/>
      <c r="K37" s="45"/>
      <c r="L37" s="45"/>
      <c r="M37" s="45"/>
      <c r="N37" s="46"/>
      <c r="O37" s="60"/>
      <c r="P37" s="61"/>
      <c r="Q37" s="61"/>
      <c r="R37" s="61"/>
      <c r="S37" s="62"/>
      <c r="T37" s="60"/>
      <c r="U37" s="61"/>
      <c r="V37" s="61"/>
      <c r="W37" s="61"/>
      <c r="X37" s="62"/>
      <c r="Y37" s="43" t="str">
        <f t="shared" si="0"/>
        <v/>
      </c>
      <c r="Z37" s="43" t="str">
        <f t="shared" si="1"/>
        <v/>
      </c>
      <c r="AA37" s="34"/>
      <c r="AB37" s="39">
        <f t="shared" si="2"/>
        <v>0</v>
      </c>
      <c r="AC37" s="65">
        <f t="shared" si="3"/>
        <v>0</v>
      </c>
      <c r="AD37" s="34"/>
      <c r="AE37" s="34"/>
      <c r="AF37" s="34"/>
      <c r="AG37" s="34"/>
      <c r="AH37" s="34"/>
      <c r="AI37" s="34"/>
      <c r="AJ37" s="34"/>
    </row>
    <row r="38" spans="1:36" s="4" customFormat="1" ht="15" customHeight="1">
      <c r="A38" s="34"/>
      <c r="B38" s="3">
        <v>32</v>
      </c>
      <c r="C38" s="26" t="str">
        <f>IF(นักเรียน!B37="","",นักเรียน!B37)</f>
        <v/>
      </c>
      <c r="D38" s="27" t="str">
        <f>IF(นักเรียน!C37="","",นักเรียน!C37)</f>
        <v/>
      </c>
      <c r="E38" s="44"/>
      <c r="F38" s="45"/>
      <c r="G38" s="45"/>
      <c r="H38" s="45"/>
      <c r="I38" s="46"/>
      <c r="J38" s="44"/>
      <c r="K38" s="45"/>
      <c r="L38" s="45"/>
      <c r="M38" s="45"/>
      <c r="N38" s="46"/>
      <c r="O38" s="60"/>
      <c r="P38" s="61"/>
      <c r="Q38" s="61"/>
      <c r="R38" s="61"/>
      <c r="S38" s="62"/>
      <c r="T38" s="60"/>
      <c r="U38" s="61"/>
      <c r="V38" s="61"/>
      <c r="W38" s="61"/>
      <c r="X38" s="62"/>
      <c r="Y38" s="43" t="str">
        <f t="shared" si="0"/>
        <v/>
      </c>
      <c r="Z38" s="43" t="str">
        <f t="shared" si="1"/>
        <v/>
      </c>
      <c r="AA38" s="34"/>
      <c r="AB38" s="39">
        <f t="shared" si="2"/>
        <v>0</v>
      </c>
      <c r="AC38" s="65">
        <f t="shared" si="3"/>
        <v>0</v>
      </c>
      <c r="AD38" s="34"/>
      <c r="AE38" s="34"/>
      <c r="AF38" s="34"/>
      <c r="AG38" s="34"/>
      <c r="AH38" s="34"/>
      <c r="AI38" s="34"/>
      <c r="AJ38" s="34"/>
    </row>
    <row r="39" spans="1:36" s="4" customFormat="1" ht="15" customHeight="1">
      <c r="A39" s="34"/>
      <c r="B39" s="3">
        <v>33</v>
      </c>
      <c r="C39" s="26" t="str">
        <f>IF(นักเรียน!B38="","",นักเรียน!B38)</f>
        <v/>
      </c>
      <c r="D39" s="27" t="str">
        <f>IF(นักเรียน!C38="","",นักเรียน!C38)</f>
        <v/>
      </c>
      <c r="E39" s="44"/>
      <c r="F39" s="45"/>
      <c r="G39" s="45"/>
      <c r="H39" s="45"/>
      <c r="I39" s="46"/>
      <c r="J39" s="44"/>
      <c r="K39" s="45"/>
      <c r="L39" s="45"/>
      <c r="M39" s="45"/>
      <c r="N39" s="46"/>
      <c r="O39" s="60"/>
      <c r="P39" s="61"/>
      <c r="Q39" s="61"/>
      <c r="R39" s="61"/>
      <c r="S39" s="62"/>
      <c r="T39" s="60"/>
      <c r="U39" s="61"/>
      <c r="V39" s="61"/>
      <c r="W39" s="61"/>
      <c r="X39" s="62"/>
      <c r="Y39" s="43" t="str">
        <f t="shared" si="0"/>
        <v/>
      </c>
      <c r="Z39" s="43" t="str">
        <f t="shared" si="1"/>
        <v/>
      </c>
      <c r="AA39" s="34"/>
      <c r="AB39" s="39">
        <f t="shared" si="2"/>
        <v>0</v>
      </c>
      <c r="AC39" s="65">
        <f t="shared" si="3"/>
        <v>0</v>
      </c>
      <c r="AD39" s="34"/>
      <c r="AE39" s="34"/>
      <c r="AF39" s="34"/>
      <c r="AG39" s="34"/>
      <c r="AH39" s="34"/>
      <c r="AI39" s="34"/>
      <c r="AJ39" s="34"/>
    </row>
    <row r="40" spans="1:36" s="4" customFormat="1" ht="15" customHeight="1">
      <c r="A40" s="34"/>
      <c r="B40" s="3">
        <v>34</v>
      </c>
      <c r="C40" s="26" t="str">
        <f>IF(นักเรียน!B39="","",นักเรียน!B39)</f>
        <v/>
      </c>
      <c r="D40" s="27" t="str">
        <f>IF(นักเรียน!C39="","",นักเรียน!C39)</f>
        <v/>
      </c>
      <c r="E40" s="44"/>
      <c r="F40" s="45"/>
      <c r="G40" s="45"/>
      <c r="H40" s="45"/>
      <c r="I40" s="46"/>
      <c r="J40" s="44"/>
      <c r="K40" s="45"/>
      <c r="L40" s="45"/>
      <c r="M40" s="45"/>
      <c r="N40" s="46"/>
      <c r="O40" s="60"/>
      <c r="P40" s="61"/>
      <c r="Q40" s="61"/>
      <c r="R40" s="61"/>
      <c r="S40" s="62"/>
      <c r="T40" s="60"/>
      <c r="U40" s="61"/>
      <c r="V40" s="61"/>
      <c r="W40" s="61"/>
      <c r="X40" s="62"/>
      <c r="Y40" s="43" t="str">
        <f t="shared" si="0"/>
        <v/>
      </c>
      <c r="Z40" s="43" t="str">
        <f t="shared" si="1"/>
        <v/>
      </c>
      <c r="AA40" s="34"/>
      <c r="AB40" s="39">
        <f t="shared" si="2"/>
        <v>0</v>
      </c>
      <c r="AC40" s="65">
        <f t="shared" si="3"/>
        <v>0</v>
      </c>
      <c r="AD40" s="34"/>
      <c r="AE40" s="34"/>
      <c r="AF40" s="34"/>
      <c r="AG40" s="34"/>
      <c r="AH40" s="34"/>
      <c r="AI40" s="34"/>
      <c r="AJ40" s="34"/>
    </row>
    <row r="41" spans="1:36" s="4" customFormat="1" ht="15" customHeight="1">
      <c r="A41" s="34"/>
      <c r="B41" s="3">
        <v>35</v>
      </c>
      <c r="C41" s="26" t="str">
        <f>IF(นักเรียน!B40="","",นักเรียน!B40)</f>
        <v/>
      </c>
      <c r="D41" s="27" t="str">
        <f>IF(นักเรียน!C40="","",นักเรียน!C40)</f>
        <v/>
      </c>
      <c r="E41" s="44"/>
      <c r="F41" s="45"/>
      <c r="G41" s="45"/>
      <c r="H41" s="45"/>
      <c r="I41" s="46"/>
      <c r="J41" s="44"/>
      <c r="K41" s="45"/>
      <c r="L41" s="45"/>
      <c r="M41" s="45"/>
      <c r="N41" s="46"/>
      <c r="O41" s="60"/>
      <c r="P41" s="61"/>
      <c r="Q41" s="61"/>
      <c r="R41" s="61"/>
      <c r="S41" s="62"/>
      <c r="T41" s="60"/>
      <c r="U41" s="61"/>
      <c r="V41" s="61"/>
      <c r="W41" s="61"/>
      <c r="X41" s="62"/>
      <c r="Y41" s="43" t="str">
        <f t="shared" si="0"/>
        <v/>
      </c>
      <c r="Z41" s="43" t="str">
        <f t="shared" si="1"/>
        <v/>
      </c>
      <c r="AA41" s="34"/>
      <c r="AB41" s="39">
        <f t="shared" si="2"/>
        <v>0</v>
      </c>
      <c r="AC41" s="65">
        <f t="shared" si="3"/>
        <v>0</v>
      </c>
      <c r="AD41" s="34"/>
      <c r="AE41" s="34"/>
      <c r="AF41" s="34"/>
      <c r="AG41" s="34"/>
      <c r="AH41" s="34"/>
      <c r="AI41" s="34"/>
      <c r="AJ41" s="34"/>
    </row>
    <row r="42" spans="1:36" s="4" customFormat="1" ht="15" customHeight="1">
      <c r="A42" s="34"/>
      <c r="B42" s="3">
        <v>36</v>
      </c>
      <c r="C42" s="26" t="str">
        <f>IF(นักเรียน!B41="","",นักเรียน!B41)</f>
        <v/>
      </c>
      <c r="D42" s="27" t="str">
        <f>IF(นักเรียน!C41="","",นักเรียน!C41)</f>
        <v/>
      </c>
      <c r="E42" s="44"/>
      <c r="F42" s="45"/>
      <c r="G42" s="45"/>
      <c r="H42" s="45"/>
      <c r="I42" s="46"/>
      <c r="J42" s="44"/>
      <c r="K42" s="45"/>
      <c r="L42" s="45"/>
      <c r="M42" s="45"/>
      <c r="N42" s="46"/>
      <c r="O42" s="60"/>
      <c r="P42" s="61"/>
      <c r="Q42" s="61"/>
      <c r="R42" s="61"/>
      <c r="S42" s="62"/>
      <c r="T42" s="60"/>
      <c r="U42" s="61"/>
      <c r="V42" s="61"/>
      <c r="W42" s="61"/>
      <c r="X42" s="62"/>
      <c r="Y42" s="43" t="str">
        <f t="shared" si="0"/>
        <v/>
      </c>
      <c r="Z42" s="43" t="str">
        <f t="shared" si="1"/>
        <v/>
      </c>
      <c r="AA42" s="34"/>
      <c r="AB42" s="39">
        <f t="shared" si="2"/>
        <v>0</v>
      </c>
      <c r="AC42" s="65">
        <f t="shared" si="3"/>
        <v>0</v>
      </c>
      <c r="AD42" s="34"/>
      <c r="AE42" s="34"/>
      <c r="AF42" s="34"/>
      <c r="AG42" s="34"/>
      <c r="AH42" s="34"/>
      <c r="AI42" s="34"/>
      <c r="AJ42" s="34"/>
    </row>
    <row r="43" spans="1:36" s="4" customFormat="1" ht="15" customHeight="1">
      <c r="A43" s="34"/>
      <c r="B43" s="3">
        <v>37</v>
      </c>
      <c r="C43" s="26" t="str">
        <f>IF(นักเรียน!B42="","",นักเรียน!B42)</f>
        <v/>
      </c>
      <c r="D43" s="27" t="str">
        <f>IF(นักเรียน!C42="","",นักเรียน!C42)</f>
        <v/>
      </c>
      <c r="E43" s="44"/>
      <c r="F43" s="45"/>
      <c r="G43" s="45"/>
      <c r="H43" s="45"/>
      <c r="I43" s="46"/>
      <c r="J43" s="44"/>
      <c r="K43" s="45"/>
      <c r="L43" s="45"/>
      <c r="M43" s="45"/>
      <c r="N43" s="46"/>
      <c r="O43" s="60"/>
      <c r="P43" s="61"/>
      <c r="Q43" s="61"/>
      <c r="R43" s="61"/>
      <c r="S43" s="62"/>
      <c r="T43" s="60"/>
      <c r="U43" s="61"/>
      <c r="V43" s="61"/>
      <c r="W43" s="61"/>
      <c r="X43" s="62"/>
      <c r="Y43" s="43" t="str">
        <f t="shared" si="0"/>
        <v/>
      </c>
      <c r="Z43" s="43" t="str">
        <f t="shared" si="1"/>
        <v/>
      </c>
      <c r="AA43" s="34"/>
      <c r="AB43" s="39">
        <f t="shared" si="2"/>
        <v>0</v>
      </c>
      <c r="AC43" s="65">
        <f t="shared" si="3"/>
        <v>0</v>
      </c>
      <c r="AD43" s="34"/>
      <c r="AE43" s="34"/>
      <c r="AF43" s="34"/>
      <c r="AG43" s="34"/>
      <c r="AH43" s="34"/>
      <c r="AI43" s="34"/>
      <c r="AJ43" s="34"/>
    </row>
    <row r="44" spans="1:36" s="5" customFormat="1" ht="15" customHeight="1">
      <c r="A44" s="35"/>
      <c r="B44" s="3">
        <v>38</v>
      </c>
      <c r="C44" s="26" t="str">
        <f>IF(นักเรียน!B43="","",นักเรียน!B43)</f>
        <v/>
      </c>
      <c r="D44" s="27" t="str">
        <f>IF(นักเรียน!C43="","",นักเรียน!C43)</f>
        <v/>
      </c>
      <c r="E44" s="44"/>
      <c r="F44" s="45"/>
      <c r="G44" s="45"/>
      <c r="H44" s="45"/>
      <c r="I44" s="46"/>
      <c r="J44" s="44"/>
      <c r="K44" s="45"/>
      <c r="L44" s="45"/>
      <c r="M44" s="45"/>
      <c r="N44" s="46"/>
      <c r="O44" s="60"/>
      <c r="P44" s="61"/>
      <c r="Q44" s="61"/>
      <c r="R44" s="61"/>
      <c r="S44" s="62"/>
      <c r="T44" s="60"/>
      <c r="U44" s="61"/>
      <c r="V44" s="61"/>
      <c r="W44" s="61"/>
      <c r="X44" s="62"/>
      <c r="Y44" s="43" t="str">
        <f t="shared" si="0"/>
        <v/>
      </c>
      <c r="Z44" s="43" t="str">
        <f t="shared" si="1"/>
        <v/>
      </c>
      <c r="AA44" s="35"/>
      <c r="AB44" s="39">
        <f t="shared" si="2"/>
        <v>0</v>
      </c>
      <c r="AC44" s="65">
        <f t="shared" si="3"/>
        <v>0</v>
      </c>
      <c r="AD44" s="35"/>
      <c r="AE44" s="35"/>
      <c r="AF44" s="35"/>
      <c r="AG44" s="35"/>
      <c r="AH44" s="35"/>
      <c r="AI44" s="35"/>
      <c r="AJ44" s="35"/>
    </row>
    <row r="45" spans="1:36" s="5" customFormat="1" ht="15" customHeight="1">
      <c r="A45" s="35"/>
      <c r="B45" s="3">
        <v>39</v>
      </c>
      <c r="C45" s="26" t="str">
        <f>IF(นักเรียน!B44="","",นักเรียน!B44)</f>
        <v/>
      </c>
      <c r="D45" s="27" t="str">
        <f>IF(นักเรียน!C44="","",นักเรียน!C44)</f>
        <v/>
      </c>
      <c r="E45" s="44"/>
      <c r="F45" s="45"/>
      <c r="G45" s="45"/>
      <c r="H45" s="45"/>
      <c r="I45" s="46"/>
      <c r="J45" s="44"/>
      <c r="K45" s="45"/>
      <c r="L45" s="45"/>
      <c r="M45" s="45"/>
      <c r="N45" s="46"/>
      <c r="O45" s="60"/>
      <c r="P45" s="61"/>
      <c r="Q45" s="61"/>
      <c r="R45" s="61"/>
      <c r="S45" s="62"/>
      <c r="T45" s="60"/>
      <c r="U45" s="61"/>
      <c r="V45" s="61"/>
      <c r="W45" s="61"/>
      <c r="X45" s="62"/>
      <c r="Y45" s="43" t="str">
        <f t="shared" si="0"/>
        <v/>
      </c>
      <c r="Z45" s="43" t="str">
        <f t="shared" si="1"/>
        <v/>
      </c>
      <c r="AA45" s="35"/>
      <c r="AB45" s="39">
        <f t="shared" si="2"/>
        <v>0</v>
      </c>
      <c r="AC45" s="65">
        <f t="shared" si="3"/>
        <v>0</v>
      </c>
      <c r="AD45" s="35"/>
      <c r="AE45" s="35"/>
      <c r="AF45" s="35"/>
      <c r="AG45" s="35"/>
      <c r="AH45" s="35"/>
      <c r="AI45" s="35"/>
      <c r="AJ45" s="35"/>
    </row>
    <row r="46" spans="1:36" s="5" customFormat="1" ht="15" customHeight="1">
      <c r="A46" s="35"/>
      <c r="B46" s="3">
        <v>40</v>
      </c>
      <c r="C46" s="26" t="str">
        <f>IF(นักเรียน!B45="","",นักเรียน!B45)</f>
        <v/>
      </c>
      <c r="D46" s="27" t="str">
        <f>IF(นักเรียน!C45="","",นักเรียน!C45)</f>
        <v/>
      </c>
      <c r="E46" s="44"/>
      <c r="F46" s="45"/>
      <c r="G46" s="45"/>
      <c r="H46" s="45"/>
      <c r="I46" s="46"/>
      <c r="J46" s="44"/>
      <c r="K46" s="45"/>
      <c r="L46" s="45"/>
      <c r="M46" s="45"/>
      <c r="N46" s="46"/>
      <c r="O46" s="60"/>
      <c r="P46" s="61"/>
      <c r="Q46" s="61"/>
      <c r="R46" s="61"/>
      <c r="S46" s="62"/>
      <c r="T46" s="60"/>
      <c r="U46" s="61"/>
      <c r="V46" s="61"/>
      <c r="W46" s="61"/>
      <c r="X46" s="62"/>
      <c r="Y46" s="43" t="str">
        <f t="shared" si="0"/>
        <v/>
      </c>
      <c r="Z46" s="43" t="str">
        <f t="shared" si="1"/>
        <v/>
      </c>
      <c r="AA46" s="35"/>
      <c r="AB46" s="39">
        <f t="shared" si="2"/>
        <v>0</v>
      </c>
      <c r="AC46" s="65">
        <f t="shared" si="3"/>
        <v>0</v>
      </c>
      <c r="AD46" s="35"/>
      <c r="AE46" s="35"/>
      <c r="AF46" s="35"/>
      <c r="AG46" s="35"/>
      <c r="AH46" s="35"/>
      <c r="AI46" s="35"/>
      <c r="AJ46" s="35"/>
    </row>
    <row r="47" spans="1:36" s="5" customFormat="1" ht="15" customHeight="1">
      <c r="A47" s="35"/>
      <c r="B47" s="3">
        <v>41</v>
      </c>
      <c r="C47" s="26" t="str">
        <f>IF(นักเรียน!B46="","",นักเรียน!B46)</f>
        <v/>
      </c>
      <c r="D47" s="27" t="str">
        <f>IF(นักเรียน!C46="","",นักเรียน!C46)</f>
        <v/>
      </c>
      <c r="E47" s="44"/>
      <c r="F47" s="45"/>
      <c r="G47" s="45"/>
      <c r="H47" s="45"/>
      <c r="I47" s="46"/>
      <c r="J47" s="44"/>
      <c r="K47" s="45"/>
      <c r="L47" s="45"/>
      <c r="M47" s="45"/>
      <c r="N47" s="46"/>
      <c r="O47" s="60"/>
      <c r="P47" s="61"/>
      <c r="Q47" s="61"/>
      <c r="R47" s="61"/>
      <c r="S47" s="62"/>
      <c r="T47" s="60"/>
      <c r="U47" s="61"/>
      <c r="V47" s="61"/>
      <c r="W47" s="61"/>
      <c r="X47" s="62"/>
      <c r="Y47" s="43" t="str">
        <f t="shared" si="0"/>
        <v/>
      </c>
      <c r="Z47" s="43" t="str">
        <f t="shared" si="1"/>
        <v/>
      </c>
      <c r="AA47" s="35"/>
      <c r="AB47" s="39">
        <f t="shared" si="2"/>
        <v>0</v>
      </c>
      <c r="AC47" s="65">
        <f t="shared" si="3"/>
        <v>0</v>
      </c>
      <c r="AD47" s="35"/>
      <c r="AE47" s="35"/>
      <c r="AF47" s="35"/>
      <c r="AG47" s="35"/>
      <c r="AH47" s="35"/>
      <c r="AI47" s="35"/>
      <c r="AJ47" s="35"/>
    </row>
    <row r="48" spans="1:36" s="5" customFormat="1" ht="15" customHeight="1">
      <c r="A48" s="35"/>
      <c r="B48" s="3">
        <v>42</v>
      </c>
      <c r="C48" s="26" t="str">
        <f>IF(นักเรียน!B47="","",นักเรียน!B47)</f>
        <v/>
      </c>
      <c r="D48" s="27" t="str">
        <f>IF(นักเรียน!C47="","",นักเรียน!C47)</f>
        <v/>
      </c>
      <c r="E48" s="44"/>
      <c r="F48" s="45"/>
      <c r="G48" s="45"/>
      <c r="H48" s="45"/>
      <c r="I48" s="46"/>
      <c r="J48" s="44"/>
      <c r="K48" s="45"/>
      <c r="L48" s="45"/>
      <c r="M48" s="45"/>
      <c r="N48" s="46"/>
      <c r="O48" s="60"/>
      <c r="P48" s="61"/>
      <c r="Q48" s="61"/>
      <c r="R48" s="61"/>
      <c r="S48" s="62"/>
      <c r="T48" s="60"/>
      <c r="U48" s="61"/>
      <c r="V48" s="61"/>
      <c r="W48" s="61"/>
      <c r="X48" s="62"/>
      <c r="Y48" s="43" t="str">
        <f t="shared" si="0"/>
        <v/>
      </c>
      <c r="Z48" s="43" t="str">
        <f t="shared" si="1"/>
        <v/>
      </c>
      <c r="AA48" s="35"/>
      <c r="AB48" s="39">
        <f t="shared" si="2"/>
        <v>0</v>
      </c>
      <c r="AC48" s="65">
        <f t="shared" si="3"/>
        <v>0</v>
      </c>
      <c r="AD48" s="35"/>
      <c r="AE48" s="35"/>
      <c r="AF48" s="35"/>
      <c r="AG48" s="35"/>
      <c r="AH48" s="35"/>
      <c r="AI48" s="35"/>
      <c r="AJ48" s="35"/>
    </row>
    <row r="49" spans="1:36" s="5" customFormat="1" ht="15" customHeight="1">
      <c r="A49" s="35"/>
      <c r="B49" s="3">
        <v>43</v>
      </c>
      <c r="C49" s="26" t="str">
        <f>IF(นักเรียน!B48="","",นักเรียน!B48)</f>
        <v/>
      </c>
      <c r="D49" s="27" t="str">
        <f>IF(นักเรียน!C48="","",นักเรียน!C48)</f>
        <v/>
      </c>
      <c r="E49" s="44"/>
      <c r="F49" s="45"/>
      <c r="G49" s="45"/>
      <c r="H49" s="45"/>
      <c r="I49" s="46"/>
      <c r="J49" s="44"/>
      <c r="K49" s="45"/>
      <c r="L49" s="45"/>
      <c r="M49" s="45"/>
      <c r="N49" s="46"/>
      <c r="O49" s="60"/>
      <c r="P49" s="61"/>
      <c r="Q49" s="61"/>
      <c r="R49" s="61"/>
      <c r="S49" s="62"/>
      <c r="T49" s="60"/>
      <c r="U49" s="61"/>
      <c r="V49" s="61"/>
      <c r="W49" s="61"/>
      <c r="X49" s="62"/>
      <c r="Y49" s="43" t="str">
        <f t="shared" si="0"/>
        <v/>
      </c>
      <c r="Z49" s="43" t="str">
        <f t="shared" si="1"/>
        <v/>
      </c>
      <c r="AA49" s="35"/>
      <c r="AB49" s="39">
        <f t="shared" si="2"/>
        <v>0</v>
      </c>
      <c r="AC49" s="65">
        <f t="shared" si="3"/>
        <v>0</v>
      </c>
      <c r="AD49" s="35"/>
      <c r="AE49" s="35"/>
      <c r="AF49" s="35"/>
      <c r="AG49" s="35"/>
      <c r="AH49" s="35"/>
      <c r="AI49" s="35"/>
      <c r="AJ49" s="35"/>
    </row>
    <row r="50" spans="1:36" s="5" customFormat="1" ht="15" customHeight="1">
      <c r="A50" s="35"/>
      <c r="B50" s="3">
        <v>44</v>
      </c>
      <c r="C50" s="26" t="str">
        <f>IF(นักเรียน!B49="","",นักเรียน!B49)</f>
        <v/>
      </c>
      <c r="D50" s="27" t="str">
        <f>IF(นักเรียน!C49="","",นักเรียน!C49)</f>
        <v/>
      </c>
      <c r="E50" s="44"/>
      <c r="F50" s="45"/>
      <c r="G50" s="45"/>
      <c r="H50" s="45"/>
      <c r="I50" s="46"/>
      <c r="J50" s="44"/>
      <c r="K50" s="45"/>
      <c r="L50" s="45"/>
      <c r="M50" s="45"/>
      <c r="N50" s="46"/>
      <c r="O50" s="60"/>
      <c r="P50" s="61"/>
      <c r="Q50" s="61"/>
      <c r="R50" s="61"/>
      <c r="S50" s="62"/>
      <c r="T50" s="60"/>
      <c r="U50" s="61"/>
      <c r="V50" s="61"/>
      <c r="W50" s="61"/>
      <c r="X50" s="62"/>
      <c r="Y50" s="43" t="str">
        <f t="shared" si="0"/>
        <v/>
      </c>
      <c r="Z50" s="43" t="str">
        <f t="shared" si="1"/>
        <v/>
      </c>
      <c r="AA50" s="35"/>
      <c r="AB50" s="39">
        <f t="shared" si="2"/>
        <v>0</v>
      </c>
      <c r="AC50" s="65">
        <f t="shared" si="3"/>
        <v>0</v>
      </c>
      <c r="AD50" s="35"/>
      <c r="AE50" s="35"/>
      <c r="AF50" s="35"/>
      <c r="AG50" s="35"/>
      <c r="AH50" s="35"/>
      <c r="AI50" s="35"/>
      <c r="AJ50" s="35"/>
    </row>
    <row r="51" spans="1:36" s="5" customFormat="1" ht="15" customHeight="1">
      <c r="A51" s="35"/>
      <c r="B51" s="3">
        <v>45</v>
      </c>
      <c r="C51" s="26" t="str">
        <f>IF(นักเรียน!B50="","",นักเรียน!B50)</f>
        <v/>
      </c>
      <c r="D51" s="27" t="str">
        <f>IF(นักเรียน!C50="","",นักเรียน!C50)</f>
        <v/>
      </c>
      <c r="E51" s="44"/>
      <c r="F51" s="45"/>
      <c r="G51" s="45"/>
      <c r="H51" s="45"/>
      <c r="I51" s="46"/>
      <c r="J51" s="44"/>
      <c r="K51" s="45"/>
      <c r="L51" s="45"/>
      <c r="M51" s="45"/>
      <c r="N51" s="46"/>
      <c r="O51" s="60"/>
      <c r="P51" s="61"/>
      <c r="Q51" s="61"/>
      <c r="R51" s="61"/>
      <c r="S51" s="62"/>
      <c r="T51" s="60"/>
      <c r="U51" s="61"/>
      <c r="V51" s="61"/>
      <c r="W51" s="61"/>
      <c r="X51" s="62"/>
      <c r="Y51" s="43" t="str">
        <f t="shared" si="0"/>
        <v/>
      </c>
      <c r="Z51" s="43" t="str">
        <f>IF(Y51="","",IF(Y51=5,"ดีเยี่ยม",IF(Y51=4,"ดีมาก",IF(Y51=3,"ดี",IF(Y51=2,"พอใช้","ปรับปรุง")))))</f>
        <v/>
      </c>
      <c r="AA51" s="35"/>
      <c r="AB51" s="39">
        <f t="shared" si="2"/>
        <v>0</v>
      </c>
      <c r="AC51" s="65">
        <f t="shared" si="3"/>
        <v>0</v>
      </c>
      <c r="AD51" s="35"/>
      <c r="AE51" s="35"/>
      <c r="AF51" s="35"/>
      <c r="AG51" s="35"/>
      <c r="AH51" s="35"/>
      <c r="AI51" s="35"/>
      <c r="AJ51" s="35"/>
    </row>
    <row r="52" spans="1:36" s="5" customFormat="1" ht="18.75" customHeight="1">
      <c r="A52" s="35"/>
      <c r="B52" s="168" t="s">
        <v>45</v>
      </c>
      <c r="C52" s="168"/>
      <c r="D52" s="168"/>
      <c r="E52" s="168"/>
      <c r="F52" s="168"/>
      <c r="G52" s="168"/>
      <c r="H52" s="168"/>
      <c r="I52" s="168"/>
      <c r="J52" s="170" t="str">
        <f>IF(AD2=0,"",AD2)</f>
        <v/>
      </c>
      <c r="K52" s="170"/>
      <c r="L52" s="170"/>
      <c r="M52" s="170"/>
      <c r="N52" s="170"/>
      <c r="O52" s="181" t="s">
        <v>36</v>
      </c>
      <c r="P52" s="182"/>
      <c r="Q52" s="182"/>
      <c r="R52" s="182"/>
      <c r="S52" s="182"/>
      <c r="T52" s="182"/>
      <c r="U52" s="182"/>
      <c r="V52" s="182"/>
      <c r="W52" s="182"/>
      <c r="X52" s="183"/>
      <c r="Y52" s="169" t="str">
        <f>IF(AD4="-","-",AD4)</f>
        <v>-</v>
      </c>
      <c r="Z52" s="170"/>
      <c r="AA52" s="35"/>
      <c r="AB52" s="66"/>
      <c r="AC52" s="67"/>
      <c r="AD52" s="35"/>
      <c r="AE52" s="35"/>
      <c r="AF52" s="35"/>
      <c r="AG52" s="35"/>
      <c r="AH52" s="35"/>
      <c r="AI52" s="35"/>
      <c r="AJ52" s="35"/>
    </row>
    <row r="53" spans="1:36" s="5" customFormat="1" ht="18.75" customHeight="1">
      <c r="A53" s="35"/>
      <c r="B53" s="171" t="s">
        <v>35</v>
      </c>
      <c r="C53" s="171"/>
      <c r="D53" s="171"/>
      <c r="E53" s="171"/>
      <c r="F53" s="171"/>
      <c r="G53" s="171"/>
      <c r="H53" s="171"/>
      <c r="I53" s="171"/>
      <c r="J53" s="172" t="str">
        <f>IF(AD3="-","",AD3)</f>
        <v/>
      </c>
      <c r="K53" s="173"/>
      <c r="L53" s="173"/>
      <c r="M53" s="173"/>
      <c r="N53" s="173"/>
      <c r="O53" s="184" t="s">
        <v>2</v>
      </c>
      <c r="P53" s="185"/>
      <c r="Q53" s="185"/>
      <c r="R53" s="185"/>
      <c r="S53" s="185"/>
      <c r="T53" s="185"/>
      <c r="U53" s="185"/>
      <c r="V53" s="185"/>
      <c r="W53" s="185"/>
      <c r="X53" s="186"/>
      <c r="Y53" s="180" t="str">
        <f>IF(Y52="-","-",IF(Y52&gt;=0.9,5,IF(Y52&gt;=0.75,4,IF(Y52&gt;=0.6,3,IF(Y52&gt;=0.5,2,1)))))</f>
        <v>-</v>
      </c>
      <c r="Z53" s="180"/>
      <c r="AA53" s="35"/>
      <c r="AB53" s="66"/>
      <c r="AC53" s="67"/>
      <c r="AD53" s="35"/>
      <c r="AE53" s="35"/>
      <c r="AF53" s="35"/>
      <c r="AG53" s="35"/>
      <c r="AH53" s="35"/>
      <c r="AI53" s="35"/>
      <c r="AJ53" s="35"/>
    </row>
    <row r="54" spans="1:36" s="5" customFormat="1" ht="18.75" customHeight="1">
      <c r="A54" s="35"/>
      <c r="B54" s="168" t="s">
        <v>46</v>
      </c>
      <c r="C54" s="168"/>
      <c r="D54" s="168"/>
      <c r="E54" s="168"/>
      <c r="F54" s="168"/>
      <c r="G54" s="168"/>
      <c r="H54" s="168"/>
      <c r="I54" s="168"/>
      <c r="J54" s="168"/>
      <c r="K54" s="168"/>
      <c r="L54" s="168"/>
      <c r="M54" s="168"/>
      <c r="N54" s="168"/>
      <c r="O54" s="168"/>
      <c r="P54" s="168"/>
      <c r="Q54" s="168"/>
      <c r="R54" s="168"/>
      <c r="S54" s="168"/>
      <c r="T54" s="168"/>
      <c r="U54" s="168"/>
      <c r="V54" s="168"/>
      <c r="W54" s="168"/>
      <c r="X54" s="168"/>
      <c r="Y54" s="170" t="str">
        <f>IF(Y53="-","-",IF(Y53=5,"ดีเยี่ยม",IF(Y53=4,"ดีมาก",IF(Y53=3,"ดี",IF(Y53=2,"พอใช้","ปรับปรุง")))))</f>
        <v>-</v>
      </c>
      <c r="Z54" s="170"/>
      <c r="AA54" s="35"/>
      <c r="AB54" s="66"/>
      <c r="AC54" s="67"/>
      <c r="AD54" s="35"/>
      <c r="AE54" s="35"/>
      <c r="AF54" s="35"/>
      <c r="AG54" s="35"/>
      <c r="AH54" s="35"/>
      <c r="AI54" s="35"/>
      <c r="AJ54" s="35"/>
    </row>
    <row r="55" spans="1:36" s="5" customFormat="1" ht="15.75" customHeight="1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8"/>
      <c r="AC55" s="35"/>
      <c r="AD55" s="35"/>
      <c r="AE55" s="35"/>
      <c r="AF55" s="35"/>
      <c r="AG55" s="35"/>
      <c r="AH55" s="35"/>
      <c r="AI55" s="35"/>
      <c r="AJ55" s="35"/>
    </row>
    <row r="56" spans="1:36">
      <c r="B56" s="33"/>
      <c r="C56" s="33"/>
      <c r="D56" s="68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49" t="s">
        <v>37</v>
      </c>
      <c r="Z56" s="57">
        <f>COUNTIF(Y7:Y51,5)</f>
        <v>0</v>
      </c>
      <c r="AA56" s="33" t="s">
        <v>34</v>
      </c>
    </row>
    <row r="57" spans="1:36"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49" t="s">
        <v>38</v>
      </c>
      <c r="Z57" s="57">
        <f>COUNTIF(Y7:Y51,4)</f>
        <v>0</v>
      </c>
      <c r="AA57" s="33" t="s">
        <v>34</v>
      </c>
    </row>
    <row r="58" spans="1:36"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49" t="s">
        <v>39</v>
      </c>
      <c r="Z58" s="57">
        <f>COUNTIF(Y7:Y51,3)</f>
        <v>0</v>
      </c>
      <c r="AA58" s="33" t="s">
        <v>34</v>
      </c>
    </row>
    <row r="59" spans="1:36"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49" t="s">
        <v>40</v>
      </c>
      <c r="Z59" s="57">
        <f>COUNTIF(Y7:Y51,2)</f>
        <v>0</v>
      </c>
      <c r="AA59" s="33" t="s">
        <v>34</v>
      </c>
    </row>
    <row r="60" spans="1:36"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49" t="s">
        <v>41</v>
      </c>
      <c r="Z60" s="57">
        <f>COUNTIF(Y7:Y51,1)</f>
        <v>0</v>
      </c>
      <c r="AA60" s="33" t="s">
        <v>34</v>
      </c>
    </row>
    <row r="61" spans="1:36"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49" t="s">
        <v>44</v>
      </c>
      <c r="Z61" s="58">
        <f>SUM(Z56:Z60)</f>
        <v>0</v>
      </c>
      <c r="AA61" s="33" t="s">
        <v>34</v>
      </c>
    </row>
    <row r="62" spans="1:36"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</row>
    <row r="63" spans="1:36"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</row>
    <row r="64" spans="1:36"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</row>
    <row r="65" spans="2:26"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</row>
    <row r="66" spans="2:26"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</row>
    <row r="67" spans="2:26"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</row>
    <row r="68" spans="2:26"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</row>
    <row r="69" spans="2:26"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</row>
    <row r="70" spans="2:26"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</row>
    <row r="71" spans="2:26"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</row>
    <row r="72" spans="2:26"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</row>
    <row r="73" spans="2:26"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</row>
    <row r="74" spans="2:26"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</row>
    <row r="75" spans="2:26"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</row>
    <row r="76" spans="2:26"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</row>
    <row r="77" spans="2:26"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</row>
    <row r="78" spans="2:26"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</row>
    <row r="79" spans="2:26"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</row>
    <row r="80" spans="2:26"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</row>
    <row r="81" spans="2:26"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</row>
    <row r="82" spans="2:26"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</row>
    <row r="83" spans="2:26"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</row>
    <row r="84" spans="2:26"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</row>
    <row r="85" spans="2:26"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</row>
  </sheetData>
  <sheetProtection password="CF17" sheet="1" objects="1" scenarios="1" selectLockedCells="1"/>
  <mergeCells count="20">
    <mergeCell ref="B54:X54"/>
    <mergeCell ref="Y54:Z54"/>
    <mergeCell ref="Z5:Z6"/>
    <mergeCell ref="B52:I52"/>
    <mergeCell ref="J52:N52"/>
    <mergeCell ref="O52:X52"/>
    <mergeCell ref="Y52:Z52"/>
    <mergeCell ref="B53:I53"/>
    <mergeCell ref="J53:N53"/>
    <mergeCell ref="O53:X53"/>
    <mergeCell ref="Y53:Z53"/>
    <mergeCell ref="C2:Y2"/>
    <mergeCell ref="B5:B6"/>
    <mergeCell ref="C5:C6"/>
    <mergeCell ref="D5:D6"/>
    <mergeCell ref="E5:I5"/>
    <mergeCell ref="J5:N5"/>
    <mergeCell ref="O5:S5"/>
    <mergeCell ref="T5:X5"/>
    <mergeCell ref="Y5:Y6"/>
  </mergeCells>
  <dataValidations count="5">
    <dataValidation type="list" allowBlank="1" showInputMessage="1" showErrorMessage="1" error="ในช่องนี้กรอกค่าระดับการประเมินเป็น 1 เท่านั้นครับ" prompt="ระดับคุณภาพ &quot;ปรับปรุง&quot;" sqref="X7:X51 I7:I51 N7:N51 S7:S51">
      <formula1>scor1</formula1>
    </dataValidation>
    <dataValidation type="list" allowBlank="1" showInputMessage="1" showErrorMessage="1" error="ในช่องนี้กรอกค่าระดับการประเมินเป็น 2 เท่านั้นครับ" prompt="ระดับคุณภาพ &quot;พอใช้&quot;" sqref="W7:W51 M7:M51 H7:H51 R7:R51">
      <formula1>scor2</formula1>
    </dataValidation>
    <dataValidation type="list" allowBlank="1" showInputMessage="1" showErrorMessage="1" error="ในช่องนี้กรอกค่าระดับการประเมินเป็น 3 เท่านั้นครับ" prompt="ระดับคุณภาพ &quot;ดี&quot;" sqref="V7:V51 L7:L51 G7:G51 Q7:Q51">
      <formula1>scor3</formula1>
    </dataValidation>
    <dataValidation type="list" allowBlank="1" showInputMessage="1" showErrorMessage="1" error="ในช่องนี้กรอกค่าระดับการประเมินเป็น 5 เท่านั้นครับ" prompt="ระดับคุณภาพ &quot;ดีเยี่ยม&quot;" sqref="T7:T51 J7:J51 E7:E51 O7:O51">
      <formula1>scor5</formula1>
    </dataValidation>
    <dataValidation type="list" allowBlank="1" showInputMessage="1" showErrorMessage="1" error="ในช่องนี้กรอกค่าระดับการประเมินเป็น 4 เท่านั้นครับ" prompt="ระดับคุณภาพ &quot;ดีมาก&quot;" sqref="U7:U51 K7:K51 F7:F51 P7:P51">
      <formula1>scor4</formula1>
    </dataValidation>
  </dataValidations>
  <printOptions horizontalCentered="1"/>
  <pageMargins left="0.51181102362204722" right="0.11811023622047245" top="0.35433070866141736" bottom="0.15748031496062992" header="0.11811023622047245" footer="0.11811023622047245"/>
  <pageSetup paperSize="9" scale="90" orientation="portrait" blackAndWhite="1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A1:AJ85"/>
  <sheetViews>
    <sheetView showGridLines="0" showRowColHeaders="0" workbookViewId="0">
      <selection activeCell="AB4" sqref="AB4"/>
    </sheetView>
  </sheetViews>
  <sheetFormatPr defaultColWidth="23.25" defaultRowHeight="22.5"/>
  <cols>
    <col min="1" max="1" width="15" style="33" customWidth="1"/>
    <col min="2" max="2" width="4.125" style="1" customWidth="1"/>
    <col min="3" max="3" width="8.75" style="1" customWidth="1"/>
    <col min="4" max="4" width="21.875" style="1" customWidth="1"/>
    <col min="5" max="24" width="2.625" style="1" customWidth="1"/>
    <col min="25" max="25" width="5.75" style="1" customWidth="1"/>
    <col min="26" max="26" width="8.125" style="1" customWidth="1"/>
    <col min="27" max="27" width="10.625" style="33" customWidth="1"/>
    <col min="28" max="28" width="14.625" style="36" customWidth="1"/>
    <col min="29" max="29" width="16" style="33" customWidth="1"/>
    <col min="30" max="30" width="10.25" style="33" customWidth="1"/>
    <col min="31" max="31" width="13.625" style="33" customWidth="1"/>
    <col min="32" max="36" width="23.25" style="33"/>
    <col min="37" max="16384" width="23.25" style="1"/>
  </cols>
  <sheetData>
    <row r="1" spans="1:36"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C1" s="52" t="s">
        <v>43</v>
      </c>
      <c r="AD1" s="100">
        <v>2</v>
      </c>
      <c r="AE1" s="56" t="s">
        <v>42</v>
      </c>
    </row>
    <row r="2" spans="1:36" s="7" customFormat="1" ht="19.5" customHeight="1">
      <c r="A2" s="32"/>
      <c r="B2" s="24"/>
      <c r="C2" s="162" t="str">
        <f>"แบบประเมินมาตรฐานด้านคุณภาพผู้เรียน  "&amp;บันทึกข้อความ!Q8&amp;" ปีการศึกษา "&amp;บันทึกข้อความ!Q9</f>
        <v>แบบประเมินมาตรฐานด้านคุณภาพผู้เรียน  ระดับมัธยมศึกษาปีที่... ปีการศึกษา 2556</v>
      </c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24"/>
      <c r="AA2" s="32"/>
      <c r="AB2" s="37"/>
      <c r="AC2" s="52" t="s">
        <v>33</v>
      </c>
      <c r="AD2" s="54">
        <f>SUM(Z56:Z58)</f>
        <v>0</v>
      </c>
      <c r="AE2" s="56" t="s">
        <v>34</v>
      </c>
      <c r="AF2" s="32"/>
      <c r="AG2" s="32"/>
      <c r="AH2" s="32"/>
      <c r="AI2" s="32"/>
      <c r="AJ2" s="32"/>
    </row>
    <row r="3" spans="1:36" s="7" customFormat="1" ht="19.5" customHeight="1">
      <c r="A3" s="32"/>
      <c r="B3" s="24"/>
      <c r="C3" s="24" t="s">
        <v>121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32"/>
      <c r="AB3" s="51"/>
      <c r="AC3" s="52" t="s">
        <v>35</v>
      </c>
      <c r="AD3" s="55" t="str">
        <f>IF(AD2=0,"-",AD2*100/Z61)</f>
        <v>-</v>
      </c>
      <c r="AE3" s="56"/>
      <c r="AF3" s="32"/>
      <c r="AG3" s="32"/>
      <c r="AH3" s="32"/>
      <c r="AI3" s="32"/>
      <c r="AJ3" s="32"/>
    </row>
    <row r="4" spans="1:36" s="21" customFormat="1" ht="21" customHeight="1">
      <c r="A4" s="32"/>
      <c r="D4" s="21" t="s">
        <v>122</v>
      </c>
      <c r="AA4" s="32"/>
      <c r="AB4" s="152"/>
      <c r="AC4" s="52" t="s">
        <v>36</v>
      </c>
      <c r="AD4" s="55" t="str">
        <f>IF(AD3="-","-",AD3*AD1/100)</f>
        <v>-</v>
      </c>
      <c r="AE4" s="56" t="s">
        <v>42</v>
      </c>
      <c r="AF4" s="32"/>
      <c r="AG4" s="32"/>
      <c r="AH4" s="32"/>
      <c r="AI4" s="32"/>
      <c r="AJ4" s="32"/>
    </row>
    <row r="5" spans="1:36" s="7" customFormat="1" ht="75.75" customHeight="1">
      <c r="A5" s="32"/>
      <c r="B5" s="167" t="s">
        <v>0</v>
      </c>
      <c r="C5" s="178" t="str">
        <f>นักเรียน!B5</f>
        <v>เลขประจำตัว</v>
      </c>
      <c r="D5" s="167" t="s">
        <v>1</v>
      </c>
      <c r="E5" s="198" t="s">
        <v>123</v>
      </c>
      <c r="F5" s="199"/>
      <c r="G5" s="199"/>
      <c r="H5" s="199"/>
      <c r="I5" s="200"/>
      <c r="J5" s="198" t="s">
        <v>126</v>
      </c>
      <c r="K5" s="201"/>
      <c r="L5" s="201"/>
      <c r="M5" s="201"/>
      <c r="N5" s="202"/>
      <c r="O5" s="198" t="s">
        <v>124</v>
      </c>
      <c r="P5" s="199"/>
      <c r="Q5" s="199"/>
      <c r="R5" s="199"/>
      <c r="S5" s="199"/>
      <c r="T5" s="175" t="s">
        <v>125</v>
      </c>
      <c r="U5" s="176"/>
      <c r="V5" s="176"/>
      <c r="W5" s="176"/>
      <c r="X5" s="176"/>
      <c r="Y5" s="174" t="s">
        <v>31</v>
      </c>
      <c r="Z5" s="174" t="s">
        <v>30</v>
      </c>
      <c r="AA5" s="32"/>
      <c r="AB5" s="47" t="s">
        <v>8</v>
      </c>
      <c r="AC5" s="48" t="s">
        <v>9</v>
      </c>
      <c r="AD5" s="32"/>
      <c r="AE5" s="32"/>
      <c r="AF5" s="32"/>
      <c r="AG5" s="32"/>
      <c r="AH5" s="32"/>
      <c r="AI5" s="32"/>
      <c r="AJ5" s="32"/>
    </row>
    <row r="6" spans="1:36" ht="24" customHeight="1">
      <c r="B6" s="167"/>
      <c r="C6" s="178"/>
      <c r="D6" s="167"/>
      <c r="E6" s="40">
        <v>5</v>
      </c>
      <c r="F6" s="41">
        <v>4</v>
      </c>
      <c r="G6" s="41">
        <v>3</v>
      </c>
      <c r="H6" s="41">
        <v>2</v>
      </c>
      <c r="I6" s="42">
        <v>1</v>
      </c>
      <c r="J6" s="40">
        <v>5</v>
      </c>
      <c r="K6" s="41">
        <v>4</v>
      </c>
      <c r="L6" s="41">
        <v>3</v>
      </c>
      <c r="M6" s="41">
        <v>2</v>
      </c>
      <c r="N6" s="42">
        <v>1</v>
      </c>
      <c r="O6" s="40">
        <v>5</v>
      </c>
      <c r="P6" s="41">
        <v>4</v>
      </c>
      <c r="Q6" s="41">
        <v>3</v>
      </c>
      <c r="R6" s="41">
        <v>2</v>
      </c>
      <c r="S6" s="41">
        <v>1</v>
      </c>
      <c r="T6" s="41">
        <v>5</v>
      </c>
      <c r="U6" s="41">
        <v>4</v>
      </c>
      <c r="V6" s="41">
        <v>3</v>
      </c>
      <c r="W6" s="41">
        <v>2</v>
      </c>
      <c r="X6" s="50">
        <v>1</v>
      </c>
      <c r="Y6" s="174"/>
      <c r="Z6" s="174"/>
      <c r="AB6" s="63">
        <v>20</v>
      </c>
      <c r="AC6" s="64">
        <v>100</v>
      </c>
    </row>
    <row r="7" spans="1:36" s="4" customFormat="1" ht="15" customHeight="1">
      <c r="A7" s="34"/>
      <c r="B7" s="3">
        <v>1</v>
      </c>
      <c r="C7" s="26">
        <f>IF(นักเรียน!B6="","",นักเรียน!B6)</f>
        <v>4462</v>
      </c>
      <c r="D7" s="27" t="str">
        <f>IF(นักเรียน!C6="","",นักเรียน!C6)</f>
        <v>สามเณร</v>
      </c>
      <c r="E7" s="44"/>
      <c r="F7" s="45"/>
      <c r="G7" s="45"/>
      <c r="H7" s="45"/>
      <c r="I7" s="46"/>
      <c r="J7" s="44"/>
      <c r="K7" s="45"/>
      <c r="L7" s="45"/>
      <c r="M7" s="45"/>
      <c r="N7" s="46"/>
      <c r="O7" s="44"/>
      <c r="P7" s="45"/>
      <c r="Q7" s="45"/>
      <c r="R7" s="45"/>
      <c r="S7" s="46"/>
      <c r="T7" s="44"/>
      <c r="U7" s="45"/>
      <c r="V7" s="45"/>
      <c r="W7" s="45"/>
      <c r="X7" s="46"/>
      <c r="Y7" s="43" t="str">
        <f>IF(AC7=0,"",IF(AC7&gt;=90,5,IF(AC7&gt;=75,4,IF(AC7&gt;=60,3,IF(AC7&gt;=50,2,1)))))</f>
        <v/>
      </c>
      <c r="Z7" s="43" t="str">
        <f>IF(Y7="","",IF(Y7=5,"ดีเยี่ยม",IF(Y7=4,"ดีมาก",IF(Y7=3,"ดี",IF(Y7=2,"พอใช้","ปรับปรุง")))))</f>
        <v/>
      </c>
      <c r="AA7" s="34"/>
      <c r="AB7" s="39">
        <f>SUM(E7:X7)</f>
        <v>0</v>
      </c>
      <c r="AC7" s="65">
        <f>AB7*100/$AB$6</f>
        <v>0</v>
      </c>
      <c r="AD7" s="34"/>
      <c r="AE7" s="34"/>
      <c r="AF7" s="34"/>
      <c r="AG7" s="34"/>
      <c r="AH7" s="34"/>
      <c r="AI7" s="34"/>
      <c r="AJ7" s="34"/>
    </row>
    <row r="8" spans="1:36" s="4" customFormat="1" ht="15" customHeight="1">
      <c r="A8" s="34"/>
      <c r="B8" s="3">
        <v>2</v>
      </c>
      <c r="C8" s="26">
        <f>IF(นักเรียน!B7="","",นักเรียน!B7)</f>
        <v>7338</v>
      </c>
      <c r="D8" s="27" t="str">
        <f>IF(นักเรียน!C7="","",นักเรียน!C7)</f>
        <v>สามเณร</v>
      </c>
      <c r="E8" s="44"/>
      <c r="F8" s="45"/>
      <c r="G8" s="45"/>
      <c r="H8" s="45"/>
      <c r="I8" s="46"/>
      <c r="J8" s="44"/>
      <c r="K8" s="45"/>
      <c r="L8" s="45"/>
      <c r="M8" s="45"/>
      <c r="N8" s="46"/>
      <c r="O8" s="44"/>
      <c r="P8" s="45"/>
      <c r="Q8" s="45"/>
      <c r="R8" s="45"/>
      <c r="S8" s="46"/>
      <c r="T8" s="44"/>
      <c r="U8" s="45"/>
      <c r="V8" s="45"/>
      <c r="W8" s="45"/>
      <c r="X8" s="46"/>
      <c r="Y8" s="43" t="str">
        <f t="shared" ref="Y8:Y51" si="0">IF(AC8=0,"",IF(AC8&gt;=90,5,IF(AC8&gt;=75,4,IF(AC8&gt;=60,3,IF(AC8&gt;=50,2,1)))))</f>
        <v/>
      </c>
      <c r="Z8" s="43" t="str">
        <f t="shared" ref="Z8:Z50" si="1">IF(Y8="","",IF(Y8=5,"ดีเยี่ยม",IF(Y8=4,"ดีมาก",IF(Y8=3,"ดี",IF(Y8=2,"พอใช้","ปรับปรุง")))))</f>
        <v/>
      </c>
      <c r="AA8" s="34"/>
      <c r="AB8" s="39">
        <f t="shared" ref="AB8:AB51" si="2">SUM(E8:X8)</f>
        <v>0</v>
      </c>
      <c r="AC8" s="65">
        <f t="shared" ref="AC8:AC51" si="3">AB8*100/$AB$6</f>
        <v>0</v>
      </c>
      <c r="AD8" s="34"/>
      <c r="AE8" s="34"/>
      <c r="AF8" s="34"/>
      <c r="AG8" s="34"/>
      <c r="AH8" s="34"/>
      <c r="AI8" s="34"/>
      <c r="AJ8" s="34"/>
    </row>
    <row r="9" spans="1:36" s="4" customFormat="1" ht="15" customHeight="1">
      <c r="A9" s="34"/>
      <c r="B9" s="3">
        <v>3</v>
      </c>
      <c r="C9" s="26">
        <f>IF(นักเรียน!B8="","",นักเรียน!B8)</f>
        <v>7341</v>
      </c>
      <c r="D9" s="27" t="str">
        <f>IF(นักเรียน!C8="","",นักเรียน!C8)</f>
        <v>สามเณร</v>
      </c>
      <c r="E9" s="44"/>
      <c r="F9" s="45"/>
      <c r="G9" s="45"/>
      <c r="H9" s="45"/>
      <c r="I9" s="46"/>
      <c r="J9" s="44"/>
      <c r="K9" s="45"/>
      <c r="L9" s="45"/>
      <c r="M9" s="45"/>
      <c r="N9" s="46"/>
      <c r="O9" s="44"/>
      <c r="P9" s="45"/>
      <c r="Q9" s="45"/>
      <c r="R9" s="45"/>
      <c r="S9" s="46"/>
      <c r="T9" s="44"/>
      <c r="U9" s="45"/>
      <c r="V9" s="45"/>
      <c r="W9" s="45"/>
      <c r="X9" s="46"/>
      <c r="Y9" s="43" t="str">
        <f t="shared" si="0"/>
        <v/>
      </c>
      <c r="Z9" s="43" t="str">
        <f t="shared" si="1"/>
        <v/>
      </c>
      <c r="AA9" s="34"/>
      <c r="AB9" s="39">
        <f t="shared" si="2"/>
        <v>0</v>
      </c>
      <c r="AC9" s="65">
        <f t="shared" si="3"/>
        <v>0</v>
      </c>
      <c r="AD9" s="34"/>
      <c r="AE9" s="34"/>
      <c r="AF9" s="34"/>
      <c r="AG9" s="34"/>
      <c r="AH9" s="34"/>
      <c r="AI9" s="34"/>
      <c r="AJ9" s="34"/>
    </row>
    <row r="10" spans="1:36" s="4" customFormat="1" ht="15" customHeight="1">
      <c r="A10" s="34"/>
      <c r="B10" s="3">
        <v>4</v>
      </c>
      <c r="C10" s="26">
        <f>IF(นักเรียน!B9="","",นักเรียน!B9)</f>
        <v>7410</v>
      </c>
      <c r="D10" s="27" t="str">
        <f>IF(นักเรียน!C9="","",นักเรียน!C9)</f>
        <v>สามเณร</v>
      </c>
      <c r="E10" s="44"/>
      <c r="F10" s="45"/>
      <c r="G10" s="45"/>
      <c r="H10" s="45"/>
      <c r="I10" s="46"/>
      <c r="J10" s="44"/>
      <c r="K10" s="45"/>
      <c r="L10" s="45"/>
      <c r="M10" s="45"/>
      <c r="N10" s="46"/>
      <c r="O10" s="44"/>
      <c r="P10" s="45"/>
      <c r="Q10" s="45"/>
      <c r="R10" s="45"/>
      <c r="S10" s="46"/>
      <c r="T10" s="44"/>
      <c r="U10" s="45"/>
      <c r="V10" s="45"/>
      <c r="W10" s="45"/>
      <c r="X10" s="46"/>
      <c r="Y10" s="43" t="str">
        <f t="shared" si="0"/>
        <v/>
      </c>
      <c r="Z10" s="43" t="str">
        <f t="shared" si="1"/>
        <v/>
      </c>
      <c r="AA10" s="34"/>
      <c r="AB10" s="39">
        <f t="shared" si="2"/>
        <v>0</v>
      </c>
      <c r="AC10" s="65">
        <f t="shared" si="3"/>
        <v>0</v>
      </c>
      <c r="AD10" s="34"/>
      <c r="AE10" s="34"/>
      <c r="AF10" s="34"/>
      <c r="AG10" s="34"/>
      <c r="AH10" s="34"/>
      <c r="AI10" s="34"/>
      <c r="AJ10" s="34"/>
    </row>
    <row r="11" spans="1:36" s="4" customFormat="1" ht="15" customHeight="1">
      <c r="A11" s="34"/>
      <c r="B11" s="3">
        <v>5</v>
      </c>
      <c r="C11" s="26">
        <f>IF(นักเรียน!B10="","",นักเรียน!B10)</f>
        <v>7418</v>
      </c>
      <c r="D11" s="27" t="str">
        <f>IF(นักเรียน!C10="","",นักเรียน!C10)</f>
        <v>สามเณร</v>
      </c>
      <c r="E11" s="44"/>
      <c r="F11" s="45"/>
      <c r="G11" s="45"/>
      <c r="H11" s="45"/>
      <c r="I11" s="46"/>
      <c r="J11" s="44"/>
      <c r="K11" s="45"/>
      <c r="L11" s="45"/>
      <c r="M11" s="45"/>
      <c r="N11" s="46"/>
      <c r="O11" s="44"/>
      <c r="P11" s="45"/>
      <c r="Q11" s="45"/>
      <c r="R11" s="45"/>
      <c r="S11" s="46"/>
      <c r="T11" s="44"/>
      <c r="U11" s="45"/>
      <c r="V11" s="45"/>
      <c r="W11" s="45"/>
      <c r="X11" s="46"/>
      <c r="Y11" s="43" t="str">
        <f t="shared" si="0"/>
        <v/>
      </c>
      <c r="Z11" s="43" t="str">
        <f t="shared" si="1"/>
        <v/>
      </c>
      <c r="AA11" s="34"/>
      <c r="AB11" s="39">
        <f t="shared" si="2"/>
        <v>0</v>
      </c>
      <c r="AC11" s="65">
        <f t="shared" si="3"/>
        <v>0</v>
      </c>
      <c r="AD11" s="34"/>
      <c r="AE11" s="34"/>
      <c r="AF11" s="34"/>
      <c r="AG11" s="34"/>
      <c r="AH11" s="34"/>
      <c r="AI11" s="34"/>
      <c r="AJ11" s="34"/>
    </row>
    <row r="12" spans="1:36" s="4" customFormat="1" ht="15" customHeight="1">
      <c r="A12" s="34"/>
      <c r="B12" s="3">
        <v>6</v>
      </c>
      <c r="C12" s="26">
        <f>IF(นักเรียน!B11="","",นักเรียน!B11)</f>
        <v>7420</v>
      </c>
      <c r="D12" s="27" t="str">
        <f>IF(นักเรียน!C11="","",นักเรียน!C11)</f>
        <v>สามเณร</v>
      </c>
      <c r="E12" s="44"/>
      <c r="F12" s="45"/>
      <c r="G12" s="45"/>
      <c r="H12" s="45"/>
      <c r="I12" s="46"/>
      <c r="J12" s="44"/>
      <c r="K12" s="45"/>
      <c r="L12" s="45"/>
      <c r="M12" s="45"/>
      <c r="N12" s="46"/>
      <c r="O12" s="44"/>
      <c r="P12" s="45"/>
      <c r="Q12" s="45"/>
      <c r="R12" s="45"/>
      <c r="S12" s="46"/>
      <c r="T12" s="44"/>
      <c r="U12" s="45"/>
      <c r="V12" s="45"/>
      <c r="W12" s="45"/>
      <c r="X12" s="46"/>
      <c r="Y12" s="43" t="str">
        <f t="shared" si="0"/>
        <v/>
      </c>
      <c r="Z12" s="43" t="str">
        <f t="shared" si="1"/>
        <v/>
      </c>
      <c r="AA12" s="34"/>
      <c r="AB12" s="39">
        <f t="shared" si="2"/>
        <v>0</v>
      </c>
      <c r="AC12" s="65">
        <f t="shared" si="3"/>
        <v>0</v>
      </c>
      <c r="AD12" s="34"/>
      <c r="AE12" s="34"/>
      <c r="AF12" s="34"/>
      <c r="AG12" s="34"/>
      <c r="AH12" s="34"/>
      <c r="AI12" s="34"/>
      <c r="AJ12" s="34"/>
    </row>
    <row r="13" spans="1:36" s="4" customFormat="1" ht="15" customHeight="1">
      <c r="A13" s="34"/>
      <c r="B13" s="3">
        <v>7</v>
      </c>
      <c r="C13" s="26">
        <f>IF(นักเรียน!B12="","",นักเรียน!B12)</f>
        <v>7421</v>
      </c>
      <c r="D13" s="27" t="str">
        <f>IF(นักเรียน!C12="","",นักเรียน!C12)</f>
        <v>สามเณร</v>
      </c>
      <c r="E13" s="44"/>
      <c r="F13" s="45"/>
      <c r="G13" s="45"/>
      <c r="H13" s="45"/>
      <c r="I13" s="46"/>
      <c r="J13" s="44"/>
      <c r="K13" s="45"/>
      <c r="L13" s="45"/>
      <c r="M13" s="45"/>
      <c r="N13" s="46"/>
      <c r="O13" s="44"/>
      <c r="P13" s="45"/>
      <c r="Q13" s="45"/>
      <c r="R13" s="45"/>
      <c r="S13" s="46"/>
      <c r="T13" s="44"/>
      <c r="U13" s="45"/>
      <c r="V13" s="45"/>
      <c r="W13" s="45"/>
      <c r="X13" s="46"/>
      <c r="Y13" s="43" t="str">
        <f t="shared" si="0"/>
        <v/>
      </c>
      <c r="Z13" s="43" t="str">
        <f t="shared" si="1"/>
        <v/>
      </c>
      <c r="AA13" s="34"/>
      <c r="AB13" s="39">
        <f t="shared" si="2"/>
        <v>0</v>
      </c>
      <c r="AC13" s="65">
        <f t="shared" si="3"/>
        <v>0</v>
      </c>
      <c r="AD13" s="34"/>
      <c r="AE13" s="34"/>
      <c r="AF13" s="34"/>
      <c r="AG13" s="34"/>
      <c r="AH13" s="34"/>
      <c r="AI13" s="34"/>
      <c r="AJ13" s="34"/>
    </row>
    <row r="14" spans="1:36" s="4" customFormat="1" ht="15" customHeight="1">
      <c r="A14" s="34"/>
      <c r="B14" s="3">
        <v>8</v>
      </c>
      <c r="C14" s="26">
        <f>IF(นักเรียน!B13="","",นักเรียน!B13)</f>
        <v>7424</v>
      </c>
      <c r="D14" s="27" t="str">
        <f>IF(นักเรียน!C13="","",นักเรียน!C13)</f>
        <v>สามเณร</v>
      </c>
      <c r="E14" s="44"/>
      <c r="F14" s="45"/>
      <c r="G14" s="45"/>
      <c r="H14" s="45"/>
      <c r="I14" s="46"/>
      <c r="J14" s="44"/>
      <c r="K14" s="45"/>
      <c r="L14" s="45"/>
      <c r="M14" s="45"/>
      <c r="N14" s="46"/>
      <c r="O14" s="44"/>
      <c r="P14" s="45"/>
      <c r="Q14" s="45"/>
      <c r="R14" s="45"/>
      <c r="S14" s="46"/>
      <c r="T14" s="44"/>
      <c r="U14" s="45"/>
      <c r="V14" s="45"/>
      <c r="W14" s="45"/>
      <c r="X14" s="46"/>
      <c r="Y14" s="43" t="str">
        <f t="shared" si="0"/>
        <v/>
      </c>
      <c r="Z14" s="43" t="str">
        <f t="shared" si="1"/>
        <v/>
      </c>
      <c r="AA14" s="34"/>
      <c r="AB14" s="39">
        <f t="shared" si="2"/>
        <v>0</v>
      </c>
      <c r="AC14" s="65">
        <f t="shared" si="3"/>
        <v>0</v>
      </c>
      <c r="AD14" s="34"/>
      <c r="AE14" s="34"/>
      <c r="AF14" s="34"/>
      <c r="AG14" s="34"/>
      <c r="AH14" s="34"/>
      <c r="AI14" s="34"/>
      <c r="AJ14" s="34"/>
    </row>
    <row r="15" spans="1:36" s="4" customFormat="1" ht="15" customHeight="1">
      <c r="A15" s="34"/>
      <c r="B15" s="3">
        <v>9</v>
      </c>
      <c r="C15" s="26">
        <f>IF(นักเรียน!B14="","",นักเรียน!B14)</f>
        <v>7425</v>
      </c>
      <c r="D15" s="27" t="str">
        <f>IF(นักเรียน!C14="","",นักเรียน!C14)</f>
        <v>สามเณร</v>
      </c>
      <c r="E15" s="44"/>
      <c r="F15" s="45"/>
      <c r="G15" s="45"/>
      <c r="H15" s="45"/>
      <c r="I15" s="46"/>
      <c r="J15" s="44"/>
      <c r="K15" s="45"/>
      <c r="L15" s="45"/>
      <c r="M15" s="45"/>
      <c r="N15" s="46"/>
      <c r="O15" s="44"/>
      <c r="P15" s="45"/>
      <c r="Q15" s="45"/>
      <c r="R15" s="45"/>
      <c r="S15" s="46"/>
      <c r="T15" s="44"/>
      <c r="U15" s="45"/>
      <c r="V15" s="45"/>
      <c r="W15" s="45"/>
      <c r="X15" s="46"/>
      <c r="Y15" s="43" t="str">
        <f t="shared" si="0"/>
        <v/>
      </c>
      <c r="Z15" s="43" t="str">
        <f t="shared" si="1"/>
        <v/>
      </c>
      <c r="AA15" s="34"/>
      <c r="AB15" s="39">
        <f t="shared" si="2"/>
        <v>0</v>
      </c>
      <c r="AC15" s="65">
        <f t="shared" si="3"/>
        <v>0</v>
      </c>
      <c r="AD15" s="34"/>
      <c r="AE15" s="34"/>
      <c r="AF15" s="34"/>
      <c r="AG15" s="34"/>
      <c r="AH15" s="34"/>
      <c r="AI15" s="34"/>
      <c r="AJ15" s="34"/>
    </row>
    <row r="16" spans="1:36" s="4" customFormat="1" ht="15" customHeight="1">
      <c r="A16" s="34"/>
      <c r="B16" s="3">
        <v>10</v>
      </c>
      <c r="C16" s="26">
        <f>IF(นักเรียน!B15="","",นักเรียน!B15)</f>
        <v>7431</v>
      </c>
      <c r="D16" s="27" t="str">
        <f>IF(นักเรียน!C15="","",นักเรียน!C15)</f>
        <v>สามเณร</v>
      </c>
      <c r="E16" s="44"/>
      <c r="F16" s="45"/>
      <c r="G16" s="45"/>
      <c r="H16" s="45"/>
      <c r="I16" s="46"/>
      <c r="J16" s="44"/>
      <c r="K16" s="45"/>
      <c r="L16" s="45"/>
      <c r="M16" s="45"/>
      <c r="N16" s="46"/>
      <c r="O16" s="44"/>
      <c r="P16" s="45"/>
      <c r="Q16" s="45"/>
      <c r="R16" s="45"/>
      <c r="S16" s="46"/>
      <c r="T16" s="44"/>
      <c r="U16" s="45"/>
      <c r="V16" s="45"/>
      <c r="W16" s="45"/>
      <c r="X16" s="46"/>
      <c r="Y16" s="43" t="str">
        <f t="shared" si="0"/>
        <v/>
      </c>
      <c r="Z16" s="43" t="str">
        <f t="shared" si="1"/>
        <v/>
      </c>
      <c r="AA16" s="34"/>
      <c r="AB16" s="39">
        <f t="shared" si="2"/>
        <v>0</v>
      </c>
      <c r="AC16" s="65">
        <f t="shared" si="3"/>
        <v>0</v>
      </c>
      <c r="AD16" s="34"/>
      <c r="AE16" s="34"/>
      <c r="AF16" s="34"/>
      <c r="AG16" s="34"/>
      <c r="AH16" s="34"/>
      <c r="AI16" s="34"/>
      <c r="AJ16" s="34"/>
    </row>
    <row r="17" spans="1:36" s="4" customFormat="1" ht="15" customHeight="1">
      <c r="A17" s="34"/>
      <c r="B17" s="3">
        <v>11</v>
      </c>
      <c r="C17" s="26">
        <f>IF(นักเรียน!B16="","",นักเรียน!B16)</f>
        <v>7435</v>
      </c>
      <c r="D17" s="27" t="str">
        <f>IF(นักเรียน!C16="","",นักเรียน!C16)</f>
        <v>สามเณร</v>
      </c>
      <c r="E17" s="44"/>
      <c r="F17" s="45"/>
      <c r="G17" s="45"/>
      <c r="H17" s="45"/>
      <c r="I17" s="46"/>
      <c r="J17" s="44"/>
      <c r="K17" s="45"/>
      <c r="L17" s="45"/>
      <c r="M17" s="45"/>
      <c r="N17" s="46"/>
      <c r="O17" s="44"/>
      <c r="P17" s="45"/>
      <c r="Q17" s="45"/>
      <c r="R17" s="45"/>
      <c r="S17" s="46"/>
      <c r="T17" s="44"/>
      <c r="U17" s="45"/>
      <c r="V17" s="45"/>
      <c r="W17" s="45"/>
      <c r="X17" s="46"/>
      <c r="Y17" s="43" t="str">
        <f t="shared" si="0"/>
        <v/>
      </c>
      <c r="Z17" s="43" t="str">
        <f t="shared" si="1"/>
        <v/>
      </c>
      <c r="AA17" s="34"/>
      <c r="AB17" s="39">
        <f t="shared" si="2"/>
        <v>0</v>
      </c>
      <c r="AC17" s="65">
        <f t="shared" si="3"/>
        <v>0</v>
      </c>
      <c r="AD17" s="34"/>
      <c r="AE17" s="34"/>
      <c r="AF17" s="34"/>
      <c r="AG17" s="34"/>
      <c r="AH17" s="34"/>
      <c r="AI17" s="34"/>
      <c r="AJ17" s="34"/>
    </row>
    <row r="18" spans="1:36" s="4" customFormat="1" ht="15" customHeight="1">
      <c r="A18" s="34"/>
      <c r="B18" s="3">
        <v>12</v>
      </c>
      <c r="C18" s="26">
        <f>IF(นักเรียน!B17="","",นักเรียน!B17)</f>
        <v>7442</v>
      </c>
      <c r="D18" s="27" t="str">
        <f>IF(นักเรียน!C17="","",นักเรียน!C17)</f>
        <v>สามเณร</v>
      </c>
      <c r="E18" s="44"/>
      <c r="F18" s="45"/>
      <c r="G18" s="45"/>
      <c r="H18" s="45"/>
      <c r="I18" s="46"/>
      <c r="J18" s="44"/>
      <c r="K18" s="45"/>
      <c r="L18" s="45"/>
      <c r="M18" s="45"/>
      <c r="N18" s="46"/>
      <c r="O18" s="44"/>
      <c r="P18" s="45"/>
      <c r="Q18" s="45"/>
      <c r="R18" s="45"/>
      <c r="S18" s="46"/>
      <c r="T18" s="44"/>
      <c r="U18" s="45"/>
      <c r="V18" s="45"/>
      <c r="W18" s="45"/>
      <c r="X18" s="46"/>
      <c r="Y18" s="43" t="str">
        <f t="shared" si="0"/>
        <v/>
      </c>
      <c r="Z18" s="43" t="str">
        <f t="shared" si="1"/>
        <v/>
      </c>
      <c r="AA18" s="34"/>
      <c r="AB18" s="39">
        <f t="shared" si="2"/>
        <v>0</v>
      </c>
      <c r="AC18" s="65">
        <f t="shared" si="3"/>
        <v>0</v>
      </c>
      <c r="AD18" s="34"/>
      <c r="AE18" s="34"/>
      <c r="AF18" s="34"/>
      <c r="AG18" s="34"/>
      <c r="AH18" s="34"/>
      <c r="AI18" s="34"/>
      <c r="AJ18" s="34"/>
    </row>
    <row r="19" spans="1:36" s="4" customFormat="1" ht="15" customHeight="1">
      <c r="A19" s="34"/>
      <c r="B19" s="3">
        <v>13</v>
      </c>
      <c r="C19" s="26">
        <f>IF(นักเรียน!B18="","",นักเรียน!B18)</f>
        <v>7443</v>
      </c>
      <c r="D19" s="27" t="str">
        <f>IF(นักเรียน!C18="","",นักเรียน!C18)</f>
        <v>สามเณร</v>
      </c>
      <c r="E19" s="44"/>
      <c r="F19" s="45"/>
      <c r="G19" s="45"/>
      <c r="H19" s="45"/>
      <c r="I19" s="46"/>
      <c r="J19" s="44"/>
      <c r="K19" s="45"/>
      <c r="L19" s="45"/>
      <c r="M19" s="45"/>
      <c r="N19" s="46"/>
      <c r="O19" s="44"/>
      <c r="P19" s="45"/>
      <c r="Q19" s="45"/>
      <c r="R19" s="45"/>
      <c r="S19" s="46"/>
      <c r="T19" s="44"/>
      <c r="U19" s="45"/>
      <c r="V19" s="45"/>
      <c r="W19" s="45"/>
      <c r="X19" s="46"/>
      <c r="Y19" s="43" t="str">
        <f t="shared" si="0"/>
        <v/>
      </c>
      <c r="Z19" s="43" t="str">
        <f t="shared" si="1"/>
        <v/>
      </c>
      <c r="AA19" s="34"/>
      <c r="AB19" s="39">
        <f t="shared" si="2"/>
        <v>0</v>
      </c>
      <c r="AC19" s="65">
        <f t="shared" si="3"/>
        <v>0</v>
      </c>
      <c r="AD19" s="34"/>
      <c r="AE19" s="34"/>
      <c r="AF19" s="34"/>
      <c r="AG19" s="34"/>
      <c r="AH19" s="34"/>
      <c r="AI19" s="34"/>
      <c r="AJ19" s="34"/>
    </row>
    <row r="20" spans="1:36" s="4" customFormat="1" ht="15" customHeight="1">
      <c r="A20" s="34"/>
      <c r="B20" s="3">
        <v>14</v>
      </c>
      <c r="C20" s="26">
        <f>IF(นักเรียน!B19="","",นักเรียน!B19)</f>
        <v>7446</v>
      </c>
      <c r="D20" s="27" t="str">
        <f>IF(นักเรียน!C19="","",นักเรียน!C19)</f>
        <v>สามเณร</v>
      </c>
      <c r="E20" s="44"/>
      <c r="F20" s="45"/>
      <c r="G20" s="45"/>
      <c r="H20" s="45"/>
      <c r="I20" s="46"/>
      <c r="J20" s="44"/>
      <c r="K20" s="45"/>
      <c r="L20" s="45"/>
      <c r="M20" s="45"/>
      <c r="N20" s="46"/>
      <c r="O20" s="44"/>
      <c r="P20" s="45"/>
      <c r="Q20" s="45"/>
      <c r="R20" s="45"/>
      <c r="S20" s="46"/>
      <c r="T20" s="44"/>
      <c r="U20" s="45"/>
      <c r="V20" s="45"/>
      <c r="W20" s="45"/>
      <c r="X20" s="46"/>
      <c r="Y20" s="43" t="str">
        <f t="shared" si="0"/>
        <v/>
      </c>
      <c r="Z20" s="43" t="str">
        <f t="shared" si="1"/>
        <v/>
      </c>
      <c r="AA20" s="34"/>
      <c r="AB20" s="39">
        <f t="shared" si="2"/>
        <v>0</v>
      </c>
      <c r="AC20" s="65">
        <f t="shared" si="3"/>
        <v>0</v>
      </c>
      <c r="AD20" s="34"/>
      <c r="AE20" s="34"/>
      <c r="AF20" s="34"/>
      <c r="AG20" s="34"/>
      <c r="AH20" s="34"/>
      <c r="AI20" s="34"/>
      <c r="AJ20" s="34"/>
    </row>
    <row r="21" spans="1:36" s="4" customFormat="1" ht="15" customHeight="1">
      <c r="A21" s="34"/>
      <c r="B21" s="3">
        <v>15</v>
      </c>
      <c r="C21" s="26">
        <f>IF(นักเรียน!B20="","",นักเรียน!B20)</f>
        <v>7447</v>
      </c>
      <c r="D21" s="27" t="str">
        <f>IF(นักเรียน!C20="","",นักเรียน!C20)</f>
        <v>สามเณร</v>
      </c>
      <c r="E21" s="44"/>
      <c r="F21" s="45"/>
      <c r="G21" s="45"/>
      <c r="H21" s="45"/>
      <c r="I21" s="46"/>
      <c r="J21" s="44"/>
      <c r="K21" s="45"/>
      <c r="L21" s="45"/>
      <c r="M21" s="45"/>
      <c r="N21" s="46"/>
      <c r="O21" s="44"/>
      <c r="P21" s="45"/>
      <c r="Q21" s="45"/>
      <c r="R21" s="45"/>
      <c r="S21" s="46"/>
      <c r="T21" s="44"/>
      <c r="U21" s="45"/>
      <c r="V21" s="45"/>
      <c r="W21" s="45"/>
      <c r="X21" s="46"/>
      <c r="Y21" s="43" t="str">
        <f t="shared" si="0"/>
        <v/>
      </c>
      <c r="Z21" s="43" t="str">
        <f t="shared" si="1"/>
        <v/>
      </c>
      <c r="AA21" s="34"/>
      <c r="AB21" s="39">
        <f t="shared" si="2"/>
        <v>0</v>
      </c>
      <c r="AC21" s="65">
        <f t="shared" si="3"/>
        <v>0</v>
      </c>
      <c r="AD21" s="34"/>
      <c r="AE21" s="34"/>
      <c r="AF21" s="34"/>
      <c r="AG21" s="34"/>
      <c r="AH21" s="34"/>
      <c r="AI21" s="34"/>
      <c r="AJ21" s="34"/>
    </row>
    <row r="22" spans="1:36" s="4" customFormat="1" ht="15" customHeight="1">
      <c r="A22" s="34"/>
      <c r="B22" s="3">
        <v>16</v>
      </c>
      <c r="C22" s="26">
        <f>IF(นักเรียน!B21="","",นักเรียน!B21)</f>
        <v>7448</v>
      </c>
      <c r="D22" s="27" t="str">
        <f>IF(นักเรียน!C21="","",นักเรียน!C21)</f>
        <v>สามเณร</v>
      </c>
      <c r="E22" s="44"/>
      <c r="F22" s="45"/>
      <c r="G22" s="45"/>
      <c r="H22" s="45"/>
      <c r="I22" s="46"/>
      <c r="J22" s="44"/>
      <c r="K22" s="45"/>
      <c r="L22" s="45"/>
      <c r="M22" s="45"/>
      <c r="N22" s="46"/>
      <c r="O22" s="44"/>
      <c r="P22" s="45"/>
      <c r="Q22" s="45"/>
      <c r="R22" s="45"/>
      <c r="S22" s="46"/>
      <c r="T22" s="44"/>
      <c r="U22" s="45"/>
      <c r="V22" s="45"/>
      <c r="W22" s="45"/>
      <c r="X22" s="46"/>
      <c r="Y22" s="43" t="str">
        <f t="shared" si="0"/>
        <v/>
      </c>
      <c r="Z22" s="43" t="str">
        <f t="shared" si="1"/>
        <v/>
      </c>
      <c r="AA22" s="34"/>
      <c r="AB22" s="39">
        <f t="shared" si="2"/>
        <v>0</v>
      </c>
      <c r="AC22" s="65">
        <f t="shared" si="3"/>
        <v>0</v>
      </c>
      <c r="AD22" s="34"/>
      <c r="AE22" s="34"/>
      <c r="AF22" s="34"/>
      <c r="AG22" s="34"/>
      <c r="AH22" s="34"/>
      <c r="AI22" s="34"/>
      <c r="AJ22" s="34"/>
    </row>
    <row r="23" spans="1:36" s="4" customFormat="1" ht="15" customHeight="1">
      <c r="A23" s="34"/>
      <c r="B23" s="3">
        <v>17</v>
      </c>
      <c r="C23" s="26">
        <f>IF(นักเรียน!B22="","",นักเรียน!B22)</f>
        <v>7453</v>
      </c>
      <c r="D23" s="27" t="str">
        <f>IF(นักเรียน!C22="","",นักเรียน!C22)</f>
        <v>สามเณร</v>
      </c>
      <c r="E23" s="44"/>
      <c r="F23" s="45"/>
      <c r="G23" s="45"/>
      <c r="H23" s="45"/>
      <c r="I23" s="46"/>
      <c r="J23" s="44"/>
      <c r="K23" s="45"/>
      <c r="L23" s="45"/>
      <c r="M23" s="45"/>
      <c r="N23" s="46"/>
      <c r="O23" s="44"/>
      <c r="P23" s="45"/>
      <c r="Q23" s="45"/>
      <c r="R23" s="45"/>
      <c r="S23" s="46"/>
      <c r="T23" s="44"/>
      <c r="U23" s="45"/>
      <c r="V23" s="45"/>
      <c r="W23" s="45"/>
      <c r="X23" s="46"/>
      <c r="Y23" s="43" t="str">
        <f t="shared" si="0"/>
        <v/>
      </c>
      <c r="Z23" s="43" t="str">
        <f t="shared" si="1"/>
        <v/>
      </c>
      <c r="AA23" s="34"/>
      <c r="AB23" s="39">
        <f t="shared" si="2"/>
        <v>0</v>
      </c>
      <c r="AC23" s="65">
        <f t="shared" si="3"/>
        <v>0</v>
      </c>
      <c r="AD23" s="34"/>
      <c r="AE23" s="34"/>
      <c r="AF23" s="34"/>
      <c r="AG23" s="34"/>
      <c r="AH23" s="34"/>
      <c r="AI23" s="34"/>
      <c r="AJ23" s="34"/>
    </row>
    <row r="24" spans="1:36" s="4" customFormat="1" ht="15" customHeight="1">
      <c r="A24" s="34"/>
      <c r="B24" s="3">
        <v>18</v>
      </c>
      <c r="C24" s="26">
        <f>IF(นักเรียน!B23="","",นักเรียน!B23)</f>
        <v>7454</v>
      </c>
      <c r="D24" s="27" t="str">
        <f>IF(นักเรียน!C23="","",นักเรียน!C23)</f>
        <v>สามเณร</v>
      </c>
      <c r="E24" s="44"/>
      <c r="F24" s="45"/>
      <c r="G24" s="45"/>
      <c r="H24" s="45"/>
      <c r="I24" s="46"/>
      <c r="J24" s="44"/>
      <c r="K24" s="45"/>
      <c r="L24" s="45"/>
      <c r="M24" s="45"/>
      <c r="N24" s="46"/>
      <c r="O24" s="44"/>
      <c r="P24" s="45"/>
      <c r="Q24" s="45"/>
      <c r="R24" s="45"/>
      <c r="S24" s="46"/>
      <c r="T24" s="44"/>
      <c r="U24" s="45"/>
      <c r="V24" s="45"/>
      <c r="W24" s="45"/>
      <c r="X24" s="46"/>
      <c r="Y24" s="43" t="str">
        <f t="shared" si="0"/>
        <v/>
      </c>
      <c r="Z24" s="43" t="str">
        <f t="shared" si="1"/>
        <v/>
      </c>
      <c r="AA24" s="34"/>
      <c r="AB24" s="39">
        <f t="shared" si="2"/>
        <v>0</v>
      </c>
      <c r="AC24" s="65">
        <f t="shared" si="3"/>
        <v>0</v>
      </c>
      <c r="AD24" s="34"/>
      <c r="AE24" s="34"/>
      <c r="AF24" s="34"/>
      <c r="AG24" s="34"/>
      <c r="AH24" s="34"/>
      <c r="AI24" s="34"/>
      <c r="AJ24" s="34"/>
    </row>
    <row r="25" spans="1:36" s="4" customFormat="1" ht="15" customHeight="1">
      <c r="A25" s="34"/>
      <c r="B25" s="3">
        <v>19</v>
      </c>
      <c r="C25" s="26">
        <f>IF(นักเรียน!B24="","",นักเรียน!B24)</f>
        <v>7455</v>
      </c>
      <c r="D25" s="27" t="str">
        <f>IF(นักเรียน!C24="","",นักเรียน!C24)</f>
        <v>สามเณร</v>
      </c>
      <c r="E25" s="44"/>
      <c r="F25" s="45"/>
      <c r="G25" s="45"/>
      <c r="H25" s="45"/>
      <c r="I25" s="46"/>
      <c r="J25" s="44"/>
      <c r="K25" s="45"/>
      <c r="L25" s="45"/>
      <c r="M25" s="45"/>
      <c r="N25" s="46"/>
      <c r="O25" s="44"/>
      <c r="P25" s="45"/>
      <c r="Q25" s="45"/>
      <c r="R25" s="45"/>
      <c r="S25" s="46"/>
      <c r="T25" s="44"/>
      <c r="U25" s="45"/>
      <c r="V25" s="45"/>
      <c r="W25" s="45"/>
      <c r="X25" s="46"/>
      <c r="Y25" s="43" t="str">
        <f t="shared" si="0"/>
        <v/>
      </c>
      <c r="Z25" s="43" t="str">
        <f t="shared" si="1"/>
        <v/>
      </c>
      <c r="AA25" s="34"/>
      <c r="AB25" s="39">
        <f t="shared" si="2"/>
        <v>0</v>
      </c>
      <c r="AC25" s="65">
        <f t="shared" si="3"/>
        <v>0</v>
      </c>
      <c r="AD25" s="34"/>
      <c r="AE25" s="34"/>
      <c r="AF25" s="34"/>
      <c r="AG25" s="34"/>
      <c r="AH25" s="34"/>
      <c r="AI25" s="34"/>
      <c r="AJ25" s="34"/>
    </row>
    <row r="26" spans="1:36" s="4" customFormat="1" ht="15" customHeight="1">
      <c r="A26" s="34"/>
      <c r="B26" s="3">
        <v>20</v>
      </c>
      <c r="C26" s="26">
        <f>IF(นักเรียน!B25="","",นักเรียน!B25)</f>
        <v>7456</v>
      </c>
      <c r="D26" s="27" t="str">
        <f>IF(นักเรียน!C25="","",นักเรียน!C25)</f>
        <v>สามเณร</v>
      </c>
      <c r="E26" s="44"/>
      <c r="F26" s="45"/>
      <c r="G26" s="45"/>
      <c r="H26" s="45"/>
      <c r="I26" s="46"/>
      <c r="J26" s="44"/>
      <c r="K26" s="45"/>
      <c r="L26" s="45"/>
      <c r="M26" s="45"/>
      <c r="N26" s="46"/>
      <c r="O26" s="44"/>
      <c r="P26" s="45"/>
      <c r="Q26" s="45"/>
      <c r="R26" s="45"/>
      <c r="S26" s="46"/>
      <c r="T26" s="44"/>
      <c r="U26" s="45"/>
      <c r="V26" s="45"/>
      <c r="W26" s="45"/>
      <c r="X26" s="46"/>
      <c r="Y26" s="43" t="str">
        <f t="shared" si="0"/>
        <v/>
      </c>
      <c r="Z26" s="43" t="str">
        <f t="shared" si="1"/>
        <v/>
      </c>
      <c r="AA26" s="34"/>
      <c r="AB26" s="39">
        <f t="shared" si="2"/>
        <v>0</v>
      </c>
      <c r="AC26" s="65">
        <f t="shared" si="3"/>
        <v>0</v>
      </c>
      <c r="AD26" s="34"/>
      <c r="AE26" s="34"/>
      <c r="AF26" s="34"/>
      <c r="AG26" s="34"/>
      <c r="AH26" s="34"/>
      <c r="AI26" s="34"/>
      <c r="AJ26" s="34"/>
    </row>
    <row r="27" spans="1:36" s="4" customFormat="1" ht="15" customHeight="1">
      <c r="A27" s="34"/>
      <c r="B27" s="3">
        <v>21</v>
      </c>
      <c r="C27" s="26">
        <f>IF(นักเรียน!B26="","",นักเรียน!B26)</f>
        <v>7458</v>
      </c>
      <c r="D27" s="27" t="str">
        <f>IF(นักเรียน!C26="","",นักเรียน!C26)</f>
        <v>สามเณร</v>
      </c>
      <c r="E27" s="44"/>
      <c r="F27" s="45"/>
      <c r="G27" s="45"/>
      <c r="H27" s="45"/>
      <c r="I27" s="46"/>
      <c r="J27" s="44"/>
      <c r="K27" s="45"/>
      <c r="L27" s="45"/>
      <c r="M27" s="45"/>
      <c r="N27" s="46"/>
      <c r="O27" s="44"/>
      <c r="P27" s="45"/>
      <c r="Q27" s="45"/>
      <c r="R27" s="45"/>
      <c r="S27" s="46"/>
      <c r="T27" s="44"/>
      <c r="U27" s="45"/>
      <c r="V27" s="45"/>
      <c r="W27" s="45"/>
      <c r="X27" s="46"/>
      <c r="Y27" s="43" t="str">
        <f t="shared" si="0"/>
        <v/>
      </c>
      <c r="Z27" s="43" t="str">
        <f t="shared" si="1"/>
        <v/>
      </c>
      <c r="AA27" s="34"/>
      <c r="AB27" s="39">
        <f t="shared" si="2"/>
        <v>0</v>
      </c>
      <c r="AC27" s="65">
        <f t="shared" si="3"/>
        <v>0</v>
      </c>
      <c r="AD27" s="34"/>
      <c r="AE27" s="34"/>
      <c r="AF27" s="34"/>
      <c r="AG27" s="34"/>
      <c r="AH27" s="34"/>
      <c r="AI27" s="34"/>
      <c r="AJ27" s="34"/>
    </row>
    <row r="28" spans="1:36" s="4" customFormat="1" ht="15" customHeight="1">
      <c r="A28" s="34"/>
      <c r="B28" s="3">
        <v>22</v>
      </c>
      <c r="C28" s="26">
        <f>IF(นักเรียน!B27="","",นักเรียน!B27)</f>
        <v>7459</v>
      </c>
      <c r="D28" s="27" t="str">
        <f>IF(นักเรียน!C27="","",นักเรียน!C27)</f>
        <v>สามเณร</v>
      </c>
      <c r="E28" s="44"/>
      <c r="F28" s="45"/>
      <c r="G28" s="45"/>
      <c r="H28" s="45"/>
      <c r="I28" s="46"/>
      <c r="J28" s="44"/>
      <c r="K28" s="45"/>
      <c r="L28" s="45"/>
      <c r="M28" s="45"/>
      <c r="N28" s="46"/>
      <c r="O28" s="44"/>
      <c r="P28" s="45"/>
      <c r="Q28" s="45"/>
      <c r="R28" s="45"/>
      <c r="S28" s="46"/>
      <c r="T28" s="44"/>
      <c r="U28" s="45"/>
      <c r="V28" s="45"/>
      <c r="W28" s="45"/>
      <c r="X28" s="46"/>
      <c r="Y28" s="43" t="str">
        <f t="shared" si="0"/>
        <v/>
      </c>
      <c r="Z28" s="43" t="str">
        <f t="shared" si="1"/>
        <v/>
      </c>
      <c r="AA28" s="34"/>
      <c r="AB28" s="39">
        <f t="shared" si="2"/>
        <v>0</v>
      </c>
      <c r="AC28" s="65">
        <f t="shared" si="3"/>
        <v>0</v>
      </c>
      <c r="AD28" s="34"/>
      <c r="AE28" s="34"/>
      <c r="AF28" s="34"/>
      <c r="AG28" s="34"/>
      <c r="AH28" s="34"/>
      <c r="AI28" s="34"/>
      <c r="AJ28" s="34"/>
    </row>
    <row r="29" spans="1:36" s="4" customFormat="1" ht="15" customHeight="1">
      <c r="A29" s="34"/>
      <c r="B29" s="3">
        <v>23</v>
      </c>
      <c r="C29" s="26">
        <f>IF(นักเรียน!B28="","",นักเรียน!B28)</f>
        <v>7460</v>
      </c>
      <c r="D29" s="27" t="str">
        <f>IF(นักเรียน!C28="","",นักเรียน!C28)</f>
        <v>สามเณร</v>
      </c>
      <c r="E29" s="44"/>
      <c r="F29" s="45"/>
      <c r="G29" s="45"/>
      <c r="H29" s="45"/>
      <c r="I29" s="46"/>
      <c r="J29" s="44"/>
      <c r="K29" s="45"/>
      <c r="L29" s="45"/>
      <c r="M29" s="45"/>
      <c r="N29" s="46"/>
      <c r="O29" s="44"/>
      <c r="P29" s="45"/>
      <c r="Q29" s="45"/>
      <c r="R29" s="45"/>
      <c r="S29" s="46"/>
      <c r="T29" s="44"/>
      <c r="U29" s="45"/>
      <c r="V29" s="45"/>
      <c r="W29" s="45"/>
      <c r="X29" s="46"/>
      <c r="Y29" s="43" t="str">
        <f t="shared" si="0"/>
        <v/>
      </c>
      <c r="Z29" s="43" t="str">
        <f t="shared" si="1"/>
        <v/>
      </c>
      <c r="AA29" s="34"/>
      <c r="AB29" s="39">
        <f t="shared" si="2"/>
        <v>0</v>
      </c>
      <c r="AC29" s="65">
        <f t="shared" si="3"/>
        <v>0</v>
      </c>
      <c r="AD29" s="34"/>
      <c r="AE29" s="34"/>
      <c r="AF29" s="34"/>
      <c r="AG29" s="34"/>
      <c r="AH29" s="34"/>
      <c r="AI29" s="34"/>
      <c r="AJ29" s="34"/>
    </row>
    <row r="30" spans="1:36" s="4" customFormat="1" ht="15" customHeight="1">
      <c r="A30" s="34"/>
      <c r="B30" s="3">
        <v>24</v>
      </c>
      <c r="C30" s="26">
        <f>IF(นักเรียน!B29="","",นักเรียน!B29)</f>
        <v>7463</v>
      </c>
      <c r="D30" s="27" t="str">
        <f>IF(นักเรียน!C29="","",นักเรียน!C29)</f>
        <v>สามเณร</v>
      </c>
      <c r="E30" s="44"/>
      <c r="F30" s="45"/>
      <c r="G30" s="45"/>
      <c r="H30" s="45"/>
      <c r="I30" s="46"/>
      <c r="J30" s="44"/>
      <c r="K30" s="45"/>
      <c r="L30" s="45"/>
      <c r="M30" s="45"/>
      <c r="N30" s="46"/>
      <c r="O30" s="44"/>
      <c r="P30" s="45"/>
      <c r="Q30" s="45"/>
      <c r="R30" s="45"/>
      <c r="S30" s="46"/>
      <c r="T30" s="44"/>
      <c r="U30" s="45"/>
      <c r="V30" s="45"/>
      <c r="W30" s="45"/>
      <c r="X30" s="46"/>
      <c r="Y30" s="43" t="str">
        <f t="shared" si="0"/>
        <v/>
      </c>
      <c r="Z30" s="43" t="str">
        <f t="shared" si="1"/>
        <v/>
      </c>
      <c r="AA30" s="34"/>
      <c r="AB30" s="39">
        <f t="shared" si="2"/>
        <v>0</v>
      </c>
      <c r="AC30" s="65">
        <f t="shared" si="3"/>
        <v>0</v>
      </c>
      <c r="AD30" s="34"/>
      <c r="AE30" s="34"/>
      <c r="AF30" s="34"/>
      <c r="AG30" s="34"/>
      <c r="AH30" s="34"/>
      <c r="AI30" s="34"/>
      <c r="AJ30" s="34"/>
    </row>
    <row r="31" spans="1:36" s="4" customFormat="1" ht="15" customHeight="1">
      <c r="A31" s="34"/>
      <c r="B31" s="3">
        <v>25</v>
      </c>
      <c r="C31" s="26">
        <f>IF(นักเรียน!B30="","",นักเรียน!B30)</f>
        <v>7466</v>
      </c>
      <c r="D31" s="27" t="str">
        <f>IF(นักเรียน!C30="","",นักเรียน!C30)</f>
        <v>สามเณร</v>
      </c>
      <c r="E31" s="44"/>
      <c r="F31" s="45"/>
      <c r="G31" s="45"/>
      <c r="H31" s="45"/>
      <c r="I31" s="46"/>
      <c r="J31" s="44"/>
      <c r="K31" s="45"/>
      <c r="L31" s="45"/>
      <c r="M31" s="45"/>
      <c r="N31" s="46"/>
      <c r="O31" s="44"/>
      <c r="P31" s="45"/>
      <c r="Q31" s="45"/>
      <c r="R31" s="45"/>
      <c r="S31" s="46"/>
      <c r="T31" s="44"/>
      <c r="U31" s="45"/>
      <c r="V31" s="45"/>
      <c r="W31" s="45"/>
      <c r="X31" s="46"/>
      <c r="Y31" s="43" t="str">
        <f t="shared" si="0"/>
        <v/>
      </c>
      <c r="Z31" s="43" t="str">
        <f t="shared" si="1"/>
        <v/>
      </c>
      <c r="AA31" s="34"/>
      <c r="AB31" s="39">
        <f t="shared" si="2"/>
        <v>0</v>
      </c>
      <c r="AC31" s="65">
        <f t="shared" si="3"/>
        <v>0</v>
      </c>
      <c r="AD31" s="34"/>
      <c r="AE31" s="34"/>
      <c r="AF31" s="34"/>
      <c r="AG31" s="34"/>
      <c r="AH31" s="34"/>
      <c r="AI31" s="34"/>
      <c r="AJ31" s="34"/>
    </row>
    <row r="32" spans="1:36" s="4" customFormat="1" ht="15" customHeight="1">
      <c r="A32" s="34"/>
      <c r="B32" s="3">
        <v>26</v>
      </c>
      <c r="C32" s="26">
        <f>IF(นักเรียน!B31="","",นักเรียน!B31)</f>
        <v>7554</v>
      </c>
      <c r="D32" s="27" t="str">
        <f>IF(นักเรียน!C31="","",นักเรียน!C31)</f>
        <v>สามเณร</v>
      </c>
      <c r="E32" s="44"/>
      <c r="F32" s="45"/>
      <c r="G32" s="45"/>
      <c r="H32" s="45"/>
      <c r="I32" s="46"/>
      <c r="J32" s="44"/>
      <c r="K32" s="45"/>
      <c r="L32" s="45"/>
      <c r="M32" s="45"/>
      <c r="N32" s="46"/>
      <c r="O32" s="44"/>
      <c r="P32" s="45"/>
      <c r="Q32" s="45"/>
      <c r="R32" s="45"/>
      <c r="S32" s="46"/>
      <c r="T32" s="44"/>
      <c r="U32" s="45"/>
      <c r="V32" s="45"/>
      <c r="W32" s="45"/>
      <c r="X32" s="46"/>
      <c r="Y32" s="43" t="str">
        <f t="shared" si="0"/>
        <v/>
      </c>
      <c r="Z32" s="43" t="str">
        <f t="shared" si="1"/>
        <v/>
      </c>
      <c r="AA32" s="34"/>
      <c r="AB32" s="39">
        <f t="shared" si="2"/>
        <v>0</v>
      </c>
      <c r="AC32" s="65">
        <f t="shared" si="3"/>
        <v>0</v>
      </c>
      <c r="AD32" s="34"/>
      <c r="AE32" s="34"/>
      <c r="AF32" s="34"/>
      <c r="AG32" s="34"/>
      <c r="AH32" s="34"/>
      <c r="AI32" s="34"/>
      <c r="AJ32" s="34"/>
    </row>
    <row r="33" spans="1:36" s="4" customFormat="1" ht="15" customHeight="1">
      <c r="A33" s="34"/>
      <c r="B33" s="3">
        <v>27</v>
      </c>
      <c r="C33" s="26">
        <f>IF(นักเรียน!B32="","",นักเรียน!B32)</f>
        <v>7629</v>
      </c>
      <c r="D33" s="27" t="str">
        <f>IF(นักเรียน!C32="","",นักเรียน!C32)</f>
        <v>สามเณร</v>
      </c>
      <c r="E33" s="44"/>
      <c r="F33" s="45"/>
      <c r="G33" s="45"/>
      <c r="H33" s="45"/>
      <c r="I33" s="46"/>
      <c r="J33" s="44"/>
      <c r="K33" s="45"/>
      <c r="L33" s="45"/>
      <c r="M33" s="45"/>
      <c r="N33" s="46"/>
      <c r="O33" s="44"/>
      <c r="P33" s="45"/>
      <c r="Q33" s="45"/>
      <c r="R33" s="45"/>
      <c r="S33" s="46"/>
      <c r="T33" s="44"/>
      <c r="U33" s="45"/>
      <c r="V33" s="45"/>
      <c r="W33" s="45"/>
      <c r="X33" s="46"/>
      <c r="Y33" s="43" t="str">
        <f t="shared" si="0"/>
        <v/>
      </c>
      <c r="Z33" s="43" t="str">
        <f t="shared" si="1"/>
        <v/>
      </c>
      <c r="AA33" s="34"/>
      <c r="AB33" s="39">
        <f t="shared" si="2"/>
        <v>0</v>
      </c>
      <c r="AC33" s="65">
        <f t="shared" si="3"/>
        <v>0</v>
      </c>
      <c r="AD33" s="34"/>
      <c r="AE33" s="34"/>
      <c r="AF33" s="34"/>
      <c r="AG33" s="34"/>
      <c r="AH33" s="34"/>
      <c r="AI33" s="34"/>
      <c r="AJ33" s="34"/>
    </row>
    <row r="34" spans="1:36" s="4" customFormat="1" ht="15" customHeight="1">
      <c r="A34" s="34"/>
      <c r="B34" s="3">
        <v>28</v>
      </c>
      <c r="C34" s="26">
        <f>IF(นักเรียน!B33="","",นักเรียน!B33)</f>
        <v>7649</v>
      </c>
      <c r="D34" s="27" t="str">
        <f>IF(นักเรียน!C33="","",นักเรียน!C33)</f>
        <v>สามเณร</v>
      </c>
      <c r="E34" s="44"/>
      <c r="F34" s="45"/>
      <c r="G34" s="45"/>
      <c r="H34" s="45"/>
      <c r="I34" s="46"/>
      <c r="J34" s="44"/>
      <c r="K34" s="45"/>
      <c r="L34" s="45"/>
      <c r="M34" s="45"/>
      <c r="N34" s="46"/>
      <c r="O34" s="44"/>
      <c r="P34" s="45"/>
      <c r="Q34" s="45"/>
      <c r="R34" s="45"/>
      <c r="S34" s="46"/>
      <c r="T34" s="44"/>
      <c r="U34" s="45"/>
      <c r="V34" s="45"/>
      <c r="W34" s="45"/>
      <c r="X34" s="46"/>
      <c r="Y34" s="43" t="str">
        <f t="shared" si="0"/>
        <v/>
      </c>
      <c r="Z34" s="43" t="str">
        <f t="shared" si="1"/>
        <v/>
      </c>
      <c r="AA34" s="34"/>
      <c r="AB34" s="39">
        <f t="shared" si="2"/>
        <v>0</v>
      </c>
      <c r="AC34" s="65">
        <f t="shared" si="3"/>
        <v>0</v>
      </c>
      <c r="AD34" s="34"/>
      <c r="AE34" s="34"/>
      <c r="AF34" s="34"/>
      <c r="AG34" s="34"/>
      <c r="AH34" s="34"/>
      <c r="AI34" s="34"/>
      <c r="AJ34" s="34"/>
    </row>
    <row r="35" spans="1:36" s="4" customFormat="1" ht="15" customHeight="1">
      <c r="A35" s="34"/>
      <c r="B35" s="3">
        <v>29</v>
      </c>
      <c r="C35" s="26">
        <f>IF(นักเรียน!B34="","",นักเรียน!B34)</f>
        <v>7734</v>
      </c>
      <c r="D35" s="27" t="str">
        <f>IF(นักเรียน!C34="","",นักเรียน!C34)</f>
        <v>สามเณร</v>
      </c>
      <c r="E35" s="44"/>
      <c r="F35" s="45"/>
      <c r="G35" s="45"/>
      <c r="H35" s="45"/>
      <c r="I35" s="46"/>
      <c r="J35" s="44"/>
      <c r="K35" s="45"/>
      <c r="L35" s="45"/>
      <c r="M35" s="45"/>
      <c r="N35" s="46"/>
      <c r="O35" s="44"/>
      <c r="P35" s="45"/>
      <c r="Q35" s="45"/>
      <c r="R35" s="45"/>
      <c r="S35" s="46"/>
      <c r="T35" s="44"/>
      <c r="U35" s="45"/>
      <c r="V35" s="45"/>
      <c r="W35" s="45"/>
      <c r="X35" s="46"/>
      <c r="Y35" s="43" t="str">
        <f t="shared" si="0"/>
        <v/>
      </c>
      <c r="Z35" s="43" t="str">
        <f t="shared" si="1"/>
        <v/>
      </c>
      <c r="AA35" s="34"/>
      <c r="AB35" s="39">
        <f t="shared" si="2"/>
        <v>0</v>
      </c>
      <c r="AC35" s="65">
        <f t="shared" si="3"/>
        <v>0</v>
      </c>
      <c r="AD35" s="34"/>
      <c r="AE35" s="34"/>
      <c r="AF35" s="34"/>
      <c r="AG35" s="34"/>
      <c r="AH35" s="34"/>
      <c r="AI35" s="34"/>
      <c r="AJ35" s="34"/>
    </row>
    <row r="36" spans="1:36" s="4" customFormat="1" ht="15" customHeight="1">
      <c r="A36" s="34"/>
      <c r="B36" s="3">
        <v>30</v>
      </c>
      <c r="C36" s="26" t="str">
        <f>IF(นักเรียน!B35="","",นักเรียน!B35)</f>
        <v/>
      </c>
      <c r="D36" s="27" t="str">
        <f>IF(นักเรียน!C35="","",นักเรียน!C35)</f>
        <v/>
      </c>
      <c r="E36" s="44"/>
      <c r="F36" s="45"/>
      <c r="G36" s="45"/>
      <c r="H36" s="45"/>
      <c r="I36" s="46"/>
      <c r="J36" s="44"/>
      <c r="K36" s="45"/>
      <c r="L36" s="45"/>
      <c r="M36" s="45"/>
      <c r="N36" s="46"/>
      <c r="O36" s="44"/>
      <c r="P36" s="45"/>
      <c r="Q36" s="45"/>
      <c r="R36" s="45"/>
      <c r="S36" s="46"/>
      <c r="T36" s="44"/>
      <c r="U36" s="45"/>
      <c r="V36" s="45"/>
      <c r="W36" s="45"/>
      <c r="X36" s="46"/>
      <c r="Y36" s="43" t="str">
        <f t="shared" si="0"/>
        <v/>
      </c>
      <c r="Z36" s="43" t="str">
        <f t="shared" si="1"/>
        <v/>
      </c>
      <c r="AA36" s="34"/>
      <c r="AB36" s="39">
        <f t="shared" si="2"/>
        <v>0</v>
      </c>
      <c r="AC36" s="65">
        <f t="shared" si="3"/>
        <v>0</v>
      </c>
      <c r="AD36" s="34"/>
      <c r="AE36" s="34"/>
      <c r="AF36" s="34"/>
      <c r="AG36" s="34"/>
      <c r="AH36" s="34"/>
      <c r="AI36" s="34"/>
      <c r="AJ36" s="34"/>
    </row>
    <row r="37" spans="1:36" s="4" customFormat="1" ht="15" customHeight="1">
      <c r="A37" s="34"/>
      <c r="B37" s="3">
        <v>31</v>
      </c>
      <c r="C37" s="26" t="str">
        <f>IF(นักเรียน!B36="","",นักเรียน!B36)</f>
        <v/>
      </c>
      <c r="D37" s="27" t="str">
        <f>IF(นักเรียน!C36="","",นักเรียน!C36)</f>
        <v/>
      </c>
      <c r="E37" s="44"/>
      <c r="F37" s="45"/>
      <c r="G37" s="45"/>
      <c r="H37" s="45"/>
      <c r="I37" s="46"/>
      <c r="J37" s="44"/>
      <c r="K37" s="45"/>
      <c r="L37" s="45"/>
      <c r="M37" s="45"/>
      <c r="N37" s="46"/>
      <c r="O37" s="44"/>
      <c r="P37" s="45"/>
      <c r="Q37" s="45"/>
      <c r="R37" s="45"/>
      <c r="S37" s="46"/>
      <c r="T37" s="44"/>
      <c r="U37" s="45"/>
      <c r="V37" s="45"/>
      <c r="W37" s="45"/>
      <c r="X37" s="46"/>
      <c r="Y37" s="43" t="str">
        <f t="shared" si="0"/>
        <v/>
      </c>
      <c r="Z37" s="43" t="str">
        <f t="shared" si="1"/>
        <v/>
      </c>
      <c r="AA37" s="34"/>
      <c r="AB37" s="39">
        <f t="shared" si="2"/>
        <v>0</v>
      </c>
      <c r="AC37" s="65">
        <f t="shared" si="3"/>
        <v>0</v>
      </c>
      <c r="AD37" s="34"/>
      <c r="AE37" s="34"/>
      <c r="AF37" s="34"/>
      <c r="AG37" s="34"/>
      <c r="AH37" s="34"/>
      <c r="AI37" s="34"/>
      <c r="AJ37" s="34"/>
    </row>
    <row r="38" spans="1:36" s="4" customFormat="1" ht="15" customHeight="1">
      <c r="A38" s="34"/>
      <c r="B38" s="3">
        <v>32</v>
      </c>
      <c r="C38" s="26" t="str">
        <f>IF(นักเรียน!B37="","",นักเรียน!B37)</f>
        <v/>
      </c>
      <c r="D38" s="27" t="str">
        <f>IF(นักเรียน!C37="","",นักเรียน!C37)</f>
        <v/>
      </c>
      <c r="E38" s="44"/>
      <c r="F38" s="45"/>
      <c r="G38" s="45"/>
      <c r="H38" s="45"/>
      <c r="I38" s="46"/>
      <c r="J38" s="44"/>
      <c r="K38" s="45"/>
      <c r="L38" s="45"/>
      <c r="M38" s="45"/>
      <c r="N38" s="46"/>
      <c r="O38" s="44"/>
      <c r="P38" s="45"/>
      <c r="Q38" s="45"/>
      <c r="R38" s="45"/>
      <c r="S38" s="46"/>
      <c r="T38" s="44"/>
      <c r="U38" s="45"/>
      <c r="V38" s="45"/>
      <c r="W38" s="45"/>
      <c r="X38" s="46"/>
      <c r="Y38" s="43" t="str">
        <f t="shared" si="0"/>
        <v/>
      </c>
      <c r="Z38" s="43" t="str">
        <f t="shared" si="1"/>
        <v/>
      </c>
      <c r="AA38" s="34"/>
      <c r="AB38" s="39">
        <f t="shared" si="2"/>
        <v>0</v>
      </c>
      <c r="AC38" s="65">
        <f t="shared" si="3"/>
        <v>0</v>
      </c>
      <c r="AD38" s="34"/>
      <c r="AE38" s="34"/>
      <c r="AF38" s="34"/>
      <c r="AG38" s="34"/>
      <c r="AH38" s="34"/>
      <c r="AI38" s="34"/>
      <c r="AJ38" s="34"/>
    </row>
    <row r="39" spans="1:36" s="4" customFormat="1" ht="15" customHeight="1">
      <c r="A39" s="34"/>
      <c r="B39" s="3">
        <v>33</v>
      </c>
      <c r="C39" s="26" t="str">
        <f>IF(นักเรียน!B38="","",นักเรียน!B38)</f>
        <v/>
      </c>
      <c r="D39" s="27" t="str">
        <f>IF(นักเรียน!C38="","",นักเรียน!C38)</f>
        <v/>
      </c>
      <c r="E39" s="44"/>
      <c r="F39" s="45"/>
      <c r="G39" s="45"/>
      <c r="H39" s="45"/>
      <c r="I39" s="46"/>
      <c r="J39" s="44"/>
      <c r="K39" s="45"/>
      <c r="L39" s="45"/>
      <c r="M39" s="45"/>
      <c r="N39" s="46"/>
      <c r="O39" s="44"/>
      <c r="P39" s="45"/>
      <c r="Q39" s="45"/>
      <c r="R39" s="45"/>
      <c r="S39" s="46"/>
      <c r="T39" s="44"/>
      <c r="U39" s="45"/>
      <c r="V39" s="45"/>
      <c r="W39" s="45"/>
      <c r="X39" s="46"/>
      <c r="Y39" s="43" t="str">
        <f t="shared" si="0"/>
        <v/>
      </c>
      <c r="Z39" s="43" t="str">
        <f t="shared" si="1"/>
        <v/>
      </c>
      <c r="AA39" s="34"/>
      <c r="AB39" s="39">
        <f t="shared" si="2"/>
        <v>0</v>
      </c>
      <c r="AC39" s="65">
        <f t="shared" si="3"/>
        <v>0</v>
      </c>
      <c r="AD39" s="34"/>
      <c r="AE39" s="34"/>
      <c r="AF39" s="34"/>
      <c r="AG39" s="34"/>
      <c r="AH39" s="34"/>
      <c r="AI39" s="34"/>
      <c r="AJ39" s="34"/>
    </row>
    <row r="40" spans="1:36" s="4" customFormat="1" ht="15" customHeight="1">
      <c r="A40" s="34"/>
      <c r="B40" s="3">
        <v>34</v>
      </c>
      <c r="C40" s="26" t="str">
        <f>IF(นักเรียน!B39="","",นักเรียน!B39)</f>
        <v/>
      </c>
      <c r="D40" s="27" t="str">
        <f>IF(นักเรียน!C39="","",นักเรียน!C39)</f>
        <v/>
      </c>
      <c r="E40" s="44"/>
      <c r="F40" s="45"/>
      <c r="G40" s="45"/>
      <c r="H40" s="45"/>
      <c r="I40" s="46"/>
      <c r="J40" s="44"/>
      <c r="K40" s="45"/>
      <c r="L40" s="45"/>
      <c r="M40" s="45"/>
      <c r="N40" s="46"/>
      <c r="O40" s="44"/>
      <c r="P40" s="45"/>
      <c r="Q40" s="45"/>
      <c r="R40" s="45"/>
      <c r="S40" s="46"/>
      <c r="T40" s="44"/>
      <c r="U40" s="45"/>
      <c r="V40" s="45"/>
      <c r="W40" s="45"/>
      <c r="X40" s="46"/>
      <c r="Y40" s="43" t="str">
        <f t="shared" si="0"/>
        <v/>
      </c>
      <c r="Z40" s="43" t="str">
        <f t="shared" si="1"/>
        <v/>
      </c>
      <c r="AA40" s="34"/>
      <c r="AB40" s="39">
        <f t="shared" si="2"/>
        <v>0</v>
      </c>
      <c r="AC40" s="65">
        <f t="shared" si="3"/>
        <v>0</v>
      </c>
      <c r="AD40" s="34"/>
      <c r="AE40" s="34"/>
      <c r="AF40" s="34"/>
      <c r="AG40" s="34"/>
      <c r="AH40" s="34"/>
      <c r="AI40" s="34"/>
      <c r="AJ40" s="34"/>
    </row>
    <row r="41" spans="1:36" s="4" customFormat="1" ht="15" customHeight="1">
      <c r="A41" s="34"/>
      <c r="B41" s="3">
        <v>35</v>
      </c>
      <c r="C41" s="26" t="str">
        <f>IF(นักเรียน!B40="","",นักเรียน!B40)</f>
        <v/>
      </c>
      <c r="D41" s="27" t="str">
        <f>IF(นักเรียน!C40="","",นักเรียน!C40)</f>
        <v/>
      </c>
      <c r="E41" s="44"/>
      <c r="F41" s="45"/>
      <c r="G41" s="45"/>
      <c r="H41" s="45"/>
      <c r="I41" s="46"/>
      <c r="J41" s="44"/>
      <c r="K41" s="45"/>
      <c r="L41" s="45"/>
      <c r="M41" s="45"/>
      <c r="N41" s="46"/>
      <c r="O41" s="44"/>
      <c r="P41" s="45"/>
      <c r="Q41" s="45"/>
      <c r="R41" s="45"/>
      <c r="S41" s="46"/>
      <c r="T41" s="44"/>
      <c r="U41" s="45"/>
      <c r="V41" s="45"/>
      <c r="W41" s="45"/>
      <c r="X41" s="46"/>
      <c r="Y41" s="43" t="str">
        <f t="shared" si="0"/>
        <v/>
      </c>
      <c r="Z41" s="43" t="str">
        <f t="shared" si="1"/>
        <v/>
      </c>
      <c r="AA41" s="34"/>
      <c r="AB41" s="39">
        <f t="shared" si="2"/>
        <v>0</v>
      </c>
      <c r="AC41" s="65">
        <f t="shared" si="3"/>
        <v>0</v>
      </c>
      <c r="AD41" s="34"/>
      <c r="AE41" s="34"/>
      <c r="AF41" s="34"/>
      <c r="AG41" s="34"/>
      <c r="AH41" s="34"/>
      <c r="AI41" s="34"/>
      <c r="AJ41" s="34"/>
    </row>
    <row r="42" spans="1:36" s="4" customFormat="1" ht="15" customHeight="1">
      <c r="A42" s="34"/>
      <c r="B42" s="3">
        <v>36</v>
      </c>
      <c r="C42" s="26" t="str">
        <f>IF(นักเรียน!B41="","",นักเรียน!B41)</f>
        <v/>
      </c>
      <c r="D42" s="27" t="str">
        <f>IF(นักเรียน!C41="","",นักเรียน!C41)</f>
        <v/>
      </c>
      <c r="E42" s="44"/>
      <c r="F42" s="45"/>
      <c r="G42" s="45"/>
      <c r="H42" s="45"/>
      <c r="I42" s="46"/>
      <c r="J42" s="44"/>
      <c r="K42" s="45"/>
      <c r="L42" s="45"/>
      <c r="M42" s="45"/>
      <c r="N42" s="46"/>
      <c r="O42" s="44"/>
      <c r="P42" s="45"/>
      <c r="Q42" s="45"/>
      <c r="R42" s="45"/>
      <c r="S42" s="46"/>
      <c r="T42" s="44"/>
      <c r="U42" s="45"/>
      <c r="V42" s="45"/>
      <c r="W42" s="45"/>
      <c r="X42" s="46"/>
      <c r="Y42" s="43" t="str">
        <f t="shared" si="0"/>
        <v/>
      </c>
      <c r="Z42" s="43" t="str">
        <f t="shared" si="1"/>
        <v/>
      </c>
      <c r="AA42" s="34"/>
      <c r="AB42" s="39">
        <f t="shared" si="2"/>
        <v>0</v>
      </c>
      <c r="AC42" s="65">
        <f t="shared" si="3"/>
        <v>0</v>
      </c>
      <c r="AD42" s="34"/>
      <c r="AE42" s="34"/>
      <c r="AF42" s="34"/>
      <c r="AG42" s="34"/>
      <c r="AH42" s="34"/>
      <c r="AI42" s="34"/>
      <c r="AJ42" s="34"/>
    </row>
    <row r="43" spans="1:36" s="4" customFormat="1" ht="15" customHeight="1">
      <c r="A43" s="34"/>
      <c r="B43" s="3">
        <v>37</v>
      </c>
      <c r="C43" s="26" t="str">
        <f>IF(นักเรียน!B42="","",นักเรียน!B42)</f>
        <v/>
      </c>
      <c r="D43" s="27" t="str">
        <f>IF(นักเรียน!C42="","",นักเรียน!C42)</f>
        <v/>
      </c>
      <c r="E43" s="44"/>
      <c r="F43" s="45"/>
      <c r="G43" s="45"/>
      <c r="H43" s="45"/>
      <c r="I43" s="46"/>
      <c r="J43" s="44"/>
      <c r="K43" s="45"/>
      <c r="L43" s="45"/>
      <c r="M43" s="45"/>
      <c r="N43" s="46"/>
      <c r="O43" s="44"/>
      <c r="P43" s="45"/>
      <c r="Q43" s="45"/>
      <c r="R43" s="45"/>
      <c r="S43" s="46"/>
      <c r="T43" s="44"/>
      <c r="U43" s="45"/>
      <c r="V43" s="45"/>
      <c r="W43" s="45"/>
      <c r="X43" s="46"/>
      <c r="Y43" s="43" t="str">
        <f t="shared" si="0"/>
        <v/>
      </c>
      <c r="Z43" s="43" t="str">
        <f t="shared" si="1"/>
        <v/>
      </c>
      <c r="AA43" s="34"/>
      <c r="AB43" s="39">
        <f t="shared" si="2"/>
        <v>0</v>
      </c>
      <c r="AC43" s="65">
        <f t="shared" si="3"/>
        <v>0</v>
      </c>
      <c r="AD43" s="34"/>
      <c r="AE43" s="34"/>
      <c r="AF43" s="34"/>
      <c r="AG43" s="34"/>
      <c r="AH43" s="34"/>
      <c r="AI43" s="34"/>
      <c r="AJ43" s="34"/>
    </row>
    <row r="44" spans="1:36" s="5" customFormat="1" ht="15" customHeight="1">
      <c r="A44" s="35"/>
      <c r="B44" s="3">
        <v>38</v>
      </c>
      <c r="C44" s="26" t="str">
        <f>IF(นักเรียน!B43="","",นักเรียน!B43)</f>
        <v/>
      </c>
      <c r="D44" s="27" t="str">
        <f>IF(นักเรียน!C43="","",นักเรียน!C43)</f>
        <v/>
      </c>
      <c r="E44" s="44"/>
      <c r="F44" s="45"/>
      <c r="G44" s="45"/>
      <c r="H44" s="45"/>
      <c r="I44" s="46"/>
      <c r="J44" s="44"/>
      <c r="K44" s="45"/>
      <c r="L44" s="45"/>
      <c r="M44" s="45"/>
      <c r="N44" s="46"/>
      <c r="O44" s="44"/>
      <c r="P44" s="45"/>
      <c r="Q44" s="45"/>
      <c r="R44" s="45"/>
      <c r="S44" s="46"/>
      <c r="T44" s="44"/>
      <c r="U44" s="45"/>
      <c r="V44" s="45"/>
      <c r="W44" s="45"/>
      <c r="X44" s="46"/>
      <c r="Y44" s="43" t="str">
        <f t="shared" si="0"/>
        <v/>
      </c>
      <c r="Z44" s="43" t="str">
        <f t="shared" si="1"/>
        <v/>
      </c>
      <c r="AA44" s="35"/>
      <c r="AB44" s="39">
        <f t="shared" si="2"/>
        <v>0</v>
      </c>
      <c r="AC44" s="65">
        <f t="shared" si="3"/>
        <v>0</v>
      </c>
      <c r="AD44" s="35"/>
      <c r="AE44" s="35"/>
      <c r="AF44" s="35"/>
      <c r="AG44" s="35"/>
      <c r="AH44" s="35"/>
      <c r="AI44" s="35"/>
      <c r="AJ44" s="35"/>
    </row>
    <row r="45" spans="1:36" s="5" customFormat="1" ht="15" customHeight="1">
      <c r="A45" s="35"/>
      <c r="B45" s="3">
        <v>39</v>
      </c>
      <c r="C45" s="26" t="str">
        <f>IF(นักเรียน!B44="","",นักเรียน!B44)</f>
        <v/>
      </c>
      <c r="D45" s="27" t="str">
        <f>IF(นักเรียน!C44="","",นักเรียน!C44)</f>
        <v/>
      </c>
      <c r="E45" s="44"/>
      <c r="F45" s="45"/>
      <c r="G45" s="45"/>
      <c r="H45" s="45"/>
      <c r="I45" s="46"/>
      <c r="J45" s="44"/>
      <c r="K45" s="45"/>
      <c r="L45" s="45"/>
      <c r="M45" s="45"/>
      <c r="N45" s="46"/>
      <c r="O45" s="44"/>
      <c r="P45" s="45"/>
      <c r="Q45" s="45"/>
      <c r="R45" s="45"/>
      <c r="S45" s="46"/>
      <c r="T45" s="44"/>
      <c r="U45" s="45"/>
      <c r="V45" s="45"/>
      <c r="W45" s="45"/>
      <c r="X45" s="46"/>
      <c r="Y45" s="43" t="str">
        <f t="shared" si="0"/>
        <v/>
      </c>
      <c r="Z45" s="43" t="str">
        <f t="shared" si="1"/>
        <v/>
      </c>
      <c r="AA45" s="35"/>
      <c r="AB45" s="39">
        <f t="shared" si="2"/>
        <v>0</v>
      </c>
      <c r="AC45" s="65">
        <f t="shared" si="3"/>
        <v>0</v>
      </c>
      <c r="AD45" s="35"/>
      <c r="AE45" s="35"/>
      <c r="AF45" s="35"/>
      <c r="AG45" s="35"/>
      <c r="AH45" s="35"/>
      <c r="AI45" s="35"/>
      <c r="AJ45" s="35"/>
    </row>
    <row r="46" spans="1:36" s="5" customFormat="1" ht="15" customHeight="1">
      <c r="A46" s="35"/>
      <c r="B46" s="3">
        <v>40</v>
      </c>
      <c r="C46" s="26" t="str">
        <f>IF(นักเรียน!B45="","",นักเรียน!B45)</f>
        <v/>
      </c>
      <c r="D46" s="27" t="str">
        <f>IF(นักเรียน!C45="","",นักเรียน!C45)</f>
        <v/>
      </c>
      <c r="E46" s="44"/>
      <c r="F46" s="45"/>
      <c r="G46" s="45"/>
      <c r="H46" s="45"/>
      <c r="I46" s="46"/>
      <c r="J46" s="44"/>
      <c r="K46" s="45"/>
      <c r="L46" s="45"/>
      <c r="M46" s="45"/>
      <c r="N46" s="46"/>
      <c r="O46" s="44"/>
      <c r="P46" s="45"/>
      <c r="Q46" s="45"/>
      <c r="R46" s="45"/>
      <c r="S46" s="46"/>
      <c r="T46" s="44"/>
      <c r="U46" s="45"/>
      <c r="V46" s="45"/>
      <c r="W46" s="45"/>
      <c r="X46" s="46"/>
      <c r="Y46" s="43" t="str">
        <f t="shared" si="0"/>
        <v/>
      </c>
      <c r="Z46" s="43" t="str">
        <f t="shared" si="1"/>
        <v/>
      </c>
      <c r="AA46" s="35"/>
      <c r="AB46" s="39">
        <f t="shared" si="2"/>
        <v>0</v>
      </c>
      <c r="AC46" s="65">
        <f t="shared" si="3"/>
        <v>0</v>
      </c>
      <c r="AD46" s="35"/>
      <c r="AE46" s="35"/>
      <c r="AF46" s="35"/>
      <c r="AG46" s="35"/>
      <c r="AH46" s="35"/>
      <c r="AI46" s="35"/>
      <c r="AJ46" s="35"/>
    </row>
    <row r="47" spans="1:36" s="5" customFormat="1" ht="15" customHeight="1">
      <c r="A47" s="35"/>
      <c r="B47" s="3">
        <v>41</v>
      </c>
      <c r="C47" s="26" t="str">
        <f>IF(นักเรียน!B46="","",นักเรียน!B46)</f>
        <v/>
      </c>
      <c r="D47" s="27" t="str">
        <f>IF(นักเรียน!C46="","",นักเรียน!C46)</f>
        <v/>
      </c>
      <c r="E47" s="44"/>
      <c r="F47" s="45"/>
      <c r="G47" s="45"/>
      <c r="H47" s="45"/>
      <c r="I47" s="46"/>
      <c r="J47" s="44"/>
      <c r="K47" s="45"/>
      <c r="L47" s="45"/>
      <c r="M47" s="45"/>
      <c r="N47" s="46"/>
      <c r="O47" s="44"/>
      <c r="P47" s="45"/>
      <c r="Q47" s="45"/>
      <c r="R47" s="45"/>
      <c r="S47" s="46"/>
      <c r="T47" s="44"/>
      <c r="U47" s="45"/>
      <c r="V47" s="45"/>
      <c r="W47" s="45"/>
      <c r="X47" s="46"/>
      <c r="Y47" s="43" t="str">
        <f t="shared" si="0"/>
        <v/>
      </c>
      <c r="Z47" s="43" t="str">
        <f t="shared" si="1"/>
        <v/>
      </c>
      <c r="AA47" s="35"/>
      <c r="AB47" s="39">
        <f t="shared" si="2"/>
        <v>0</v>
      </c>
      <c r="AC47" s="65">
        <f t="shared" si="3"/>
        <v>0</v>
      </c>
      <c r="AD47" s="35"/>
      <c r="AE47" s="35"/>
      <c r="AF47" s="35"/>
      <c r="AG47" s="35"/>
      <c r="AH47" s="35"/>
      <c r="AI47" s="35"/>
      <c r="AJ47" s="35"/>
    </row>
    <row r="48" spans="1:36" s="5" customFormat="1" ht="15" customHeight="1">
      <c r="A48" s="35"/>
      <c r="B48" s="3">
        <v>42</v>
      </c>
      <c r="C48" s="26" t="str">
        <f>IF(นักเรียน!B47="","",นักเรียน!B47)</f>
        <v/>
      </c>
      <c r="D48" s="27" t="str">
        <f>IF(นักเรียน!C47="","",นักเรียน!C47)</f>
        <v/>
      </c>
      <c r="E48" s="44"/>
      <c r="F48" s="45"/>
      <c r="G48" s="45"/>
      <c r="H48" s="45"/>
      <c r="I48" s="46"/>
      <c r="J48" s="44"/>
      <c r="K48" s="45"/>
      <c r="L48" s="45"/>
      <c r="M48" s="45"/>
      <c r="N48" s="46"/>
      <c r="O48" s="44"/>
      <c r="P48" s="45"/>
      <c r="Q48" s="45"/>
      <c r="R48" s="45"/>
      <c r="S48" s="46"/>
      <c r="T48" s="44"/>
      <c r="U48" s="45"/>
      <c r="V48" s="45"/>
      <c r="W48" s="45"/>
      <c r="X48" s="46"/>
      <c r="Y48" s="43" t="str">
        <f t="shared" si="0"/>
        <v/>
      </c>
      <c r="Z48" s="43" t="str">
        <f t="shared" si="1"/>
        <v/>
      </c>
      <c r="AA48" s="35"/>
      <c r="AB48" s="39">
        <f t="shared" si="2"/>
        <v>0</v>
      </c>
      <c r="AC48" s="65">
        <f t="shared" si="3"/>
        <v>0</v>
      </c>
      <c r="AD48" s="35"/>
      <c r="AE48" s="35"/>
      <c r="AF48" s="35"/>
      <c r="AG48" s="35"/>
      <c r="AH48" s="35"/>
      <c r="AI48" s="35"/>
      <c r="AJ48" s="35"/>
    </row>
    <row r="49" spans="1:36" s="5" customFormat="1" ht="15" customHeight="1">
      <c r="A49" s="35"/>
      <c r="B49" s="3">
        <v>43</v>
      </c>
      <c r="C49" s="26" t="str">
        <f>IF(นักเรียน!B48="","",นักเรียน!B48)</f>
        <v/>
      </c>
      <c r="D49" s="27" t="str">
        <f>IF(นักเรียน!C48="","",นักเรียน!C48)</f>
        <v/>
      </c>
      <c r="E49" s="44"/>
      <c r="F49" s="45"/>
      <c r="G49" s="45"/>
      <c r="H49" s="45"/>
      <c r="I49" s="46"/>
      <c r="J49" s="44"/>
      <c r="K49" s="45"/>
      <c r="L49" s="45"/>
      <c r="M49" s="45"/>
      <c r="N49" s="46"/>
      <c r="O49" s="44"/>
      <c r="P49" s="45"/>
      <c r="Q49" s="45"/>
      <c r="R49" s="45"/>
      <c r="S49" s="46"/>
      <c r="T49" s="44"/>
      <c r="U49" s="45"/>
      <c r="V49" s="45"/>
      <c r="W49" s="45"/>
      <c r="X49" s="46"/>
      <c r="Y49" s="43" t="str">
        <f t="shared" si="0"/>
        <v/>
      </c>
      <c r="Z49" s="43" t="str">
        <f t="shared" si="1"/>
        <v/>
      </c>
      <c r="AA49" s="35"/>
      <c r="AB49" s="39">
        <f t="shared" si="2"/>
        <v>0</v>
      </c>
      <c r="AC49" s="65">
        <f t="shared" si="3"/>
        <v>0</v>
      </c>
      <c r="AD49" s="35"/>
      <c r="AE49" s="35"/>
      <c r="AF49" s="35"/>
      <c r="AG49" s="35"/>
      <c r="AH49" s="35"/>
      <c r="AI49" s="35"/>
      <c r="AJ49" s="35"/>
    </row>
    <row r="50" spans="1:36" s="5" customFormat="1" ht="15" customHeight="1">
      <c r="A50" s="35"/>
      <c r="B50" s="3">
        <v>44</v>
      </c>
      <c r="C50" s="26" t="str">
        <f>IF(นักเรียน!B49="","",นักเรียน!B49)</f>
        <v/>
      </c>
      <c r="D50" s="27" t="str">
        <f>IF(นักเรียน!C49="","",นักเรียน!C49)</f>
        <v/>
      </c>
      <c r="E50" s="44"/>
      <c r="F50" s="45"/>
      <c r="G50" s="45"/>
      <c r="H50" s="45"/>
      <c r="I50" s="46"/>
      <c r="J50" s="44"/>
      <c r="K50" s="45"/>
      <c r="L50" s="45"/>
      <c r="M50" s="45"/>
      <c r="N50" s="46"/>
      <c r="O50" s="44"/>
      <c r="P50" s="45"/>
      <c r="Q50" s="45"/>
      <c r="R50" s="45"/>
      <c r="S50" s="46"/>
      <c r="T50" s="44"/>
      <c r="U50" s="45"/>
      <c r="V50" s="45"/>
      <c r="W50" s="45"/>
      <c r="X50" s="46"/>
      <c r="Y50" s="43" t="str">
        <f t="shared" si="0"/>
        <v/>
      </c>
      <c r="Z50" s="43" t="str">
        <f t="shared" si="1"/>
        <v/>
      </c>
      <c r="AA50" s="35"/>
      <c r="AB50" s="39">
        <f t="shared" si="2"/>
        <v>0</v>
      </c>
      <c r="AC50" s="65">
        <f t="shared" si="3"/>
        <v>0</v>
      </c>
      <c r="AD50" s="35"/>
      <c r="AE50" s="35"/>
      <c r="AF50" s="35"/>
      <c r="AG50" s="35"/>
      <c r="AH50" s="35"/>
      <c r="AI50" s="35"/>
      <c r="AJ50" s="35"/>
    </row>
    <row r="51" spans="1:36" s="5" customFormat="1" ht="15" customHeight="1">
      <c r="A51" s="35"/>
      <c r="B51" s="3">
        <v>45</v>
      </c>
      <c r="C51" s="26" t="str">
        <f>IF(นักเรียน!B50="","",นักเรียน!B50)</f>
        <v/>
      </c>
      <c r="D51" s="27" t="str">
        <f>IF(นักเรียน!C50="","",นักเรียน!C50)</f>
        <v/>
      </c>
      <c r="E51" s="44"/>
      <c r="F51" s="45"/>
      <c r="G51" s="45"/>
      <c r="H51" s="45"/>
      <c r="I51" s="46"/>
      <c r="J51" s="44"/>
      <c r="K51" s="45"/>
      <c r="L51" s="45"/>
      <c r="M51" s="45"/>
      <c r="N51" s="46"/>
      <c r="O51" s="44"/>
      <c r="P51" s="45"/>
      <c r="Q51" s="45"/>
      <c r="R51" s="45"/>
      <c r="S51" s="46"/>
      <c r="T51" s="44"/>
      <c r="U51" s="45"/>
      <c r="V51" s="45"/>
      <c r="W51" s="45"/>
      <c r="X51" s="46"/>
      <c r="Y51" s="43" t="str">
        <f t="shared" si="0"/>
        <v/>
      </c>
      <c r="Z51" s="43" t="str">
        <f>IF(Y51="","",IF(Y51=5,"ดีเยี่ยม",IF(Y51=4,"ดีมาก",IF(Y51=3,"ดี",IF(Y51=2,"พอใช้","ปรับปรุง")))))</f>
        <v/>
      </c>
      <c r="AA51" s="35"/>
      <c r="AB51" s="39">
        <f t="shared" si="2"/>
        <v>0</v>
      </c>
      <c r="AC51" s="65">
        <f t="shared" si="3"/>
        <v>0</v>
      </c>
      <c r="AD51" s="35"/>
      <c r="AE51" s="35"/>
      <c r="AF51" s="35"/>
      <c r="AG51" s="35"/>
      <c r="AH51" s="35"/>
      <c r="AI51" s="35"/>
      <c r="AJ51" s="35"/>
    </row>
    <row r="52" spans="1:36" s="5" customFormat="1" ht="16.5" customHeight="1">
      <c r="A52" s="35"/>
      <c r="B52" s="168" t="s">
        <v>45</v>
      </c>
      <c r="C52" s="168"/>
      <c r="D52" s="168"/>
      <c r="E52" s="168"/>
      <c r="F52" s="168"/>
      <c r="G52" s="168"/>
      <c r="H52" s="168"/>
      <c r="I52" s="168"/>
      <c r="J52" s="170" t="str">
        <f>IF(AD2=0,"",AD2)</f>
        <v/>
      </c>
      <c r="K52" s="170"/>
      <c r="L52" s="170"/>
      <c r="M52" s="170"/>
      <c r="N52" s="170"/>
      <c r="O52" s="181" t="s">
        <v>36</v>
      </c>
      <c r="P52" s="182"/>
      <c r="Q52" s="182"/>
      <c r="R52" s="182"/>
      <c r="S52" s="182"/>
      <c r="T52" s="182"/>
      <c r="U52" s="182"/>
      <c r="V52" s="182"/>
      <c r="W52" s="182"/>
      <c r="X52" s="183"/>
      <c r="Y52" s="169" t="str">
        <f>IF(AD4="-","-",AD4)</f>
        <v>-</v>
      </c>
      <c r="Z52" s="170"/>
      <c r="AA52" s="35"/>
      <c r="AB52" s="66"/>
      <c r="AC52" s="67"/>
      <c r="AD52" s="35"/>
      <c r="AE52" s="35"/>
      <c r="AF52" s="35"/>
      <c r="AG52" s="35"/>
      <c r="AH52" s="35"/>
      <c r="AI52" s="35"/>
      <c r="AJ52" s="35"/>
    </row>
    <row r="53" spans="1:36" s="5" customFormat="1" ht="16.5" customHeight="1">
      <c r="A53" s="35"/>
      <c r="B53" s="171" t="s">
        <v>35</v>
      </c>
      <c r="C53" s="171"/>
      <c r="D53" s="171"/>
      <c r="E53" s="171"/>
      <c r="F53" s="171"/>
      <c r="G53" s="171"/>
      <c r="H53" s="171"/>
      <c r="I53" s="171"/>
      <c r="J53" s="172" t="str">
        <f>IF(AD3="-","",AD3)</f>
        <v/>
      </c>
      <c r="K53" s="173"/>
      <c r="L53" s="173"/>
      <c r="M53" s="173"/>
      <c r="N53" s="173"/>
      <c r="O53" s="184" t="s">
        <v>2</v>
      </c>
      <c r="P53" s="185"/>
      <c r="Q53" s="185"/>
      <c r="R53" s="185"/>
      <c r="S53" s="185"/>
      <c r="T53" s="185"/>
      <c r="U53" s="185"/>
      <c r="V53" s="185"/>
      <c r="W53" s="185"/>
      <c r="X53" s="186"/>
      <c r="Y53" s="180" t="str">
        <f>IF(Y52="-","-",IF(Y52&gt;=1.8,5,IF(Y52&gt;=1.5,4,IF(Y52&gt;=1.2,3,IF(Y52&gt;=1,2,1)))))</f>
        <v>-</v>
      </c>
      <c r="Z53" s="180"/>
      <c r="AA53" s="35"/>
      <c r="AB53" s="66"/>
      <c r="AC53" s="67"/>
      <c r="AD53" s="35"/>
      <c r="AE53" s="35"/>
      <c r="AF53" s="35"/>
      <c r="AG53" s="35"/>
      <c r="AH53" s="35"/>
      <c r="AI53" s="35"/>
      <c r="AJ53" s="35"/>
    </row>
    <row r="54" spans="1:36" s="5" customFormat="1" ht="16.5" customHeight="1">
      <c r="A54" s="35"/>
      <c r="B54" s="168" t="s">
        <v>46</v>
      </c>
      <c r="C54" s="168"/>
      <c r="D54" s="168"/>
      <c r="E54" s="168"/>
      <c r="F54" s="168"/>
      <c r="G54" s="168"/>
      <c r="H54" s="168"/>
      <c r="I54" s="168"/>
      <c r="J54" s="168"/>
      <c r="K54" s="168"/>
      <c r="L54" s="168"/>
      <c r="M54" s="168"/>
      <c r="N54" s="168"/>
      <c r="O54" s="168"/>
      <c r="P54" s="168"/>
      <c r="Q54" s="168"/>
      <c r="R54" s="168"/>
      <c r="S54" s="168"/>
      <c r="T54" s="168"/>
      <c r="U54" s="168"/>
      <c r="V54" s="168"/>
      <c r="W54" s="168"/>
      <c r="X54" s="168"/>
      <c r="Y54" s="170" t="str">
        <f>IF(Y53="-","-",IF(Y53=5,"ดีเยี่ยม",IF(Y53=4,"ดีมาก",IF(Y53=3,"ดี",IF(Y53=2,"พอใช้","ปรับปรุง")))))</f>
        <v>-</v>
      </c>
      <c r="Z54" s="170"/>
      <c r="AA54" s="35"/>
      <c r="AB54" s="66"/>
      <c r="AC54" s="67"/>
      <c r="AD54" s="35"/>
      <c r="AE54" s="35"/>
      <c r="AF54" s="35"/>
      <c r="AG54" s="35"/>
      <c r="AH54" s="35"/>
      <c r="AI54" s="35"/>
      <c r="AJ54" s="35"/>
    </row>
    <row r="55" spans="1:36" s="5" customFormat="1" ht="15.75" customHeight="1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8"/>
      <c r="AC55" s="35"/>
      <c r="AD55" s="35"/>
      <c r="AE55" s="35"/>
      <c r="AF55" s="35"/>
      <c r="AG55" s="35"/>
      <c r="AH55" s="35"/>
      <c r="AI55" s="35"/>
      <c r="AJ55" s="35"/>
    </row>
    <row r="56" spans="1:36">
      <c r="B56" s="33"/>
      <c r="C56" s="33"/>
      <c r="D56" s="68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49" t="s">
        <v>37</v>
      </c>
      <c r="Z56" s="57">
        <f>COUNTIF(Y7:Y51,5)</f>
        <v>0</v>
      </c>
      <c r="AA56" s="33" t="s">
        <v>34</v>
      </c>
    </row>
    <row r="57" spans="1:36"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49" t="s">
        <v>38</v>
      </c>
      <c r="Z57" s="57">
        <f>COUNTIF(Y7:Y51,4)</f>
        <v>0</v>
      </c>
      <c r="AA57" s="33" t="s">
        <v>34</v>
      </c>
    </row>
    <row r="58" spans="1:36"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49" t="s">
        <v>39</v>
      </c>
      <c r="Z58" s="57">
        <f>COUNTIF(Y7:Y51,3)</f>
        <v>0</v>
      </c>
      <c r="AA58" s="33" t="s">
        <v>34</v>
      </c>
    </row>
    <row r="59" spans="1:36"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49" t="s">
        <v>40</v>
      </c>
      <c r="Z59" s="57">
        <f>COUNTIF(Y7:Y51,2)</f>
        <v>0</v>
      </c>
      <c r="AA59" s="33" t="s">
        <v>34</v>
      </c>
    </row>
    <row r="60" spans="1:36"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49" t="s">
        <v>41</v>
      </c>
      <c r="Z60" s="57">
        <f>COUNTIF(Y7:Y51,1)</f>
        <v>0</v>
      </c>
      <c r="AA60" s="33" t="s">
        <v>34</v>
      </c>
    </row>
    <row r="61" spans="1:36"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49" t="s">
        <v>44</v>
      </c>
      <c r="Z61" s="58">
        <f>SUM(Z56:Z60)</f>
        <v>0</v>
      </c>
      <c r="AA61" s="33" t="s">
        <v>34</v>
      </c>
    </row>
    <row r="62" spans="1:36"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</row>
    <row r="63" spans="1:36"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</row>
    <row r="64" spans="1:36"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</row>
    <row r="65" spans="2:26"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</row>
    <row r="66" spans="2:26"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</row>
    <row r="67" spans="2:26"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</row>
    <row r="68" spans="2:26"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</row>
    <row r="69" spans="2:26"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</row>
    <row r="70" spans="2:26"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</row>
    <row r="71" spans="2:26"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</row>
    <row r="72" spans="2:26"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</row>
    <row r="73" spans="2:26"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</row>
    <row r="74" spans="2:26"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</row>
    <row r="75" spans="2:26"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</row>
    <row r="76" spans="2:26"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</row>
    <row r="77" spans="2:26"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</row>
    <row r="78" spans="2:26"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</row>
    <row r="79" spans="2:26"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</row>
    <row r="80" spans="2:26"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</row>
    <row r="81" spans="2:26"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</row>
    <row r="82" spans="2:26"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</row>
    <row r="83" spans="2:26"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</row>
    <row r="84" spans="2:26"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</row>
    <row r="85" spans="2:26"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</row>
  </sheetData>
  <sheetProtection password="CF17" sheet="1" objects="1" scenarios="1" selectLockedCells="1"/>
  <mergeCells count="20">
    <mergeCell ref="B54:X54"/>
    <mergeCell ref="Y54:Z54"/>
    <mergeCell ref="Z5:Z6"/>
    <mergeCell ref="B52:I52"/>
    <mergeCell ref="J52:N52"/>
    <mergeCell ref="O52:X52"/>
    <mergeCell ref="Y52:Z52"/>
    <mergeCell ref="B53:I53"/>
    <mergeCell ref="J53:N53"/>
    <mergeCell ref="O53:X53"/>
    <mergeCell ref="Y53:Z53"/>
    <mergeCell ref="C2:Y2"/>
    <mergeCell ref="B5:B6"/>
    <mergeCell ref="C5:C6"/>
    <mergeCell ref="D5:D6"/>
    <mergeCell ref="E5:I5"/>
    <mergeCell ref="J5:N5"/>
    <mergeCell ref="O5:S5"/>
    <mergeCell ref="T5:X5"/>
    <mergeCell ref="Y5:Y6"/>
  </mergeCells>
  <dataValidations count="5">
    <dataValidation type="list" allowBlank="1" showInputMessage="1" showErrorMessage="1" error="ในช่องนี้กรอกค่าระดับการประเมินเป็น 1 เท่านั้นครับ" prompt="ระดับคุณภาพ &quot;ปรับปรุง&quot;" sqref="X7:X51 I7:I51 N7:N51 S7:S51">
      <formula1>scor1</formula1>
    </dataValidation>
    <dataValidation type="list" allowBlank="1" showInputMessage="1" showErrorMessage="1" error="ในช่องนี้กรอกค่าระดับการประเมินเป็น 2 เท่านั้นครับ" prompt="ระดับคุณภาพ &quot;พอใช้&quot;" sqref="W7:W51 M7:M51 H7:H51 R7:R51">
      <formula1>scor2</formula1>
    </dataValidation>
    <dataValidation type="list" allowBlank="1" showInputMessage="1" showErrorMessage="1" error="ในช่องนี้กรอกค่าระดับการประเมินเป็น 3 เท่านั้นครับ" prompt="ระดับคุณภาพ &quot;ดี&quot;" sqref="V7:V51 L7:L51 G7:G51 Q7:Q51">
      <formula1>scor3</formula1>
    </dataValidation>
    <dataValidation type="list" allowBlank="1" showInputMessage="1" showErrorMessage="1" error="ในช่องนี้กรอกค่าระดับการประเมินเป็น 5 เท่านั้นครับ" prompt="ระดับคุณภาพ &quot;ดีเยี่ยม&quot;" sqref="T7:T51 J7:J51 E7:E51 O7:O51">
      <formula1>scor5</formula1>
    </dataValidation>
    <dataValidation type="list" allowBlank="1" showInputMessage="1" showErrorMessage="1" error="ในช่องนี้กรอกค่าระดับการประเมินเป็น 4 เท่านั้นครับ" prompt="ระดับคุณภาพ &quot;ดีมาก&quot;" sqref="U7:U51 K7:K51 F7:F51 P7:P51">
      <formula1>scor4</formula1>
    </dataValidation>
  </dataValidations>
  <printOptions horizontalCentered="1"/>
  <pageMargins left="0.51181102362204722" right="0.11811023622047245" top="0.35433070866141736" bottom="0.15748031496062992" header="0.11811023622047245" footer="0.11811023622047245"/>
  <pageSetup paperSize="9" scale="90" orientation="portrait" blackAndWhite="1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A1:AY85"/>
  <sheetViews>
    <sheetView showGridLines="0" showRowColHeaders="0" workbookViewId="0">
      <selection activeCell="A3" sqref="A3"/>
    </sheetView>
  </sheetViews>
  <sheetFormatPr defaultColWidth="23.25" defaultRowHeight="22.5"/>
  <cols>
    <col min="1" max="1" width="15" style="33" customWidth="1"/>
    <col min="2" max="2" width="4.125" style="1" customWidth="1"/>
    <col min="3" max="3" width="8.75" style="1" customWidth="1"/>
    <col min="4" max="4" width="21.875" style="1" customWidth="1"/>
    <col min="5" max="24" width="3.25" style="1" customWidth="1"/>
    <col min="25" max="29" width="3.875" style="1" customWidth="1"/>
    <col min="30" max="39" width="2.75" style="1" customWidth="1"/>
    <col min="40" max="40" width="5.75" style="1" customWidth="1"/>
    <col min="41" max="41" width="8.875" style="1" customWidth="1"/>
    <col min="42" max="42" width="10.625" style="33" customWidth="1"/>
    <col min="43" max="43" width="14.625" style="36" customWidth="1"/>
    <col min="44" max="44" width="13" style="33" customWidth="1"/>
    <col min="45" max="45" width="10.25" style="33" customWidth="1"/>
    <col min="46" max="46" width="13.625" style="33" customWidth="1"/>
    <col min="47" max="51" width="23.25" style="33"/>
    <col min="52" max="16384" width="23.25" style="1"/>
  </cols>
  <sheetData>
    <row r="1" spans="1:51"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R1" s="52" t="s">
        <v>43</v>
      </c>
      <c r="AS1" s="100">
        <v>1</v>
      </c>
      <c r="AT1" s="56" t="s">
        <v>42</v>
      </c>
    </row>
    <row r="2" spans="1:51" s="7" customFormat="1" ht="19.5" customHeight="1">
      <c r="A2" s="32"/>
      <c r="B2" s="24"/>
      <c r="C2" s="24"/>
      <c r="D2" s="24"/>
      <c r="E2" s="24" t="str">
        <f>"แบบประเมินมาตรฐานด้านคุณภาพผู้เรียน  "&amp;บันทึกข้อความ!Q8&amp;" ปีการศึกษา "&amp;บันทึกข้อความ!Q9</f>
        <v>แบบประเมินมาตรฐานด้านคุณภาพผู้เรียน  ระดับมัธยมศึกษาปีที่... ปีการศึกษา 2556</v>
      </c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99" t="str">
        <f>E2</f>
        <v>แบบประเมินมาตรฐานด้านคุณภาพผู้เรียน  ระดับมัธยมศึกษาปีที่... ปีการศึกษา 2556</v>
      </c>
      <c r="Z2" s="24"/>
      <c r="AA2" s="24"/>
      <c r="AB2" s="24"/>
      <c r="AC2" s="24"/>
      <c r="AD2" s="99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32"/>
      <c r="AQ2" s="37"/>
      <c r="AR2" s="52" t="s">
        <v>33</v>
      </c>
      <c r="AS2" s="54">
        <f>SUM(AO56:AO58)</f>
        <v>0</v>
      </c>
      <c r="AT2" s="56" t="s">
        <v>34</v>
      </c>
      <c r="AU2" s="32"/>
      <c r="AV2" s="32"/>
      <c r="AW2" s="32"/>
      <c r="AX2" s="32"/>
      <c r="AY2" s="32"/>
    </row>
    <row r="3" spans="1:51" s="7" customFormat="1" ht="19.5" customHeight="1">
      <c r="A3" s="152"/>
      <c r="B3" s="24"/>
      <c r="C3" s="24"/>
      <c r="D3" s="24"/>
      <c r="E3" s="99" t="s">
        <v>127</v>
      </c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102" t="str">
        <f>E3</f>
        <v>มาตรฐานที่ 3 ผู้เรียนมีทักษะในการแสวงหาความรู้ด้วยตนเอง รักเรียนรู้ และพัฒนาตนเองอย่างต่อเนื่อง</v>
      </c>
      <c r="Z3" s="24"/>
      <c r="AA3" s="24"/>
      <c r="AB3" s="24"/>
      <c r="AC3" s="24"/>
      <c r="AD3" s="102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32"/>
      <c r="AQ3" s="51"/>
      <c r="AR3" s="52" t="s">
        <v>35</v>
      </c>
      <c r="AS3" s="55" t="str">
        <f>IF(AS2=0,"-",AS2*100/AO61)</f>
        <v>-</v>
      </c>
      <c r="AT3" s="56"/>
      <c r="AU3" s="32"/>
      <c r="AV3" s="32"/>
      <c r="AW3" s="32"/>
      <c r="AX3" s="32"/>
      <c r="AY3" s="32"/>
    </row>
    <row r="4" spans="1:51" s="21" customFormat="1" ht="21" customHeight="1">
      <c r="A4" s="32"/>
      <c r="F4" s="69" t="s">
        <v>128</v>
      </c>
      <c r="Z4" s="103" t="str">
        <f>F4</f>
        <v>ตัวบ่งชี้ที่ 3.2 มีทักษะในการอ่าน ฟัง ดู พูด เขียน  และตั้งคำถามเพื่อค้นคว้าหาความรู้เพิ่มเติม (1 คะแนน)</v>
      </c>
      <c r="AE4" s="104"/>
      <c r="AP4" s="32"/>
      <c r="AQ4" s="37"/>
      <c r="AR4" s="52" t="s">
        <v>36</v>
      </c>
      <c r="AS4" s="55" t="str">
        <f>IF(AS3="-","-",AS3*AS1/100)</f>
        <v>-</v>
      </c>
      <c r="AT4" s="56" t="s">
        <v>42</v>
      </c>
      <c r="AU4" s="32"/>
      <c r="AV4" s="32"/>
      <c r="AW4" s="32"/>
      <c r="AX4" s="32"/>
      <c r="AY4" s="32"/>
    </row>
    <row r="5" spans="1:51" s="7" customFormat="1" ht="73.5" customHeight="1">
      <c r="A5" s="32"/>
      <c r="B5" s="167" t="s">
        <v>0</v>
      </c>
      <c r="C5" s="178" t="str">
        <f>นักเรียน!B5</f>
        <v>เลขประจำตัว</v>
      </c>
      <c r="D5" s="167" t="s">
        <v>1</v>
      </c>
      <c r="E5" s="189" t="s">
        <v>129</v>
      </c>
      <c r="F5" s="190"/>
      <c r="G5" s="190"/>
      <c r="H5" s="190"/>
      <c r="I5" s="191"/>
      <c r="J5" s="189" t="s">
        <v>130</v>
      </c>
      <c r="K5" s="192"/>
      <c r="L5" s="192"/>
      <c r="M5" s="192"/>
      <c r="N5" s="193"/>
      <c r="O5" s="189" t="s">
        <v>131</v>
      </c>
      <c r="P5" s="190"/>
      <c r="Q5" s="190"/>
      <c r="R5" s="190"/>
      <c r="S5" s="190"/>
      <c r="T5" s="203" t="s">
        <v>132</v>
      </c>
      <c r="U5" s="204"/>
      <c r="V5" s="204"/>
      <c r="W5" s="204"/>
      <c r="X5" s="204"/>
      <c r="Y5" s="189" t="s">
        <v>133</v>
      </c>
      <c r="Z5" s="190"/>
      <c r="AA5" s="190"/>
      <c r="AB5" s="190"/>
      <c r="AC5" s="190"/>
      <c r="AD5" s="189" t="s">
        <v>134</v>
      </c>
      <c r="AE5" s="190"/>
      <c r="AF5" s="190"/>
      <c r="AG5" s="190"/>
      <c r="AH5" s="190"/>
      <c r="AI5" s="189"/>
      <c r="AJ5" s="190"/>
      <c r="AK5" s="190"/>
      <c r="AL5" s="190"/>
      <c r="AM5" s="190"/>
      <c r="AN5" s="174" t="s">
        <v>31</v>
      </c>
      <c r="AO5" s="174" t="s">
        <v>30</v>
      </c>
      <c r="AP5" s="32"/>
      <c r="AQ5" s="47" t="s">
        <v>8</v>
      </c>
      <c r="AR5" s="48" t="s">
        <v>9</v>
      </c>
      <c r="AS5" s="32"/>
      <c r="AT5" s="32"/>
      <c r="AU5" s="32"/>
      <c r="AV5" s="32"/>
      <c r="AW5" s="32"/>
      <c r="AX5" s="32"/>
      <c r="AY5" s="32"/>
    </row>
    <row r="6" spans="1:51" ht="24" customHeight="1">
      <c r="B6" s="167"/>
      <c r="C6" s="178"/>
      <c r="D6" s="167"/>
      <c r="E6" s="41">
        <v>5</v>
      </c>
      <c r="F6" s="41">
        <v>4</v>
      </c>
      <c r="G6" s="41">
        <v>3</v>
      </c>
      <c r="H6" s="41">
        <v>2</v>
      </c>
      <c r="I6" s="41">
        <v>1</v>
      </c>
      <c r="J6" s="41">
        <v>5</v>
      </c>
      <c r="K6" s="41">
        <v>4</v>
      </c>
      <c r="L6" s="41">
        <v>3</v>
      </c>
      <c r="M6" s="41">
        <v>2</v>
      </c>
      <c r="N6" s="41">
        <v>1</v>
      </c>
      <c r="O6" s="41">
        <v>5</v>
      </c>
      <c r="P6" s="41">
        <v>4</v>
      </c>
      <c r="Q6" s="41">
        <v>3</v>
      </c>
      <c r="R6" s="41">
        <v>2</v>
      </c>
      <c r="S6" s="41">
        <v>1</v>
      </c>
      <c r="T6" s="41">
        <v>5</v>
      </c>
      <c r="U6" s="41">
        <v>4</v>
      </c>
      <c r="V6" s="41">
        <v>3</v>
      </c>
      <c r="W6" s="41">
        <v>2</v>
      </c>
      <c r="X6" s="41">
        <v>1</v>
      </c>
      <c r="Y6" s="41">
        <v>5</v>
      </c>
      <c r="Z6" s="41">
        <v>4</v>
      </c>
      <c r="AA6" s="41">
        <v>3</v>
      </c>
      <c r="AB6" s="41">
        <v>2</v>
      </c>
      <c r="AC6" s="41">
        <v>1</v>
      </c>
      <c r="AD6" s="41">
        <v>5</v>
      </c>
      <c r="AE6" s="41">
        <v>4</v>
      </c>
      <c r="AF6" s="41">
        <v>3</v>
      </c>
      <c r="AG6" s="41">
        <v>2</v>
      </c>
      <c r="AH6" s="41">
        <v>1</v>
      </c>
      <c r="AI6" s="41"/>
      <c r="AJ6" s="41"/>
      <c r="AK6" s="41"/>
      <c r="AL6" s="41"/>
      <c r="AM6" s="41"/>
      <c r="AN6" s="174"/>
      <c r="AO6" s="174"/>
      <c r="AQ6" s="63">
        <v>30</v>
      </c>
      <c r="AR6" s="64">
        <v>100</v>
      </c>
    </row>
    <row r="7" spans="1:51" s="4" customFormat="1" ht="15" customHeight="1">
      <c r="A7" s="34"/>
      <c r="B7" s="3">
        <v>1</v>
      </c>
      <c r="C7" s="26">
        <f>IF(นักเรียน!B6="","",นักเรียน!B6)</f>
        <v>4462</v>
      </c>
      <c r="D7" s="27" t="str">
        <f>IF(นักเรียน!C6="","",นักเรียน!C6)</f>
        <v>สามเณร</v>
      </c>
      <c r="E7" s="44"/>
      <c r="F7" s="45"/>
      <c r="G7" s="45"/>
      <c r="H7" s="45"/>
      <c r="I7" s="46"/>
      <c r="J7" s="44"/>
      <c r="K7" s="45"/>
      <c r="L7" s="45"/>
      <c r="M7" s="45"/>
      <c r="N7" s="46"/>
      <c r="O7" s="44"/>
      <c r="P7" s="45"/>
      <c r="Q7" s="45"/>
      <c r="R7" s="45"/>
      <c r="S7" s="46"/>
      <c r="T7" s="44"/>
      <c r="U7" s="45"/>
      <c r="V7" s="45"/>
      <c r="W7" s="45"/>
      <c r="X7" s="46"/>
      <c r="Y7" s="44"/>
      <c r="Z7" s="45"/>
      <c r="AA7" s="45"/>
      <c r="AB7" s="45"/>
      <c r="AC7" s="93"/>
      <c r="AD7" s="45"/>
      <c r="AE7" s="45"/>
      <c r="AF7" s="45"/>
      <c r="AG7" s="45"/>
      <c r="AH7" s="46"/>
      <c r="AI7" s="60"/>
      <c r="AJ7" s="61"/>
      <c r="AK7" s="61"/>
      <c r="AL7" s="61"/>
      <c r="AM7" s="62"/>
      <c r="AN7" s="43" t="str">
        <f>IF(AR7=0,"",IF(AR7&gt;=90,5,IF(AR7&gt;=75,4,IF(AR7&gt;=60,3,IF(AR7&gt;=50,2,1)))))</f>
        <v/>
      </c>
      <c r="AO7" s="43" t="str">
        <f>IF(AN7="","",IF(AN7=5,"ดีเยี่ยม",IF(AN7=4,"ดีมาก",IF(AN7=3,"ดี",IF(AN7=2,"พอใช้","ปรับปรุง")))))</f>
        <v/>
      </c>
      <c r="AP7" s="34"/>
      <c r="AQ7" s="39">
        <f t="shared" ref="AQ7:AQ51" si="0">SUM(E7:AM7)</f>
        <v>0</v>
      </c>
      <c r="AR7" s="65">
        <f>AQ7*100/$AQ$6</f>
        <v>0</v>
      </c>
      <c r="AS7" s="34"/>
      <c r="AT7" s="34"/>
      <c r="AU7" s="34"/>
      <c r="AV7" s="34"/>
      <c r="AW7" s="34"/>
      <c r="AX7" s="34"/>
      <c r="AY7" s="34"/>
    </row>
    <row r="8" spans="1:51" s="4" customFormat="1" ht="15" customHeight="1">
      <c r="A8" s="34"/>
      <c r="B8" s="3">
        <v>2</v>
      </c>
      <c r="C8" s="26">
        <f>IF(นักเรียน!B7="","",นักเรียน!B7)</f>
        <v>7338</v>
      </c>
      <c r="D8" s="27" t="str">
        <f>IF(นักเรียน!C7="","",นักเรียน!C7)</f>
        <v>สามเณร</v>
      </c>
      <c r="E8" s="44"/>
      <c r="F8" s="45"/>
      <c r="G8" s="45"/>
      <c r="H8" s="45"/>
      <c r="I8" s="46"/>
      <c r="J8" s="44"/>
      <c r="K8" s="45"/>
      <c r="L8" s="45"/>
      <c r="M8" s="45"/>
      <c r="N8" s="46"/>
      <c r="O8" s="44"/>
      <c r="P8" s="45"/>
      <c r="Q8" s="45"/>
      <c r="R8" s="45"/>
      <c r="S8" s="46"/>
      <c r="T8" s="44"/>
      <c r="U8" s="45"/>
      <c r="V8" s="45"/>
      <c r="W8" s="45"/>
      <c r="X8" s="46"/>
      <c r="Y8" s="44"/>
      <c r="Z8" s="45"/>
      <c r="AA8" s="45"/>
      <c r="AB8" s="45"/>
      <c r="AC8" s="93"/>
      <c r="AD8" s="45"/>
      <c r="AE8" s="45"/>
      <c r="AF8" s="45"/>
      <c r="AG8" s="45"/>
      <c r="AH8" s="46"/>
      <c r="AI8" s="60"/>
      <c r="AJ8" s="61"/>
      <c r="AK8" s="61"/>
      <c r="AL8" s="61"/>
      <c r="AM8" s="62"/>
      <c r="AN8" s="43" t="str">
        <f t="shared" ref="AN8:AN51" si="1">IF(AR8=0,"",IF(AR8&gt;=90,5,IF(AR8&gt;=75,4,IF(AR8&gt;=60,3,IF(AR8&gt;=50,2,1)))))</f>
        <v/>
      </c>
      <c r="AO8" s="43" t="str">
        <f t="shared" ref="AO8:AO50" si="2">IF(AN8="","",IF(AN8=5,"ดีเยี่ยม",IF(AN8=4,"ดีมาก",IF(AN8=3,"ดี",IF(AN8=2,"พอใช้","ปรับปรุง")))))</f>
        <v/>
      </c>
      <c r="AP8" s="34"/>
      <c r="AQ8" s="39">
        <f t="shared" si="0"/>
        <v>0</v>
      </c>
      <c r="AR8" s="65">
        <f t="shared" ref="AR8:AR51" si="3">AQ8*100/$AQ$6</f>
        <v>0</v>
      </c>
      <c r="AS8" s="34"/>
      <c r="AT8" s="34"/>
      <c r="AU8" s="34"/>
      <c r="AV8" s="34"/>
      <c r="AW8" s="34"/>
      <c r="AX8" s="34"/>
      <c r="AY8" s="34"/>
    </row>
    <row r="9" spans="1:51" s="4" customFormat="1" ht="15" customHeight="1">
      <c r="A9" s="34"/>
      <c r="B9" s="3">
        <v>3</v>
      </c>
      <c r="C9" s="26">
        <f>IF(นักเรียน!B8="","",นักเรียน!B8)</f>
        <v>7341</v>
      </c>
      <c r="D9" s="27" t="str">
        <f>IF(นักเรียน!C8="","",นักเรียน!C8)</f>
        <v>สามเณร</v>
      </c>
      <c r="E9" s="44"/>
      <c r="F9" s="45"/>
      <c r="G9" s="45"/>
      <c r="H9" s="45"/>
      <c r="I9" s="46"/>
      <c r="J9" s="44"/>
      <c r="K9" s="45"/>
      <c r="L9" s="45"/>
      <c r="M9" s="45"/>
      <c r="N9" s="46"/>
      <c r="O9" s="44"/>
      <c r="P9" s="45"/>
      <c r="Q9" s="45"/>
      <c r="R9" s="45"/>
      <c r="S9" s="46"/>
      <c r="T9" s="44"/>
      <c r="U9" s="45"/>
      <c r="V9" s="45"/>
      <c r="W9" s="45"/>
      <c r="X9" s="46"/>
      <c r="Y9" s="44"/>
      <c r="Z9" s="45"/>
      <c r="AA9" s="45"/>
      <c r="AB9" s="45"/>
      <c r="AC9" s="93"/>
      <c r="AD9" s="45"/>
      <c r="AE9" s="45"/>
      <c r="AF9" s="45"/>
      <c r="AG9" s="45"/>
      <c r="AH9" s="46"/>
      <c r="AI9" s="60"/>
      <c r="AJ9" s="61"/>
      <c r="AK9" s="61"/>
      <c r="AL9" s="61"/>
      <c r="AM9" s="62"/>
      <c r="AN9" s="43" t="str">
        <f t="shared" si="1"/>
        <v/>
      </c>
      <c r="AO9" s="43" t="str">
        <f t="shared" si="2"/>
        <v/>
      </c>
      <c r="AP9" s="34"/>
      <c r="AQ9" s="39">
        <f t="shared" si="0"/>
        <v>0</v>
      </c>
      <c r="AR9" s="65">
        <f t="shared" si="3"/>
        <v>0</v>
      </c>
      <c r="AS9" s="34"/>
      <c r="AT9" s="34"/>
      <c r="AU9" s="34"/>
      <c r="AV9" s="34"/>
      <c r="AW9" s="34"/>
      <c r="AX9" s="34"/>
      <c r="AY9" s="34"/>
    </row>
    <row r="10" spans="1:51" s="4" customFormat="1" ht="15" customHeight="1">
      <c r="A10" s="34"/>
      <c r="B10" s="3">
        <v>4</v>
      </c>
      <c r="C10" s="26">
        <f>IF(นักเรียน!B9="","",นักเรียน!B9)</f>
        <v>7410</v>
      </c>
      <c r="D10" s="27" t="str">
        <f>IF(นักเรียน!C9="","",นักเรียน!C9)</f>
        <v>สามเณร</v>
      </c>
      <c r="E10" s="44"/>
      <c r="F10" s="45"/>
      <c r="G10" s="45"/>
      <c r="H10" s="45"/>
      <c r="I10" s="46"/>
      <c r="J10" s="44"/>
      <c r="K10" s="45"/>
      <c r="L10" s="45"/>
      <c r="M10" s="45"/>
      <c r="N10" s="46"/>
      <c r="O10" s="44"/>
      <c r="P10" s="45"/>
      <c r="Q10" s="45"/>
      <c r="R10" s="45"/>
      <c r="S10" s="46"/>
      <c r="T10" s="44"/>
      <c r="U10" s="45"/>
      <c r="V10" s="45"/>
      <c r="W10" s="45"/>
      <c r="X10" s="46"/>
      <c r="Y10" s="44"/>
      <c r="Z10" s="45"/>
      <c r="AA10" s="45"/>
      <c r="AB10" s="45"/>
      <c r="AC10" s="93"/>
      <c r="AD10" s="45"/>
      <c r="AE10" s="45"/>
      <c r="AF10" s="45"/>
      <c r="AG10" s="45"/>
      <c r="AH10" s="46"/>
      <c r="AI10" s="60"/>
      <c r="AJ10" s="61"/>
      <c r="AK10" s="61"/>
      <c r="AL10" s="61"/>
      <c r="AM10" s="62"/>
      <c r="AN10" s="43" t="str">
        <f t="shared" si="1"/>
        <v/>
      </c>
      <c r="AO10" s="43" t="str">
        <f t="shared" si="2"/>
        <v/>
      </c>
      <c r="AP10" s="34"/>
      <c r="AQ10" s="39">
        <f t="shared" si="0"/>
        <v>0</v>
      </c>
      <c r="AR10" s="65">
        <f t="shared" si="3"/>
        <v>0</v>
      </c>
      <c r="AS10" s="34"/>
      <c r="AT10" s="34"/>
      <c r="AU10" s="34"/>
      <c r="AV10" s="34"/>
      <c r="AW10" s="34"/>
      <c r="AX10" s="34"/>
      <c r="AY10" s="34"/>
    </row>
    <row r="11" spans="1:51" s="4" customFormat="1" ht="15" customHeight="1">
      <c r="A11" s="34"/>
      <c r="B11" s="3">
        <v>5</v>
      </c>
      <c r="C11" s="26">
        <f>IF(นักเรียน!B10="","",นักเรียน!B10)</f>
        <v>7418</v>
      </c>
      <c r="D11" s="27" t="str">
        <f>IF(นักเรียน!C10="","",นักเรียน!C10)</f>
        <v>สามเณร</v>
      </c>
      <c r="E11" s="44"/>
      <c r="F11" s="45"/>
      <c r="G11" s="45"/>
      <c r="H11" s="45"/>
      <c r="I11" s="46"/>
      <c r="J11" s="44"/>
      <c r="K11" s="45"/>
      <c r="L11" s="45"/>
      <c r="M11" s="45"/>
      <c r="N11" s="46"/>
      <c r="O11" s="44"/>
      <c r="P11" s="45"/>
      <c r="Q11" s="45"/>
      <c r="R11" s="45"/>
      <c r="S11" s="46"/>
      <c r="T11" s="44"/>
      <c r="U11" s="45"/>
      <c r="V11" s="45"/>
      <c r="W11" s="45"/>
      <c r="X11" s="46"/>
      <c r="Y11" s="44"/>
      <c r="Z11" s="45"/>
      <c r="AA11" s="45"/>
      <c r="AB11" s="45"/>
      <c r="AC11" s="93"/>
      <c r="AD11" s="45"/>
      <c r="AE11" s="45"/>
      <c r="AF11" s="45"/>
      <c r="AG11" s="45"/>
      <c r="AH11" s="46"/>
      <c r="AI11" s="60"/>
      <c r="AJ11" s="61"/>
      <c r="AK11" s="61"/>
      <c r="AL11" s="61"/>
      <c r="AM11" s="62"/>
      <c r="AN11" s="43" t="str">
        <f t="shared" si="1"/>
        <v/>
      </c>
      <c r="AO11" s="43" t="str">
        <f t="shared" si="2"/>
        <v/>
      </c>
      <c r="AP11" s="34"/>
      <c r="AQ11" s="39">
        <f t="shared" si="0"/>
        <v>0</v>
      </c>
      <c r="AR11" s="65">
        <f t="shared" si="3"/>
        <v>0</v>
      </c>
      <c r="AS11" s="34"/>
      <c r="AT11" s="34"/>
      <c r="AU11" s="34"/>
      <c r="AV11" s="34"/>
      <c r="AW11" s="34"/>
      <c r="AX11" s="34"/>
      <c r="AY11" s="34"/>
    </row>
    <row r="12" spans="1:51" s="4" customFormat="1" ht="15" customHeight="1">
      <c r="A12" s="34"/>
      <c r="B12" s="3">
        <v>6</v>
      </c>
      <c r="C12" s="26">
        <f>IF(นักเรียน!B11="","",นักเรียน!B11)</f>
        <v>7420</v>
      </c>
      <c r="D12" s="27" t="str">
        <f>IF(นักเรียน!C11="","",นักเรียน!C11)</f>
        <v>สามเณร</v>
      </c>
      <c r="E12" s="44"/>
      <c r="F12" s="45"/>
      <c r="G12" s="45"/>
      <c r="H12" s="45"/>
      <c r="I12" s="46"/>
      <c r="J12" s="44"/>
      <c r="K12" s="45"/>
      <c r="L12" s="45"/>
      <c r="M12" s="45"/>
      <c r="N12" s="46"/>
      <c r="O12" s="44"/>
      <c r="P12" s="45"/>
      <c r="Q12" s="45"/>
      <c r="R12" s="45"/>
      <c r="S12" s="46"/>
      <c r="T12" s="44"/>
      <c r="U12" s="45"/>
      <c r="V12" s="45"/>
      <c r="W12" s="45"/>
      <c r="X12" s="46"/>
      <c r="Y12" s="44"/>
      <c r="Z12" s="45"/>
      <c r="AA12" s="45"/>
      <c r="AB12" s="45"/>
      <c r="AC12" s="93"/>
      <c r="AD12" s="45"/>
      <c r="AE12" s="45"/>
      <c r="AF12" s="45"/>
      <c r="AG12" s="45"/>
      <c r="AH12" s="46"/>
      <c r="AI12" s="60"/>
      <c r="AJ12" s="61"/>
      <c r="AK12" s="61"/>
      <c r="AL12" s="61"/>
      <c r="AM12" s="62"/>
      <c r="AN12" s="43" t="str">
        <f t="shared" si="1"/>
        <v/>
      </c>
      <c r="AO12" s="43" t="str">
        <f t="shared" si="2"/>
        <v/>
      </c>
      <c r="AP12" s="34"/>
      <c r="AQ12" s="39">
        <f t="shared" si="0"/>
        <v>0</v>
      </c>
      <c r="AR12" s="65">
        <f t="shared" si="3"/>
        <v>0</v>
      </c>
      <c r="AS12" s="34"/>
      <c r="AT12" s="34"/>
      <c r="AU12" s="34"/>
      <c r="AV12" s="34"/>
      <c r="AW12" s="34"/>
      <c r="AX12" s="34"/>
      <c r="AY12" s="34"/>
    </row>
    <row r="13" spans="1:51" s="4" customFormat="1" ht="15" customHeight="1">
      <c r="A13" s="34"/>
      <c r="B13" s="3">
        <v>7</v>
      </c>
      <c r="C13" s="26">
        <f>IF(นักเรียน!B12="","",นักเรียน!B12)</f>
        <v>7421</v>
      </c>
      <c r="D13" s="27" t="str">
        <f>IF(นักเรียน!C12="","",นักเรียน!C12)</f>
        <v>สามเณร</v>
      </c>
      <c r="E13" s="44"/>
      <c r="F13" s="45"/>
      <c r="G13" s="45"/>
      <c r="H13" s="45"/>
      <c r="I13" s="46"/>
      <c r="J13" s="44"/>
      <c r="K13" s="45"/>
      <c r="L13" s="45"/>
      <c r="M13" s="45"/>
      <c r="N13" s="46"/>
      <c r="O13" s="44"/>
      <c r="P13" s="45"/>
      <c r="Q13" s="45"/>
      <c r="R13" s="45"/>
      <c r="S13" s="46"/>
      <c r="T13" s="44"/>
      <c r="U13" s="45"/>
      <c r="V13" s="45"/>
      <c r="W13" s="45"/>
      <c r="X13" s="46"/>
      <c r="Y13" s="44"/>
      <c r="Z13" s="45"/>
      <c r="AA13" s="45"/>
      <c r="AB13" s="45"/>
      <c r="AC13" s="93"/>
      <c r="AD13" s="45"/>
      <c r="AE13" s="45"/>
      <c r="AF13" s="45"/>
      <c r="AG13" s="45"/>
      <c r="AH13" s="46"/>
      <c r="AI13" s="60"/>
      <c r="AJ13" s="61"/>
      <c r="AK13" s="61"/>
      <c r="AL13" s="61"/>
      <c r="AM13" s="62"/>
      <c r="AN13" s="43" t="str">
        <f t="shared" si="1"/>
        <v/>
      </c>
      <c r="AO13" s="43" t="str">
        <f t="shared" si="2"/>
        <v/>
      </c>
      <c r="AP13" s="34"/>
      <c r="AQ13" s="39">
        <f t="shared" si="0"/>
        <v>0</v>
      </c>
      <c r="AR13" s="65">
        <f t="shared" si="3"/>
        <v>0</v>
      </c>
      <c r="AS13" s="34"/>
      <c r="AT13" s="34"/>
      <c r="AU13" s="34"/>
      <c r="AV13" s="34"/>
      <c r="AW13" s="34"/>
      <c r="AX13" s="34"/>
      <c r="AY13" s="34"/>
    </row>
    <row r="14" spans="1:51" s="4" customFormat="1" ht="15" customHeight="1">
      <c r="A14" s="34"/>
      <c r="B14" s="3">
        <v>8</v>
      </c>
      <c r="C14" s="26">
        <f>IF(นักเรียน!B13="","",นักเรียน!B13)</f>
        <v>7424</v>
      </c>
      <c r="D14" s="27" t="str">
        <f>IF(นักเรียน!C13="","",นักเรียน!C13)</f>
        <v>สามเณร</v>
      </c>
      <c r="E14" s="44"/>
      <c r="F14" s="45"/>
      <c r="G14" s="45"/>
      <c r="H14" s="45"/>
      <c r="I14" s="46"/>
      <c r="J14" s="44"/>
      <c r="K14" s="45"/>
      <c r="L14" s="45"/>
      <c r="M14" s="45"/>
      <c r="N14" s="46"/>
      <c r="O14" s="44"/>
      <c r="P14" s="45"/>
      <c r="Q14" s="45"/>
      <c r="R14" s="45"/>
      <c r="S14" s="46"/>
      <c r="T14" s="44"/>
      <c r="U14" s="45"/>
      <c r="V14" s="45"/>
      <c r="W14" s="45"/>
      <c r="X14" s="46"/>
      <c r="Y14" s="44"/>
      <c r="Z14" s="45"/>
      <c r="AA14" s="45"/>
      <c r="AB14" s="45"/>
      <c r="AC14" s="93"/>
      <c r="AD14" s="45"/>
      <c r="AE14" s="45"/>
      <c r="AF14" s="45"/>
      <c r="AG14" s="45"/>
      <c r="AH14" s="46"/>
      <c r="AI14" s="60"/>
      <c r="AJ14" s="61"/>
      <c r="AK14" s="61"/>
      <c r="AL14" s="61"/>
      <c r="AM14" s="62"/>
      <c r="AN14" s="43" t="str">
        <f t="shared" si="1"/>
        <v/>
      </c>
      <c r="AO14" s="43" t="str">
        <f t="shared" si="2"/>
        <v/>
      </c>
      <c r="AP14" s="34"/>
      <c r="AQ14" s="39">
        <f t="shared" si="0"/>
        <v>0</v>
      </c>
      <c r="AR14" s="65">
        <f t="shared" si="3"/>
        <v>0</v>
      </c>
      <c r="AS14" s="34"/>
      <c r="AT14" s="34"/>
      <c r="AU14" s="34"/>
      <c r="AV14" s="34"/>
      <c r="AW14" s="34"/>
      <c r="AX14" s="34"/>
      <c r="AY14" s="34"/>
    </row>
    <row r="15" spans="1:51" s="4" customFormat="1" ht="15" customHeight="1">
      <c r="A15" s="34"/>
      <c r="B15" s="3">
        <v>9</v>
      </c>
      <c r="C15" s="26">
        <f>IF(นักเรียน!B14="","",นักเรียน!B14)</f>
        <v>7425</v>
      </c>
      <c r="D15" s="27" t="str">
        <f>IF(นักเรียน!C14="","",นักเรียน!C14)</f>
        <v>สามเณร</v>
      </c>
      <c r="E15" s="44"/>
      <c r="F15" s="45"/>
      <c r="G15" s="45"/>
      <c r="H15" s="45"/>
      <c r="I15" s="46"/>
      <c r="J15" s="44"/>
      <c r="K15" s="45"/>
      <c r="L15" s="45"/>
      <c r="M15" s="45"/>
      <c r="N15" s="46"/>
      <c r="O15" s="44"/>
      <c r="P15" s="45"/>
      <c r="Q15" s="45"/>
      <c r="R15" s="45"/>
      <c r="S15" s="46"/>
      <c r="T15" s="44"/>
      <c r="U15" s="45"/>
      <c r="V15" s="45"/>
      <c r="W15" s="45"/>
      <c r="X15" s="46"/>
      <c r="Y15" s="44"/>
      <c r="Z15" s="45"/>
      <c r="AA15" s="45"/>
      <c r="AB15" s="45"/>
      <c r="AC15" s="93"/>
      <c r="AD15" s="45"/>
      <c r="AE15" s="45"/>
      <c r="AF15" s="45"/>
      <c r="AG15" s="45"/>
      <c r="AH15" s="46"/>
      <c r="AI15" s="60"/>
      <c r="AJ15" s="61"/>
      <c r="AK15" s="61"/>
      <c r="AL15" s="61"/>
      <c r="AM15" s="62"/>
      <c r="AN15" s="43" t="str">
        <f t="shared" si="1"/>
        <v/>
      </c>
      <c r="AO15" s="43" t="str">
        <f t="shared" si="2"/>
        <v/>
      </c>
      <c r="AP15" s="34"/>
      <c r="AQ15" s="39">
        <f t="shared" si="0"/>
        <v>0</v>
      </c>
      <c r="AR15" s="65">
        <f t="shared" si="3"/>
        <v>0</v>
      </c>
      <c r="AS15" s="34"/>
      <c r="AT15" s="34"/>
      <c r="AU15" s="34"/>
      <c r="AV15" s="34"/>
      <c r="AW15" s="34"/>
      <c r="AX15" s="34"/>
      <c r="AY15" s="34"/>
    </row>
    <row r="16" spans="1:51" s="4" customFormat="1" ht="15" customHeight="1">
      <c r="A16" s="34"/>
      <c r="B16" s="3">
        <v>10</v>
      </c>
      <c r="C16" s="26">
        <f>IF(นักเรียน!B15="","",นักเรียน!B15)</f>
        <v>7431</v>
      </c>
      <c r="D16" s="27" t="str">
        <f>IF(นักเรียน!C15="","",นักเรียน!C15)</f>
        <v>สามเณร</v>
      </c>
      <c r="E16" s="44"/>
      <c r="F16" s="45"/>
      <c r="G16" s="45"/>
      <c r="H16" s="45"/>
      <c r="I16" s="46"/>
      <c r="J16" s="44"/>
      <c r="K16" s="45"/>
      <c r="L16" s="45"/>
      <c r="M16" s="45"/>
      <c r="N16" s="46"/>
      <c r="O16" s="44"/>
      <c r="P16" s="45"/>
      <c r="Q16" s="45"/>
      <c r="R16" s="45"/>
      <c r="S16" s="46"/>
      <c r="T16" s="44"/>
      <c r="U16" s="45"/>
      <c r="V16" s="45"/>
      <c r="W16" s="45"/>
      <c r="X16" s="46"/>
      <c r="Y16" s="44"/>
      <c r="Z16" s="45"/>
      <c r="AA16" s="45"/>
      <c r="AB16" s="45"/>
      <c r="AC16" s="93"/>
      <c r="AD16" s="45"/>
      <c r="AE16" s="45"/>
      <c r="AF16" s="45"/>
      <c r="AG16" s="45"/>
      <c r="AH16" s="46"/>
      <c r="AI16" s="60"/>
      <c r="AJ16" s="61"/>
      <c r="AK16" s="61"/>
      <c r="AL16" s="61"/>
      <c r="AM16" s="62"/>
      <c r="AN16" s="43" t="str">
        <f t="shared" si="1"/>
        <v/>
      </c>
      <c r="AO16" s="43" t="str">
        <f t="shared" si="2"/>
        <v/>
      </c>
      <c r="AP16" s="34"/>
      <c r="AQ16" s="39">
        <f t="shared" si="0"/>
        <v>0</v>
      </c>
      <c r="AR16" s="65">
        <f t="shared" si="3"/>
        <v>0</v>
      </c>
      <c r="AS16" s="34"/>
      <c r="AT16" s="34"/>
      <c r="AU16" s="34"/>
      <c r="AV16" s="34"/>
      <c r="AW16" s="34"/>
      <c r="AX16" s="34"/>
      <c r="AY16" s="34"/>
    </row>
    <row r="17" spans="1:51" s="4" customFormat="1" ht="15" customHeight="1">
      <c r="A17" s="34"/>
      <c r="B17" s="3">
        <v>11</v>
      </c>
      <c r="C17" s="26">
        <f>IF(นักเรียน!B16="","",นักเรียน!B16)</f>
        <v>7435</v>
      </c>
      <c r="D17" s="27" t="str">
        <f>IF(นักเรียน!C16="","",นักเรียน!C16)</f>
        <v>สามเณร</v>
      </c>
      <c r="E17" s="44"/>
      <c r="F17" s="45"/>
      <c r="G17" s="45"/>
      <c r="H17" s="45"/>
      <c r="I17" s="46"/>
      <c r="J17" s="44"/>
      <c r="K17" s="45"/>
      <c r="L17" s="45"/>
      <c r="M17" s="45"/>
      <c r="N17" s="46"/>
      <c r="O17" s="44"/>
      <c r="P17" s="45"/>
      <c r="Q17" s="45"/>
      <c r="R17" s="45"/>
      <c r="S17" s="46"/>
      <c r="T17" s="44"/>
      <c r="U17" s="45"/>
      <c r="V17" s="45"/>
      <c r="W17" s="45"/>
      <c r="X17" s="46"/>
      <c r="Y17" s="44"/>
      <c r="Z17" s="45"/>
      <c r="AA17" s="45"/>
      <c r="AB17" s="45"/>
      <c r="AC17" s="93"/>
      <c r="AD17" s="45"/>
      <c r="AE17" s="45"/>
      <c r="AF17" s="45"/>
      <c r="AG17" s="45"/>
      <c r="AH17" s="46"/>
      <c r="AI17" s="60"/>
      <c r="AJ17" s="61"/>
      <c r="AK17" s="61"/>
      <c r="AL17" s="61"/>
      <c r="AM17" s="62"/>
      <c r="AN17" s="43" t="str">
        <f t="shared" si="1"/>
        <v/>
      </c>
      <c r="AO17" s="43" t="str">
        <f t="shared" si="2"/>
        <v/>
      </c>
      <c r="AP17" s="34"/>
      <c r="AQ17" s="39">
        <f t="shared" si="0"/>
        <v>0</v>
      </c>
      <c r="AR17" s="65">
        <f t="shared" si="3"/>
        <v>0</v>
      </c>
      <c r="AS17" s="34"/>
      <c r="AT17" s="34"/>
      <c r="AU17" s="34"/>
      <c r="AV17" s="34"/>
      <c r="AW17" s="34"/>
      <c r="AX17" s="34"/>
      <c r="AY17" s="34"/>
    </row>
    <row r="18" spans="1:51" s="4" customFormat="1" ht="15" customHeight="1">
      <c r="A18" s="34"/>
      <c r="B18" s="3">
        <v>12</v>
      </c>
      <c r="C18" s="26">
        <f>IF(นักเรียน!B17="","",นักเรียน!B17)</f>
        <v>7442</v>
      </c>
      <c r="D18" s="27" t="str">
        <f>IF(นักเรียน!C17="","",นักเรียน!C17)</f>
        <v>สามเณร</v>
      </c>
      <c r="E18" s="44"/>
      <c r="F18" s="45"/>
      <c r="G18" s="45"/>
      <c r="H18" s="45"/>
      <c r="I18" s="46"/>
      <c r="J18" s="44"/>
      <c r="K18" s="45"/>
      <c r="L18" s="45"/>
      <c r="M18" s="45"/>
      <c r="N18" s="46"/>
      <c r="O18" s="44"/>
      <c r="P18" s="45"/>
      <c r="Q18" s="45"/>
      <c r="R18" s="45"/>
      <c r="S18" s="46"/>
      <c r="T18" s="44"/>
      <c r="U18" s="45"/>
      <c r="V18" s="45"/>
      <c r="W18" s="45"/>
      <c r="X18" s="46"/>
      <c r="Y18" s="44"/>
      <c r="Z18" s="45"/>
      <c r="AA18" s="45"/>
      <c r="AB18" s="45"/>
      <c r="AC18" s="93"/>
      <c r="AD18" s="45"/>
      <c r="AE18" s="45"/>
      <c r="AF18" s="45"/>
      <c r="AG18" s="45"/>
      <c r="AH18" s="46"/>
      <c r="AI18" s="60"/>
      <c r="AJ18" s="61"/>
      <c r="AK18" s="61"/>
      <c r="AL18" s="61"/>
      <c r="AM18" s="62"/>
      <c r="AN18" s="43" t="str">
        <f t="shared" si="1"/>
        <v/>
      </c>
      <c r="AO18" s="43" t="str">
        <f t="shared" si="2"/>
        <v/>
      </c>
      <c r="AP18" s="34"/>
      <c r="AQ18" s="39">
        <f t="shared" si="0"/>
        <v>0</v>
      </c>
      <c r="AR18" s="65">
        <f t="shared" si="3"/>
        <v>0</v>
      </c>
      <c r="AS18" s="34"/>
      <c r="AT18" s="34"/>
      <c r="AU18" s="34"/>
      <c r="AV18" s="34"/>
      <c r="AW18" s="34"/>
      <c r="AX18" s="34"/>
      <c r="AY18" s="34"/>
    </row>
    <row r="19" spans="1:51" s="4" customFormat="1" ht="15" customHeight="1">
      <c r="A19" s="34"/>
      <c r="B19" s="3">
        <v>13</v>
      </c>
      <c r="C19" s="26">
        <f>IF(นักเรียน!B18="","",นักเรียน!B18)</f>
        <v>7443</v>
      </c>
      <c r="D19" s="27" t="str">
        <f>IF(นักเรียน!C18="","",นักเรียน!C18)</f>
        <v>สามเณร</v>
      </c>
      <c r="E19" s="44"/>
      <c r="F19" s="45"/>
      <c r="G19" s="45"/>
      <c r="H19" s="45"/>
      <c r="I19" s="46"/>
      <c r="J19" s="44"/>
      <c r="K19" s="45"/>
      <c r="L19" s="45"/>
      <c r="M19" s="45"/>
      <c r="N19" s="46"/>
      <c r="O19" s="44"/>
      <c r="P19" s="45"/>
      <c r="Q19" s="45"/>
      <c r="R19" s="45"/>
      <c r="S19" s="46"/>
      <c r="T19" s="44"/>
      <c r="U19" s="45"/>
      <c r="V19" s="45"/>
      <c r="W19" s="45"/>
      <c r="X19" s="46"/>
      <c r="Y19" s="44"/>
      <c r="Z19" s="45"/>
      <c r="AA19" s="45"/>
      <c r="AB19" s="45"/>
      <c r="AC19" s="93"/>
      <c r="AD19" s="45"/>
      <c r="AE19" s="45"/>
      <c r="AF19" s="45"/>
      <c r="AG19" s="45"/>
      <c r="AH19" s="46"/>
      <c r="AI19" s="60"/>
      <c r="AJ19" s="61"/>
      <c r="AK19" s="61"/>
      <c r="AL19" s="61"/>
      <c r="AM19" s="62"/>
      <c r="AN19" s="43" t="str">
        <f t="shared" si="1"/>
        <v/>
      </c>
      <c r="AO19" s="43" t="str">
        <f t="shared" si="2"/>
        <v/>
      </c>
      <c r="AP19" s="34"/>
      <c r="AQ19" s="39">
        <f t="shared" si="0"/>
        <v>0</v>
      </c>
      <c r="AR19" s="65">
        <f t="shared" si="3"/>
        <v>0</v>
      </c>
      <c r="AS19" s="34"/>
      <c r="AT19" s="34"/>
      <c r="AU19" s="34"/>
      <c r="AV19" s="34"/>
      <c r="AW19" s="34"/>
      <c r="AX19" s="34"/>
      <c r="AY19" s="34"/>
    </row>
    <row r="20" spans="1:51" s="4" customFormat="1" ht="15" customHeight="1">
      <c r="A20" s="34"/>
      <c r="B20" s="3">
        <v>14</v>
      </c>
      <c r="C20" s="26">
        <f>IF(นักเรียน!B19="","",นักเรียน!B19)</f>
        <v>7446</v>
      </c>
      <c r="D20" s="27" t="str">
        <f>IF(นักเรียน!C19="","",นักเรียน!C19)</f>
        <v>สามเณร</v>
      </c>
      <c r="E20" s="44"/>
      <c r="F20" s="45"/>
      <c r="G20" s="45"/>
      <c r="H20" s="45"/>
      <c r="I20" s="46"/>
      <c r="J20" s="44"/>
      <c r="K20" s="45"/>
      <c r="L20" s="45"/>
      <c r="M20" s="45"/>
      <c r="N20" s="46"/>
      <c r="O20" s="44"/>
      <c r="P20" s="45"/>
      <c r="Q20" s="45"/>
      <c r="R20" s="45"/>
      <c r="S20" s="46"/>
      <c r="T20" s="44"/>
      <c r="U20" s="45"/>
      <c r="V20" s="45"/>
      <c r="W20" s="45"/>
      <c r="X20" s="46"/>
      <c r="Y20" s="44"/>
      <c r="Z20" s="45"/>
      <c r="AA20" s="45"/>
      <c r="AB20" s="45"/>
      <c r="AC20" s="93"/>
      <c r="AD20" s="45"/>
      <c r="AE20" s="45"/>
      <c r="AF20" s="45"/>
      <c r="AG20" s="45"/>
      <c r="AH20" s="46"/>
      <c r="AI20" s="60"/>
      <c r="AJ20" s="61"/>
      <c r="AK20" s="61"/>
      <c r="AL20" s="61"/>
      <c r="AM20" s="62"/>
      <c r="AN20" s="43" t="str">
        <f t="shared" si="1"/>
        <v/>
      </c>
      <c r="AO20" s="43" t="str">
        <f t="shared" si="2"/>
        <v/>
      </c>
      <c r="AP20" s="34"/>
      <c r="AQ20" s="39">
        <f t="shared" si="0"/>
        <v>0</v>
      </c>
      <c r="AR20" s="65">
        <f t="shared" si="3"/>
        <v>0</v>
      </c>
      <c r="AS20" s="34"/>
      <c r="AT20" s="34"/>
      <c r="AU20" s="34"/>
      <c r="AV20" s="34"/>
      <c r="AW20" s="34"/>
      <c r="AX20" s="34"/>
      <c r="AY20" s="34"/>
    </row>
    <row r="21" spans="1:51" s="4" customFormat="1" ht="15" customHeight="1">
      <c r="A21" s="34"/>
      <c r="B21" s="3">
        <v>15</v>
      </c>
      <c r="C21" s="26">
        <f>IF(นักเรียน!B20="","",นักเรียน!B20)</f>
        <v>7447</v>
      </c>
      <c r="D21" s="27" t="str">
        <f>IF(นักเรียน!C20="","",นักเรียน!C20)</f>
        <v>สามเณร</v>
      </c>
      <c r="E21" s="44"/>
      <c r="F21" s="45"/>
      <c r="G21" s="45"/>
      <c r="H21" s="45"/>
      <c r="I21" s="46"/>
      <c r="J21" s="44"/>
      <c r="K21" s="45"/>
      <c r="L21" s="45"/>
      <c r="M21" s="45"/>
      <c r="N21" s="46"/>
      <c r="O21" s="44"/>
      <c r="P21" s="45"/>
      <c r="Q21" s="45"/>
      <c r="R21" s="45"/>
      <c r="S21" s="46"/>
      <c r="T21" s="44"/>
      <c r="U21" s="45"/>
      <c r="V21" s="45"/>
      <c r="W21" s="45"/>
      <c r="X21" s="46"/>
      <c r="Y21" s="44"/>
      <c r="Z21" s="45"/>
      <c r="AA21" s="45"/>
      <c r="AB21" s="45"/>
      <c r="AC21" s="93"/>
      <c r="AD21" s="45"/>
      <c r="AE21" s="45"/>
      <c r="AF21" s="45"/>
      <c r="AG21" s="45"/>
      <c r="AH21" s="46"/>
      <c r="AI21" s="60"/>
      <c r="AJ21" s="61"/>
      <c r="AK21" s="61"/>
      <c r="AL21" s="61"/>
      <c r="AM21" s="62"/>
      <c r="AN21" s="43" t="str">
        <f t="shared" si="1"/>
        <v/>
      </c>
      <c r="AO21" s="43" t="str">
        <f t="shared" si="2"/>
        <v/>
      </c>
      <c r="AP21" s="34"/>
      <c r="AQ21" s="39">
        <f t="shared" si="0"/>
        <v>0</v>
      </c>
      <c r="AR21" s="65">
        <f t="shared" si="3"/>
        <v>0</v>
      </c>
      <c r="AS21" s="34"/>
      <c r="AT21" s="34"/>
      <c r="AU21" s="34"/>
      <c r="AV21" s="34"/>
      <c r="AW21" s="34"/>
      <c r="AX21" s="34"/>
      <c r="AY21" s="34"/>
    </row>
    <row r="22" spans="1:51" s="4" customFormat="1" ht="15" customHeight="1">
      <c r="A22" s="34"/>
      <c r="B22" s="3">
        <v>16</v>
      </c>
      <c r="C22" s="26">
        <f>IF(นักเรียน!B21="","",นักเรียน!B21)</f>
        <v>7448</v>
      </c>
      <c r="D22" s="27" t="str">
        <f>IF(นักเรียน!C21="","",นักเรียน!C21)</f>
        <v>สามเณร</v>
      </c>
      <c r="E22" s="44"/>
      <c r="F22" s="45"/>
      <c r="G22" s="45"/>
      <c r="H22" s="45"/>
      <c r="I22" s="46"/>
      <c r="J22" s="44"/>
      <c r="K22" s="45"/>
      <c r="L22" s="45"/>
      <c r="M22" s="45"/>
      <c r="N22" s="46"/>
      <c r="O22" s="44"/>
      <c r="P22" s="45"/>
      <c r="Q22" s="45"/>
      <c r="R22" s="45"/>
      <c r="S22" s="46"/>
      <c r="T22" s="44"/>
      <c r="U22" s="45"/>
      <c r="V22" s="45"/>
      <c r="W22" s="45"/>
      <c r="X22" s="46"/>
      <c r="Y22" s="44"/>
      <c r="Z22" s="45"/>
      <c r="AA22" s="45"/>
      <c r="AB22" s="45"/>
      <c r="AC22" s="93"/>
      <c r="AD22" s="45"/>
      <c r="AE22" s="45"/>
      <c r="AF22" s="45"/>
      <c r="AG22" s="45"/>
      <c r="AH22" s="46"/>
      <c r="AI22" s="60"/>
      <c r="AJ22" s="61"/>
      <c r="AK22" s="61"/>
      <c r="AL22" s="61"/>
      <c r="AM22" s="62"/>
      <c r="AN22" s="43" t="str">
        <f t="shared" si="1"/>
        <v/>
      </c>
      <c r="AO22" s="43" t="str">
        <f t="shared" si="2"/>
        <v/>
      </c>
      <c r="AP22" s="34"/>
      <c r="AQ22" s="39">
        <f t="shared" si="0"/>
        <v>0</v>
      </c>
      <c r="AR22" s="65">
        <f t="shared" si="3"/>
        <v>0</v>
      </c>
      <c r="AS22" s="34"/>
      <c r="AT22" s="34"/>
      <c r="AU22" s="34"/>
      <c r="AV22" s="34"/>
      <c r="AW22" s="34"/>
      <c r="AX22" s="34"/>
      <c r="AY22" s="34"/>
    </row>
    <row r="23" spans="1:51" s="4" customFormat="1" ht="15" customHeight="1">
      <c r="A23" s="34"/>
      <c r="B23" s="3">
        <v>17</v>
      </c>
      <c r="C23" s="26">
        <f>IF(นักเรียน!B22="","",นักเรียน!B22)</f>
        <v>7453</v>
      </c>
      <c r="D23" s="27" t="str">
        <f>IF(นักเรียน!C22="","",นักเรียน!C22)</f>
        <v>สามเณร</v>
      </c>
      <c r="E23" s="44"/>
      <c r="F23" s="45"/>
      <c r="G23" s="45"/>
      <c r="H23" s="45"/>
      <c r="I23" s="46"/>
      <c r="J23" s="44"/>
      <c r="K23" s="45"/>
      <c r="L23" s="45"/>
      <c r="M23" s="45"/>
      <c r="N23" s="46"/>
      <c r="O23" s="44"/>
      <c r="P23" s="45"/>
      <c r="Q23" s="45"/>
      <c r="R23" s="45"/>
      <c r="S23" s="46"/>
      <c r="T23" s="44"/>
      <c r="U23" s="45"/>
      <c r="V23" s="45"/>
      <c r="W23" s="45"/>
      <c r="X23" s="46"/>
      <c r="Y23" s="44"/>
      <c r="Z23" s="45"/>
      <c r="AA23" s="45"/>
      <c r="AB23" s="45"/>
      <c r="AC23" s="93"/>
      <c r="AD23" s="45"/>
      <c r="AE23" s="45"/>
      <c r="AF23" s="45"/>
      <c r="AG23" s="45"/>
      <c r="AH23" s="46"/>
      <c r="AI23" s="60"/>
      <c r="AJ23" s="61"/>
      <c r="AK23" s="61"/>
      <c r="AL23" s="61"/>
      <c r="AM23" s="62"/>
      <c r="AN23" s="43" t="str">
        <f t="shared" si="1"/>
        <v/>
      </c>
      <c r="AO23" s="43" t="str">
        <f t="shared" si="2"/>
        <v/>
      </c>
      <c r="AP23" s="34"/>
      <c r="AQ23" s="39">
        <f t="shared" si="0"/>
        <v>0</v>
      </c>
      <c r="AR23" s="65">
        <f t="shared" si="3"/>
        <v>0</v>
      </c>
      <c r="AS23" s="34"/>
      <c r="AT23" s="34"/>
      <c r="AU23" s="34"/>
      <c r="AV23" s="34"/>
      <c r="AW23" s="34"/>
      <c r="AX23" s="34"/>
      <c r="AY23" s="34"/>
    </row>
    <row r="24" spans="1:51" s="4" customFormat="1" ht="15" customHeight="1">
      <c r="A24" s="34"/>
      <c r="B24" s="3">
        <v>18</v>
      </c>
      <c r="C24" s="26">
        <f>IF(นักเรียน!B23="","",นักเรียน!B23)</f>
        <v>7454</v>
      </c>
      <c r="D24" s="27" t="str">
        <f>IF(นักเรียน!C23="","",นักเรียน!C23)</f>
        <v>สามเณร</v>
      </c>
      <c r="E24" s="44"/>
      <c r="F24" s="45"/>
      <c r="G24" s="45"/>
      <c r="H24" s="45"/>
      <c r="I24" s="46"/>
      <c r="J24" s="44"/>
      <c r="K24" s="45"/>
      <c r="L24" s="45"/>
      <c r="M24" s="45"/>
      <c r="N24" s="46"/>
      <c r="O24" s="44"/>
      <c r="P24" s="45"/>
      <c r="Q24" s="45"/>
      <c r="R24" s="45"/>
      <c r="S24" s="46"/>
      <c r="T24" s="44"/>
      <c r="U24" s="45"/>
      <c r="V24" s="45"/>
      <c r="W24" s="45"/>
      <c r="X24" s="46"/>
      <c r="Y24" s="44"/>
      <c r="Z24" s="45"/>
      <c r="AA24" s="45"/>
      <c r="AB24" s="45"/>
      <c r="AC24" s="93"/>
      <c r="AD24" s="45"/>
      <c r="AE24" s="45"/>
      <c r="AF24" s="45"/>
      <c r="AG24" s="45"/>
      <c r="AH24" s="46"/>
      <c r="AI24" s="60"/>
      <c r="AJ24" s="61"/>
      <c r="AK24" s="61"/>
      <c r="AL24" s="61"/>
      <c r="AM24" s="62"/>
      <c r="AN24" s="43" t="str">
        <f t="shared" si="1"/>
        <v/>
      </c>
      <c r="AO24" s="43" t="str">
        <f t="shared" si="2"/>
        <v/>
      </c>
      <c r="AP24" s="34"/>
      <c r="AQ24" s="39">
        <f t="shared" si="0"/>
        <v>0</v>
      </c>
      <c r="AR24" s="65">
        <f t="shared" si="3"/>
        <v>0</v>
      </c>
      <c r="AS24" s="34"/>
      <c r="AT24" s="34"/>
      <c r="AU24" s="34"/>
      <c r="AV24" s="34"/>
      <c r="AW24" s="34"/>
      <c r="AX24" s="34"/>
      <c r="AY24" s="34"/>
    </row>
    <row r="25" spans="1:51" s="4" customFormat="1" ht="15" customHeight="1">
      <c r="A25" s="34"/>
      <c r="B25" s="3">
        <v>19</v>
      </c>
      <c r="C25" s="26">
        <f>IF(นักเรียน!B24="","",นักเรียน!B24)</f>
        <v>7455</v>
      </c>
      <c r="D25" s="27" t="str">
        <f>IF(นักเรียน!C24="","",นักเรียน!C24)</f>
        <v>สามเณร</v>
      </c>
      <c r="E25" s="44"/>
      <c r="F25" s="45"/>
      <c r="G25" s="45"/>
      <c r="H25" s="45"/>
      <c r="I25" s="46"/>
      <c r="J25" s="44"/>
      <c r="K25" s="45"/>
      <c r="L25" s="45"/>
      <c r="M25" s="45"/>
      <c r="N25" s="46"/>
      <c r="O25" s="44"/>
      <c r="P25" s="45"/>
      <c r="Q25" s="45"/>
      <c r="R25" s="45"/>
      <c r="S25" s="46"/>
      <c r="T25" s="44"/>
      <c r="U25" s="45"/>
      <c r="V25" s="45"/>
      <c r="W25" s="45"/>
      <c r="X25" s="46"/>
      <c r="Y25" s="44"/>
      <c r="Z25" s="45"/>
      <c r="AA25" s="45"/>
      <c r="AB25" s="45"/>
      <c r="AC25" s="93"/>
      <c r="AD25" s="45"/>
      <c r="AE25" s="45"/>
      <c r="AF25" s="45"/>
      <c r="AG25" s="45"/>
      <c r="AH25" s="46"/>
      <c r="AI25" s="60"/>
      <c r="AJ25" s="61"/>
      <c r="AK25" s="61"/>
      <c r="AL25" s="61"/>
      <c r="AM25" s="62"/>
      <c r="AN25" s="43" t="str">
        <f t="shared" si="1"/>
        <v/>
      </c>
      <c r="AO25" s="43" t="str">
        <f t="shared" si="2"/>
        <v/>
      </c>
      <c r="AP25" s="34"/>
      <c r="AQ25" s="39">
        <f t="shared" si="0"/>
        <v>0</v>
      </c>
      <c r="AR25" s="65">
        <f t="shared" si="3"/>
        <v>0</v>
      </c>
      <c r="AS25" s="34"/>
      <c r="AT25" s="34"/>
      <c r="AU25" s="34"/>
      <c r="AV25" s="34"/>
      <c r="AW25" s="34"/>
      <c r="AX25" s="34"/>
      <c r="AY25" s="34"/>
    </row>
    <row r="26" spans="1:51" s="4" customFormat="1" ht="15" customHeight="1">
      <c r="A26" s="34"/>
      <c r="B26" s="3">
        <v>20</v>
      </c>
      <c r="C26" s="26">
        <f>IF(นักเรียน!B25="","",นักเรียน!B25)</f>
        <v>7456</v>
      </c>
      <c r="D26" s="27" t="str">
        <f>IF(นักเรียน!C25="","",นักเรียน!C25)</f>
        <v>สามเณร</v>
      </c>
      <c r="E26" s="44"/>
      <c r="F26" s="45"/>
      <c r="G26" s="45"/>
      <c r="H26" s="45"/>
      <c r="I26" s="46"/>
      <c r="J26" s="44"/>
      <c r="K26" s="45"/>
      <c r="L26" s="45"/>
      <c r="M26" s="45"/>
      <c r="N26" s="46"/>
      <c r="O26" s="44"/>
      <c r="P26" s="45"/>
      <c r="Q26" s="45"/>
      <c r="R26" s="45"/>
      <c r="S26" s="46"/>
      <c r="T26" s="44"/>
      <c r="U26" s="45"/>
      <c r="V26" s="45"/>
      <c r="W26" s="45"/>
      <c r="X26" s="46"/>
      <c r="Y26" s="44"/>
      <c r="Z26" s="45"/>
      <c r="AA26" s="45"/>
      <c r="AB26" s="45"/>
      <c r="AC26" s="93"/>
      <c r="AD26" s="45"/>
      <c r="AE26" s="45"/>
      <c r="AF26" s="45"/>
      <c r="AG26" s="45"/>
      <c r="AH26" s="46"/>
      <c r="AI26" s="60"/>
      <c r="AJ26" s="61"/>
      <c r="AK26" s="61"/>
      <c r="AL26" s="61"/>
      <c r="AM26" s="62"/>
      <c r="AN26" s="43" t="str">
        <f t="shared" si="1"/>
        <v/>
      </c>
      <c r="AO26" s="43" t="str">
        <f t="shared" si="2"/>
        <v/>
      </c>
      <c r="AP26" s="34"/>
      <c r="AQ26" s="39">
        <f t="shared" si="0"/>
        <v>0</v>
      </c>
      <c r="AR26" s="65">
        <f t="shared" si="3"/>
        <v>0</v>
      </c>
      <c r="AS26" s="34"/>
      <c r="AT26" s="34"/>
      <c r="AU26" s="34"/>
      <c r="AV26" s="34"/>
      <c r="AW26" s="34"/>
      <c r="AX26" s="34"/>
      <c r="AY26" s="34"/>
    </row>
    <row r="27" spans="1:51" s="4" customFormat="1" ht="15" customHeight="1">
      <c r="A27" s="34"/>
      <c r="B27" s="3">
        <v>21</v>
      </c>
      <c r="C27" s="26">
        <f>IF(นักเรียน!B26="","",นักเรียน!B26)</f>
        <v>7458</v>
      </c>
      <c r="D27" s="27" t="str">
        <f>IF(นักเรียน!C26="","",นักเรียน!C26)</f>
        <v>สามเณร</v>
      </c>
      <c r="E27" s="44"/>
      <c r="F27" s="45"/>
      <c r="G27" s="45"/>
      <c r="H27" s="45"/>
      <c r="I27" s="46"/>
      <c r="J27" s="44"/>
      <c r="K27" s="45"/>
      <c r="L27" s="45"/>
      <c r="M27" s="45"/>
      <c r="N27" s="46"/>
      <c r="O27" s="44"/>
      <c r="P27" s="45"/>
      <c r="Q27" s="45"/>
      <c r="R27" s="45"/>
      <c r="S27" s="46"/>
      <c r="T27" s="44"/>
      <c r="U27" s="45"/>
      <c r="V27" s="45"/>
      <c r="W27" s="45"/>
      <c r="X27" s="46"/>
      <c r="Y27" s="44"/>
      <c r="Z27" s="45"/>
      <c r="AA27" s="45"/>
      <c r="AB27" s="45"/>
      <c r="AC27" s="93"/>
      <c r="AD27" s="45"/>
      <c r="AE27" s="45"/>
      <c r="AF27" s="45"/>
      <c r="AG27" s="45"/>
      <c r="AH27" s="46"/>
      <c r="AI27" s="60"/>
      <c r="AJ27" s="61"/>
      <c r="AK27" s="61"/>
      <c r="AL27" s="61"/>
      <c r="AM27" s="62"/>
      <c r="AN27" s="43" t="str">
        <f t="shared" si="1"/>
        <v/>
      </c>
      <c r="AO27" s="43" t="str">
        <f t="shared" si="2"/>
        <v/>
      </c>
      <c r="AP27" s="34"/>
      <c r="AQ27" s="39">
        <f t="shared" si="0"/>
        <v>0</v>
      </c>
      <c r="AR27" s="65">
        <f t="shared" si="3"/>
        <v>0</v>
      </c>
      <c r="AS27" s="34"/>
      <c r="AT27" s="34"/>
      <c r="AU27" s="34"/>
      <c r="AV27" s="34"/>
      <c r="AW27" s="34"/>
      <c r="AX27" s="34"/>
      <c r="AY27" s="34"/>
    </row>
    <row r="28" spans="1:51" s="4" customFormat="1" ht="15" customHeight="1">
      <c r="A28" s="34"/>
      <c r="B28" s="3">
        <v>22</v>
      </c>
      <c r="C28" s="26">
        <f>IF(นักเรียน!B27="","",นักเรียน!B27)</f>
        <v>7459</v>
      </c>
      <c r="D28" s="27" t="str">
        <f>IF(นักเรียน!C27="","",นักเรียน!C27)</f>
        <v>สามเณร</v>
      </c>
      <c r="E28" s="44"/>
      <c r="F28" s="45"/>
      <c r="G28" s="45"/>
      <c r="H28" s="45"/>
      <c r="I28" s="46"/>
      <c r="J28" s="44"/>
      <c r="K28" s="45"/>
      <c r="L28" s="45"/>
      <c r="M28" s="45"/>
      <c r="N28" s="46"/>
      <c r="O28" s="44"/>
      <c r="P28" s="45"/>
      <c r="Q28" s="45"/>
      <c r="R28" s="45"/>
      <c r="S28" s="46"/>
      <c r="T28" s="44"/>
      <c r="U28" s="45"/>
      <c r="V28" s="45"/>
      <c r="W28" s="45"/>
      <c r="X28" s="46"/>
      <c r="Y28" s="44"/>
      <c r="Z28" s="45"/>
      <c r="AA28" s="45"/>
      <c r="AB28" s="45"/>
      <c r="AC28" s="93"/>
      <c r="AD28" s="45"/>
      <c r="AE28" s="45"/>
      <c r="AF28" s="45"/>
      <c r="AG28" s="45"/>
      <c r="AH28" s="46"/>
      <c r="AI28" s="60"/>
      <c r="AJ28" s="61"/>
      <c r="AK28" s="61"/>
      <c r="AL28" s="61"/>
      <c r="AM28" s="62"/>
      <c r="AN28" s="43" t="str">
        <f t="shared" si="1"/>
        <v/>
      </c>
      <c r="AO28" s="43" t="str">
        <f t="shared" si="2"/>
        <v/>
      </c>
      <c r="AP28" s="34"/>
      <c r="AQ28" s="39">
        <f t="shared" si="0"/>
        <v>0</v>
      </c>
      <c r="AR28" s="65">
        <f t="shared" si="3"/>
        <v>0</v>
      </c>
      <c r="AS28" s="34"/>
      <c r="AT28" s="34"/>
      <c r="AU28" s="34"/>
      <c r="AV28" s="34"/>
      <c r="AW28" s="34"/>
      <c r="AX28" s="34"/>
      <c r="AY28" s="34"/>
    </row>
    <row r="29" spans="1:51" s="4" customFormat="1" ht="15" customHeight="1">
      <c r="A29" s="34"/>
      <c r="B29" s="3">
        <v>23</v>
      </c>
      <c r="C29" s="26">
        <f>IF(นักเรียน!B28="","",นักเรียน!B28)</f>
        <v>7460</v>
      </c>
      <c r="D29" s="27" t="str">
        <f>IF(นักเรียน!C28="","",นักเรียน!C28)</f>
        <v>สามเณร</v>
      </c>
      <c r="E29" s="44"/>
      <c r="F29" s="45"/>
      <c r="G29" s="45"/>
      <c r="H29" s="45"/>
      <c r="I29" s="46"/>
      <c r="J29" s="44"/>
      <c r="K29" s="45"/>
      <c r="L29" s="45"/>
      <c r="M29" s="45"/>
      <c r="N29" s="46"/>
      <c r="O29" s="44"/>
      <c r="P29" s="45"/>
      <c r="Q29" s="45"/>
      <c r="R29" s="45"/>
      <c r="S29" s="46"/>
      <c r="T29" s="44"/>
      <c r="U29" s="45"/>
      <c r="V29" s="45"/>
      <c r="W29" s="45"/>
      <c r="X29" s="46"/>
      <c r="Y29" s="44"/>
      <c r="Z29" s="45"/>
      <c r="AA29" s="45"/>
      <c r="AB29" s="45"/>
      <c r="AC29" s="93"/>
      <c r="AD29" s="45"/>
      <c r="AE29" s="45"/>
      <c r="AF29" s="45"/>
      <c r="AG29" s="45"/>
      <c r="AH29" s="46"/>
      <c r="AI29" s="60"/>
      <c r="AJ29" s="61"/>
      <c r="AK29" s="61"/>
      <c r="AL29" s="61"/>
      <c r="AM29" s="62"/>
      <c r="AN29" s="43" t="str">
        <f t="shared" si="1"/>
        <v/>
      </c>
      <c r="AO29" s="43" t="str">
        <f t="shared" si="2"/>
        <v/>
      </c>
      <c r="AP29" s="34"/>
      <c r="AQ29" s="39">
        <f t="shared" si="0"/>
        <v>0</v>
      </c>
      <c r="AR29" s="65">
        <f t="shared" si="3"/>
        <v>0</v>
      </c>
      <c r="AS29" s="34"/>
      <c r="AT29" s="34"/>
      <c r="AU29" s="34"/>
      <c r="AV29" s="34"/>
      <c r="AW29" s="34"/>
      <c r="AX29" s="34"/>
      <c r="AY29" s="34"/>
    </row>
    <row r="30" spans="1:51" s="4" customFormat="1" ht="15" customHeight="1">
      <c r="A30" s="34"/>
      <c r="B30" s="3">
        <v>24</v>
      </c>
      <c r="C30" s="26">
        <f>IF(นักเรียน!B29="","",นักเรียน!B29)</f>
        <v>7463</v>
      </c>
      <c r="D30" s="27" t="str">
        <f>IF(นักเรียน!C29="","",นักเรียน!C29)</f>
        <v>สามเณร</v>
      </c>
      <c r="E30" s="44"/>
      <c r="F30" s="45"/>
      <c r="G30" s="45"/>
      <c r="H30" s="45"/>
      <c r="I30" s="46"/>
      <c r="J30" s="44"/>
      <c r="K30" s="45"/>
      <c r="L30" s="45"/>
      <c r="M30" s="45"/>
      <c r="N30" s="46"/>
      <c r="O30" s="44"/>
      <c r="P30" s="45"/>
      <c r="Q30" s="45"/>
      <c r="R30" s="45"/>
      <c r="S30" s="46"/>
      <c r="T30" s="44"/>
      <c r="U30" s="45"/>
      <c r="V30" s="45"/>
      <c r="W30" s="45"/>
      <c r="X30" s="46"/>
      <c r="Y30" s="44"/>
      <c r="Z30" s="45"/>
      <c r="AA30" s="45"/>
      <c r="AB30" s="45"/>
      <c r="AC30" s="93"/>
      <c r="AD30" s="45"/>
      <c r="AE30" s="45"/>
      <c r="AF30" s="45"/>
      <c r="AG30" s="45"/>
      <c r="AH30" s="46"/>
      <c r="AI30" s="60"/>
      <c r="AJ30" s="61"/>
      <c r="AK30" s="61"/>
      <c r="AL30" s="61"/>
      <c r="AM30" s="62"/>
      <c r="AN30" s="43" t="str">
        <f t="shared" si="1"/>
        <v/>
      </c>
      <c r="AO30" s="43" t="str">
        <f t="shared" si="2"/>
        <v/>
      </c>
      <c r="AP30" s="34"/>
      <c r="AQ30" s="39">
        <f t="shared" si="0"/>
        <v>0</v>
      </c>
      <c r="AR30" s="65">
        <f t="shared" si="3"/>
        <v>0</v>
      </c>
      <c r="AS30" s="34"/>
      <c r="AT30" s="34"/>
      <c r="AU30" s="34"/>
      <c r="AV30" s="34"/>
      <c r="AW30" s="34"/>
      <c r="AX30" s="34"/>
      <c r="AY30" s="34"/>
    </row>
    <row r="31" spans="1:51" s="4" customFormat="1" ht="15" customHeight="1">
      <c r="A31" s="34"/>
      <c r="B31" s="3">
        <v>25</v>
      </c>
      <c r="C31" s="26">
        <f>IF(นักเรียน!B30="","",นักเรียน!B30)</f>
        <v>7466</v>
      </c>
      <c r="D31" s="27" t="str">
        <f>IF(นักเรียน!C30="","",นักเรียน!C30)</f>
        <v>สามเณร</v>
      </c>
      <c r="E31" s="44"/>
      <c r="F31" s="45"/>
      <c r="G31" s="45"/>
      <c r="H31" s="45"/>
      <c r="I31" s="46"/>
      <c r="J31" s="44"/>
      <c r="K31" s="45"/>
      <c r="L31" s="45"/>
      <c r="M31" s="45"/>
      <c r="N31" s="46"/>
      <c r="O31" s="44"/>
      <c r="P31" s="45"/>
      <c r="Q31" s="45"/>
      <c r="R31" s="45"/>
      <c r="S31" s="46"/>
      <c r="T31" s="44"/>
      <c r="U31" s="45"/>
      <c r="V31" s="45"/>
      <c r="W31" s="45"/>
      <c r="X31" s="46"/>
      <c r="Y31" s="44"/>
      <c r="Z31" s="45"/>
      <c r="AA31" s="45"/>
      <c r="AB31" s="45"/>
      <c r="AC31" s="93"/>
      <c r="AD31" s="45"/>
      <c r="AE31" s="45"/>
      <c r="AF31" s="45"/>
      <c r="AG31" s="45"/>
      <c r="AH31" s="46"/>
      <c r="AI31" s="60"/>
      <c r="AJ31" s="61"/>
      <c r="AK31" s="61"/>
      <c r="AL31" s="61"/>
      <c r="AM31" s="62"/>
      <c r="AN31" s="43" t="str">
        <f t="shared" si="1"/>
        <v/>
      </c>
      <c r="AO31" s="43" t="str">
        <f t="shared" si="2"/>
        <v/>
      </c>
      <c r="AP31" s="34"/>
      <c r="AQ31" s="39">
        <f t="shared" si="0"/>
        <v>0</v>
      </c>
      <c r="AR31" s="65">
        <f t="shared" si="3"/>
        <v>0</v>
      </c>
      <c r="AS31" s="34"/>
      <c r="AT31" s="34"/>
      <c r="AU31" s="34"/>
      <c r="AV31" s="34"/>
      <c r="AW31" s="34"/>
      <c r="AX31" s="34"/>
      <c r="AY31" s="34"/>
    </row>
    <row r="32" spans="1:51" s="4" customFormat="1" ht="15" customHeight="1">
      <c r="A32" s="34"/>
      <c r="B32" s="3">
        <v>26</v>
      </c>
      <c r="C32" s="26">
        <f>IF(นักเรียน!B31="","",นักเรียน!B31)</f>
        <v>7554</v>
      </c>
      <c r="D32" s="27" t="str">
        <f>IF(นักเรียน!C31="","",นักเรียน!C31)</f>
        <v>สามเณร</v>
      </c>
      <c r="E32" s="44"/>
      <c r="F32" s="45"/>
      <c r="G32" s="45"/>
      <c r="H32" s="45"/>
      <c r="I32" s="46"/>
      <c r="J32" s="44"/>
      <c r="K32" s="45"/>
      <c r="L32" s="45"/>
      <c r="M32" s="45"/>
      <c r="N32" s="46"/>
      <c r="O32" s="44"/>
      <c r="P32" s="45"/>
      <c r="Q32" s="45"/>
      <c r="R32" s="45"/>
      <c r="S32" s="46"/>
      <c r="T32" s="44"/>
      <c r="U32" s="45"/>
      <c r="V32" s="45"/>
      <c r="W32" s="45"/>
      <c r="X32" s="46"/>
      <c r="Y32" s="44"/>
      <c r="Z32" s="45"/>
      <c r="AA32" s="45"/>
      <c r="AB32" s="45"/>
      <c r="AC32" s="93"/>
      <c r="AD32" s="45"/>
      <c r="AE32" s="45"/>
      <c r="AF32" s="45"/>
      <c r="AG32" s="45"/>
      <c r="AH32" s="46"/>
      <c r="AI32" s="60"/>
      <c r="AJ32" s="61"/>
      <c r="AK32" s="61"/>
      <c r="AL32" s="61"/>
      <c r="AM32" s="62"/>
      <c r="AN32" s="43" t="str">
        <f t="shared" si="1"/>
        <v/>
      </c>
      <c r="AO32" s="43" t="str">
        <f t="shared" si="2"/>
        <v/>
      </c>
      <c r="AP32" s="34"/>
      <c r="AQ32" s="39">
        <f t="shared" si="0"/>
        <v>0</v>
      </c>
      <c r="AR32" s="65">
        <f t="shared" si="3"/>
        <v>0</v>
      </c>
      <c r="AS32" s="34"/>
      <c r="AT32" s="34"/>
      <c r="AU32" s="34"/>
      <c r="AV32" s="34"/>
      <c r="AW32" s="34"/>
      <c r="AX32" s="34"/>
      <c r="AY32" s="34"/>
    </row>
    <row r="33" spans="1:51" s="4" customFormat="1" ht="15" customHeight="1">
      <c r="A33" s="34"/>
      <c r="B33" s="3">
        <v>27</v>
      </c>
      <c r="C33" s="26">
        <f>IF(นักเรียน!B32="","",นักเรียน!B32)</f>
        <v>7629</v>
      </c>
      <c r="D33" s="27" t="str">
        <f>IF(นักเรียน!C32="","",นักเรียน!C32)</f>
        <v>สามเณร</v>
      </c>
      <c r="E33" s="44"/>
      <c r="F33" s="45"/>
      <c r="G33" s="45"/>
      <c r="H33" s="45"/>
      <c r="I33" s="46"/>
      <c r="J33" s="44"/>
      <c r="K33" s="45"/>
      <c r="L33" s="45"/>
      <c r="M33" s="45"/>
      <c r="N33" s="46"/>
      <c r="O33" s="44"/>
      <c r="P33" s="45"/>
      <c r="Q33" s="45"/>
      <c r="R33" s="45"/>
      <c r="S33" s="46"/>
      <c r="T33" s="44"/>
      <c r="U33" s="45"/>
      <c r="V33" s="45"/>
      <c r="W33" s="45"/>
      <c r="X33" s="46"/>
      <c r="Y33" s="44"/>
      <c r="Z33" s="45"/>
      <c r="AA33" s="45"/>
      <c r="AB33" s="45"/>
      <c r="AC33" s="93"/>
      <c r="AD33" s="45"/>
      <c r="AE33" s="45"/>
      <c r="AF33" s="45"/>
      <c r="AG33" s="45"/>
      <c r="AH33" s="46"/>
      <c r="AI33" s="60"/>
      <c r="AJ33" s="61"/>
      <c r="AK33" s="61"/>
      <c r="AL33" s="61"/>
      <c r="AM33" s="62"/>
      <c r="AN33" s="43" t="str">
        <f t="shared" si="1"/>
        <v/>
      </c>
      <c r="AO33" s="43" t="str">
        <f t="shared" si="2"/>
        <v/>
      </c>
      <c r="AP33" s="34"/>
      <c r="AQ33" s="39">
        <f t="shared" si="0"/>
        <v>0</v>
      </c>
      <c r="AR33" s="65">
        <f t="shared" si="3"/>
        <v>0</v>
      </c>
      <c r="AS33" s="34"/>
      <c r="AT33" s="34"/>
      <c r="AU33" s="34"/>
      <c r="AV33" s="34"/>
      <c r="AW33" s="34"/>
      <c r="AX33" s="34"/>
      <c r="AY33" s="34"/>
    </row>
    <row r="34" spans="1:51" s="4" customFormat="1" ht="15" customHeight="1">
      <c r="A34" s="34"/>
      <c r="B34" s="3">
        <v>28</v>
      </c>
      <c r="C34" s="26">
        <f>IF(นักเรียน!B33="","",นักเรียน!B33)</f>
        <v>7649</v>
      </c>
      <c r="D34" s="27" t="str">
        <f>IF(นักเรียน!C33="","",นักเรียน!C33)</f>
        <v>สามเณร</v>
      </c>
      <c r="E34" s="44"/>
      <c r="F34" s="45"/>
      <c r="G34" s="45"/>
      <c r="H34" s="45"/>
      <c r="I34" s="46"/>
      <c r="J34" s="44"/>
      <c r="K34" s="45"/>
      <c r="L34" s="45"/>
      <c r="M34" s="45"/>
      <c r="N34" s="46"/>
      <c r="O34" s="44"/>
      <c r="P34" s="45"/>
      <c r="Q34" s="45"/>
      <c r="R34" s="45"/>
      <c r="S34" s="46"/>
      <c r="T34" s="44"/>
      <c r="U34" s="45"/>
      <c r="V34" s="45"/>
      <c r="W34" s="45"/>
      <c r="X34" s="46"/>
      <c r="Y34" s="44"/>
      <c r="Z34" s="45"/>
      <c r="AA34" s="45"/>
      <c r="AB34" s="45"/>
      <c r="AC34" s="93"/>
      <c r="AD34" s="45"/>
      <c r="AE34" s="45"/>
      <c r="AF34" s="45"/>
      <c r="AG34" s="45"/>
      <c r="AH34" s="46"/>
      <c r="AI34" s="60"/>
      <c r="AJ34" s="61"/>
      <c r="AK34" s="61"/>
      <c r="AL34" s="61"/>
      <c r="AM34" s="62"/>
      <c r="AN34" s="43" t="str">
        <f t="shared" si="1"/>
        <v/>
      </c>
      <c r="AO34" s="43" t="str">
        <f t="shared" si="2"/>
        <v/>
      </c>
      <c r="AP34" s="34"/>
      <c r="AQ34" s="39">
        <f t="shared" si="0"/>
        <v>0</v>
      </c>
      <c r="AR34" s="65">
        <f t="shared" si="3"/>
        <v>0</v>
      </c>
      <c r="AS34" s="34"/>
      <c r="AT34" s="34"/>
      <c r="AU34" s="34"/>
      <c r="AV34" s="34"/>
      <c r="AW34" s="34"/>
      <c r="AX34" s="34"/>
      <c r="AY34" s="34"/>
    </row>
    <row r="35" spans="1:51" s="4" customFormat="1" ht="15" customHeight="1">
      <c r="A35" s="34"/>
      <c r="B35" s="3">
        <v>29</v>
      </c>
      <c r="C35" s="26">
        <f>IF(นักเรียน!B34="","",นักเรียน!B34)</f>
        <v>7734</v>
      </c>
      <c r="D35" s="27" t="str">
        <f>IF(นักเรียน!C34="","",นักเรียน!C34)</f>
        <v>สามเณร</v>
      </c>
      <c r="E35" s="44"/>
      <c r="F35" s="45"/>
      <c r="G35" s="45"/>
      <c r="H35" s="45"/>
      <c r="I35" s="46"/>
      <c r="J35" s="44"/>
      <c r="K35" s="45"/>
      <c r="L35" s="45"/>
      <c r="M35" s="45"/>
      <c r="N35" s="46"/>
      <c r="O35" s="44"/>
      <c r="P35" s="45"/>
      <c r="Q35" s="45"/>
      <c r="R35" s="45"/>
      <c r="S35" s="46"/>
      <c r="T35" s="44"/>
      <c r="U35" s="45"/>
      <c r="V35" s="45"/>
      <c r="W35" s="45"/>
      <c r="X35" s="46"/>
      <c r="Y35" s="44"/>
      <c r="Z35" s="45"/>
      <c r="AA35" s="45"/>
      <c r="AB35" s="45"/>
      <c r="AC35" s="93"/>
      <c r="AD35" s="45"/>
      <c r="AE35" s="45"/>
      <c r="AF35" s="45"/>
      <c r="AG35" s="45"/>
      <c r="AH35" s="46"/>
      <c r="AI35" s="60"/>
      <c r="AJ35" s="61"/>
      <c r="AK35" s="61"/>
      <c r="AL35" s="61"/>
      <c r="AM35" s="62"/>
      <c r="AN35" s="43" t="str">
        <f t="shared" si="1"/>
        <v/>
      </c>
      <c r="AO35" s="43" t="str">
        <f t="shared" si="2"/>
        <v/>
      </c>
      <c r="AP35" s="34"/>
      <c r="AQ35" s="39">
        <f t="shared" si="0"/>
        <v>0</v>
      </c>
      <c r="AR35" s="65">
        <f t="shared" si="3"/>
        <v>0</v>
      </c>
      <c r="AS35" s="34"/>
      <c r="AT35" s="34"/>
      <c r="AU35" s="34"/>
      <c r="AV35" s="34"/>
      <c r="AW35" s="34"/>
      <c r="AX35" s="34"/>
      <c r="AY35" s="34"/>
    </row>
    <row r="36" spans="1:51" s="4" customFormat="1" ht="15" customHeight="1">
      <c r="A36" s="34"/>
      <c r="B36" s="3">
        <v>30</v>
      </c>
      <c r="C36" s="26" t="str">
        <f>IF(นักเรียน!B35="","",นักเรียน!B35)</f>
        <v/>
      </c>
      <c r="D36" s="27" t="str">
        <f>IF(นักเรียน!C35="","",นักเรียน!C35)</f>
        <v/>
      </c>
      <c r="E36" s="44"/>
      <c r="F36" s="45"/>
      <c r="G36" s="45"/>
      <c r="H36" s="45"/>
      <c r="I36" s="46"/>
      <c r="J36" s="44"/>
      <c r="K36" s="45"/>
      <c r="L36" s="45"/>
      <c r="M36" s="45"/>
      <c r="N36" s="46"/>
      <c r="O36" s="44"/>
      <c r="P36" s="45"/>
      <c r="Q36" s="45"/>
      <c r="R36" s="45"/>
      <c r="S36" s="46"/>
      <c r="T36" s="44"/>
      <c r="U36" s="45"/>
      <c r="V36" s="45"/>
      <c r="W36" s="45"/>
      <c r="X36" s="46"/>
      <c r="Y36" s="44"/>
      <c r="Z36" s="45"/>
      <c r="AA36" s="45"/>
      <c r="AB36" s="45"/>
      <c r="AC36" s="93"/>
      <c r="AD36" s="45"/>
      <c r="AE36" s="45"/>
      <c r="AF36" s="45"/>
      <c r="AG36" s="45"/>
      <c r="AH36" s="46"/>
      <c r="AI36" s="60"/>
      <c r="AJ36" s="61"/>
      <c r="AK36" s="61"/>
      <c r="AL36" s="61"/>
      <c r="AM36" s="62"/>
      <c r="AN36" s="43" t="str">
        <f t="shared" si="1"/>
        <v/>
      </c>
      <c r="AO36" s="43" t="str">
        <f t="shared" si="2"/>
        <v/>
      </c>
      <c r="AP36" s="34"/>
      <c r="AQ36" s="39">
        <f t="shared" si="0"/>
        <v>0</v>
      </c>
      <c r="AR36" s="65">
        <f t="shared" si="3"/>
        <v>0</v>
      </c>
      <c r="AS36" s="34"/>
      <c r="AT36" s="34"/>
      <c r="AU36" s="34"/>
      <c r="AV36" s="34"/>
      <c r="AW36" s="34"/>
      <c r="AX36" s="34"/>
      <c r="AY36" s="34"/>
    </row>
    <row r="37" spans="1:51" s="4" customFormat="1" ht="15" customHeight="1">
      <c r="A37" s="34"/>
      <c r="B37" s="3">
        <v>31</v>
      </c>
      <c r="C37" s="26" t="str">
        <f>IF(นักเรียน!B36="","",นักเรียน!B36)</f>
        <v/>
      </c>
      <c r="D37" s="27" t="str">
        <f>IF(นักเรียน!C36="","",นักเรียน!C36)</f>
        <v/>
      </c>
      <c r="E37" s="44"/>
      <c r="F37" s="45"/>
      <c r="G37" s="45"/>
      <c r="H37" s="45"/>
      <c r="I37" s="46"/>
      <c r="J37" s="44"/>
      <c r="K37" s="45"/>
      <c r="L37" s="45"/>
      <c r="M37" s="45"/>
      <c r="N37" s="46"/>
      <c r="O37" s="44"/>
      <c r="P37" s="45"/>
      <c r="Q37" s="45"/>
      <c r="R37" s="45"/>
      <c r="S37" s="46"/>
      <c r="T37" s="44"/>
      <c r="U37" s="45"/>
      <c r="V37" s="45"/>
      <c r="W37" s="45"/>
      <c r="X37" s="46"/>
      <c r="Y37" s="44"/>
      <c r="Z37" s="45"/>
      <c r="AA37" s="45"/>
      <c r="AB37" s="45"/>
      <c r="AC37" s="93"/>
      <c r="AD37" s="45"/>
      <c r="AE37" s="45"/>
      <c r="AF37" s="45"/>
      <c r="AG37" s="45"/>
      <c r="AH37" s="46"/>
      <c r="AI37" s="60"/>
      <c r="AJ37" s="61"/>
      <c r="AK37" s="61"/>
      <c r="AL37" s="61"/>
      <c r="AM37" s="62"/>
      <c r="AN37" s="43" t="str">
        <f t="shared" si="1"/>
        <v/>
      </c>
      <c r="AO37" s="43" t="str">
        <f t="shared" si="2"/>
        <v/>
      </c>
      <c r="AP37" s="34"/>
      <c r="AQ37" s="39">
        <f t="shared" si="0"/>
        <v>0</v>
      </c>
      <c r="AR37" s="65">
        <f t="shared" si="3"/>
        <v>0</v>
      </c>
      <c r="AS37" s="34"/>
      <c r="AT37" s="34"/>
      <c r="AU37" s="34"/>
      <c r="AV37" s="34"/>
      <c r="AW37" s="34"/>
      <c r="AX37" s="34"/>
      <c r="AY37" s="34"/>
    </row>
    <row r="38" spans="1:51" s="4" customFormat="1" ht="15" customHeight="1">
      <c r="A38" s="34"/>
      <c r="B38" s="3">
        <v>32</v>
      </c>
      <c r="C38" s="26" t="str">
        <f>IF(นักเรียน!B37="","",นักเรียน!B37)</f>
        <v/>
      </c>
      <c r="D38" s="27" t="str">
        <f>IF(นักเรียน!C37="","",นักเรียน!C37)</f>
        <v/>
      </c>
      <c r="E38" s="44"/>
      <c r="F38" s="45"/>
      <c r="G38" s="45"/>
      <c r="H38" s="45"/>
      <c r="I38" s="46"/>
      <c r="J38" s="44"/>
      <c r="K38" s="45"/>
      <c r="L38" s="45"/>
      <c r="M38" s="45"/>
      <c r="N38" s="46"/>
      <c r="O38" s="44"/>
      <c r="P38" s="45"/>
      <c r="Q38" s="45"/>
      <c r="R38" s="45"/>
      <c r="S38" s="46"/>
      <c r="T38" s="44"/>
      <c r="U38" s="45"/>
      <c r="V38" s="45"/>
      <c r="W38" s="45"/>
      <c r="X38" s="46"/>
      <c r="Y38" s="44"/>
      <c r="Z38" s="45"/>
      <c r="AA38" s="45"/>
      <c r="AB38" s="45"/>
      <c r="AC38" s="93"/>
      <c r="AD38" s="45"/>
      <c r="AE38" s="45"/>
      <c r="AF38" s="45"/>
      <c r="AG38" s="45"/>
      <c r="AH38" s="46"/>
      <c r="AI38" s="60"/>
      <c r="AJ38" s="61"/>
      <c r="AK38" s="61"/>
      <c r="AL38" s="61"/>
      <c r="AM38" s="62"/>
      <c r="AN38" s="43" t="str">
        <f t="shared" si="1"/>
        <v/>
      </c>
      <c r="AO38" s="43" t="str">
        <f t="shared" si="2"/>
        <v/>
      </c>
      <c r="AP38" s="34"/>
      <c r="AQ38" s="39">
        <f t="shared" si="0"/>
        <v>0</v>
      </c>
      <c r="AR38" s="65">
        <f t="shared" si="3"/>
        <v>0</v>
      </c>
      <c r="AS38" s="34"/>
      <c r="AT38" s="34"/>
      <c r="AU38" s="34"/>
      <c r="AV38" s="34"/>
      <c r="AW38" s="34"/>
      <c r="AX38" s="34"/>
      <c r="AY38" s="34"/>
    </row>
    <row r="39" spans="1:51" s="4" customFormat="1" ht="15" customHeight="1">
      <c r="A39" s="34"/>
      <c r="B39" s="3">
        <v>33</v>
      </c>
      <c r="C39" s="26" t="str">
        <f>IF(นักเรียน!B38="","",นักเรียน!B38)</f>
        <v/>
      </c>
      <c r="D39" s="27" t="str">
        <f>IF(นักเรียน!C38="","",นักเรียน!C38)</f>
        <v/>
      </c>
      <c r="E39" s="44"/>
      <c r="F39" s="45"/>
      <c r="G39" s="45"/>
      <c r="H39" s="45"/>
      <c r="I39" s="46"/>
      <c r="J39" s="44"/>
      <c r="K39" s="45"/>
      <c r="L39" s="45"/>
      <c r="M39" s="45"/>
      <c r="N39" s="46"/>
      <c r="O39" s="44"/>
      <c r="P39" s="45"/>
      <c r="Q39" s="45"/>
      <c r="R39" s="45"/>
      <c r="S39" s="46"/>
      <c r="T39" s="44"/>
      <c r="U39" s="45"/>
      <c r="V39" s="45"/>
      <c r="W39" s="45"/>
      <c r="X39" s="46"/>
      <c r="Y39" s="44"/>
      <c r="Z39" s="45"/>
      <c r="AA39" s="45"/>
      <c r="AB39" s="45"/>
      <c r="AC39" s="93"/>
      <c r="AD39" s="45"/>
      <c r="AE39" s="45"/>
      <c r="AF39" s="45"/>
      <c r="AG39" s="45"/>
      <c r="AH39" s="46"/>
      <c r="AI39" s="60"/>
      <c r="AJ39" s="61"/>
      <c r="AK39" s="61"/>
      <c r="AL39" s="61"/>
      <c r="AM39" s="62"/>
      <c r="AN39" s="43" t="str">
        <f t="shared" si="1"/>
        <v/>
      </c>
      <c r="AO39" s="43" t="str">
        <f t="shared" si="2"/>
        <v/>
      </c>
      <c r="AP39" s="34"/>
      <c r="AQ39" s="39">
        <f t="shared" si="0"/>
        <v>0</v>
      </c>
      <c r="AR39" s="65">
        <f t="shared" si="3"/>
        <v>0</v>
      </c>
      <c r="AS39" s="34"/>
      <c r="AT39" s="34"/>
      <c r="AU39" s="34"/>
      <c r="AV39" s="34"/>
      <c r="AW39" s="34"/>
      <c r="AX39" s="34"/>
      <c r="AY39" s="34"/>
    </row>
    <row r="40" spans="1:51" s="4" customFormat="1" ht="15" customHeight="1">
      <c r="A40" s="34"/>
      <c r="B40" s="3">
        <v>34</v>
      </c>
      <c r="C40" s="26" t="str">
        <f>IF(นักเรียน!B39="","",นักเรียน!B39)</f>
        <v/>
      </c>
      <c r="D40" s="27" t="str">
        <f>IF(นักเรียน!C39="","",นักเรียน!C39)</f>
        <v/>
      </c>
      <c r="E40" s="44"/>
      <c r="F40" s="45"/>
      <c r="G40" s="45"/>
      <c r="H40" s="45"/>
      <c r="I40" s="46"/>
      <c r="J40" s="44"/>
      <c r="K40" s="45"/>
      <c r="L40" s="45"/>
      <c r="M40" s="45"/>
      <c r="N40" s="46"/>
      <c r="O40" s="44"/>
      <c r="P40" s="45"/>
      <c r="Q40" s="45"/>
      <c r="R40" s="45"/>
      <c r="S40" s="46"/>
      <c r="T40" s="44"/>
      <c r="U40" s="45"/>
      <c r="V40" s="45"/>
      <c r="W40" s="45"/>
      <c r="X40" s="46"/>
      <c r="Y40" s="44"/>
      <c r="Z40" s="45"/>
      <c r="AA40" s="45"/>
      <c r="AB40" s="45"/>
      <c r="AC40" s="93"/>
      <c r="AD40" s="45"/>
      <c r="AE40" s="45"/>
      <c r="AF40" s="45"/>
      <c r="AG40" s="45"/>
      <c r="AH40" s="46"/>
      <c r="AI40" s="60"/>
      <c r="AJ40" s="61"/>
      <c r="AK40" s="61"/>
      <c r="AL40" s="61"/>
      <c r="AM40" s="62"/>
      <c r="AN40" s="43" t="str">
        <f t="shared" si="1"/>
        <v/>
      </c>
      <c r="AO40" s="43" t="str">
        <f t="shared" si="2"/>
        <v/>
      </c>
      <c r="AP40" s="34"/>
      <c r="AQ40" s="39">
        <f t="shared" si="0"/>
        <v>0</v>
      </c>
      <c r="AR40" s="65">
        <f t="shared" si="3"/>
        <v>0</v>
      </c>
      <c r="AS40" s="34"/>
      <c r="AT40" s="34"/>
      <c r="AU40" s="34"/>
      <c r="AV40" s="34"/>
      <c r="AW40" s="34"/>
      <c r="AX40" s="34"/>
      <c r="AY40" s="34"/>
    </row>
    <row r="41" spans="1:51" s="4" customFormat="1" ht="15" customHeight="1">
      <c r="A41" s="34"/>
      <c r="B41" s="3">
        <v>35</v>
      </c>
      <c r="C41" s="26" t="str">
        <f>IF(นักเรียน!B40="","",นักเรียน!B40)</f>
        <v/>
      </c>
      <c r="D41" s="27" t="str">
        <f>IF(นักเรียน!C40="","",นักเรียน!C40)</f>
        <v/>
      </c>
      <c r="E41" s="44"/>
      <c r="F41" s="45"/>
      <c r="G41" s="45"/>
      <c r="H41" s="45"/>
      <c r="I41" s="46"/>
      <c r="J41" s="44"/>
      <c r="K41" s="45"/>
      <c r="L41" s="45"/>
      <c r="M41" s="45"/>
      <c r="N41" s="46"/>
      <c r="O41" s="44"/>
      <c r="P41" s="45"/>
      <c r="Q41" s="45"/>
      <c r="R41" s="45"/>
      <c r="S41" s="46"/>
      <c r="T41" s="44"/>
      <c r="U41" s="45"/>
      <c r="V41" s="45"/>
      <c r="W41" s="45"/>
      <c r="X41" s="46"/>
      <c r="Y41" s="44"/>
      <c r="Z41" s="45"/>
      <c r="AA41" s="45"/>
      <c r="AB41" s="45"/>
      <c r="AC41" s="93"/>
      <c r="AD41" s="45"/>
      <c r="AE41" s="45"/>
      <c r="AF41" s="45"/>
      <c r="AG41" s="45"/>
      <c r="AH41" s="46"/>
      <c r="AI41" s="60"/>
      <c r="AJ41" s="61"/>
      <c r="AK41" s="61"/>
      <c r="AL41" s="61"/>
      <c r="AM41" s="62"/>
      <c r="AN41" s="43" t="str">
        <f t="shared" si="1"/>
        <v/>
      </c>
      <c r="AO41" s="43" t="str">
        <f t="shared" si="2"/>
        <v/>
      </c>
      <c r="AP41" s="34"/>
      <c r="AQ41" s="39">
        <f t="shared" si="0"/>
        <v>0</v>
      </c>
      <c r="AR41" s="65">
        <f t="shared" si="3"/>
        <v>0</v>
      </c>
      <c r="AS41" s="34"/>
      <c r="AT41" s="34"/>
      <c r="AU41" s="34"/>
      <c r="AV41" s="34"/>
      <c r="AW41" s="34"/>
      <c r="AX41" s="34"/>
      <c r="AY41" s="34"/>
    </row>
    <row r="42" spans="1:51" s="4" customFormat="1" ht="15" customHeight="1">
      <c r="A42" s="34"/>
      <c r="B42" s="3">
        <v>36</v>
      </c>
      <c r="C42" s="26" t="str">
        <f>IF(นักเรียน!B41="","",นักเรียน!B41)</f>
        <v/>
      </c>
      <c r="D42" s="27" t="str">
        <f>IF(นักเรียน!C41="","",นักเรียน!C41)</f>
        <v/>
      </c>
      <c r="E42" s="44"/>
      <c r="F42" s="45"/>
      <c r="G42" s="45"/>
      <c r="H42" s="45"/>
      <c r="I42" s="46"/>
      <c r="J42" s="44"/>
      <c r="K42" s="45"/>
      <c r="L42" s="45"/>
      <c r="M42" s="45"/>
      <c r="N42" s="46"/>
      <c r="O42" s="44"/>
      <c r="P42" s="45"/>
      <c r="Q42" s="45"/>
      <c r="R42" s="45"/>
      <c r="S42" s="46"/>
      <c r="T42" s="44"/>
      <c r="U42" s="45"/>
      <c r="V42" s="45"/>
      <c r="W42" s="45"/>
      <c r="X42" s="46"/>
      <c r="Y42" s="44"/>
      <c r="Z42" s="45"/>
      <c r="AA42" s="45"/>
      <c r="AB42" s="45"/>
      <c r="AC42" s="93"/>
      <c r="AD42" s="45"/>
      <c r="AE42" s="45"/>
      <c r="AF42" s="45"/>
      <c r="AG42" s="45"/>
      <c r="AH42" s="46"/>
      <c r="AI42" s="60"/>
      <c r="AJ42" s="61"/>
      <c r="AK42" s="61"/>
      <c r="AL42" s="61"/>
      <c r="AM42" s="62"/>
      <c r="AN42" s="43" t="str">
        <f t="shared" si="1"/>
        <v/>
      </c>
      <c r="AO42" s="43" t="str">
        <f t="shared" si="2"/>
        <v/>
      </c>
      <c r="AP42" s="34"/>
      <c r="AQ42" s="39">
        <f t="shared" si="0"/>
        <v>0</v>
      </c>
      <c r="AR42" s="65">
        <f t="shared" si="3"/>
        <v>0</v>
      </c>
      <c r="AS42" s="34"/>
      <c r="AT42" s="34"/>
      <c r="AU42" s="34"/>
      <c r="AV42" s="34"/>
      <c r="AW42" s="34"/>
      <c r="AX42" s="34"/>
      <c r="AY42" s="34"/>
    </row>
    <row r="43" spans="1:51" s="4" customFormat="1" ht="15" customHeight="1">
      <c r="A43" s="34"/>
      <c r="B43" s="3">
        <v>37</v>
      </c>
      <c r="C43" s="26" t="str">
        <f>IF(นักเรียน!B42="","",นักเรียน!B42)</f>
        <v/>
      </c>
      <c r="D43" s="27" t="str">
        <f>IF(นักเรียน!C42="","",นักเรียน!C42)</f>
        <v/>
      </c>
      <c r="E43" s="44"/>
      <c r="F43" s="45"/>
      <c r="G43" s="45"/>
      <c r="H43" s="45"/>
      <c r="I43" s="46"/>
      <c r="J43" s="44"/>
      <c r="K43" s="45"/>
      <c r="L43" s="45"/>
      <c r="M43" s="45"/>
      <c r="N43" s="46"/>
      <c r="O43" s="44"/>
      <c r="P43" s="45"/>
      <c r="Q43" s="45"/>
      <c r="R43" s="45"/>
      <c r="S43" s="46"/>
      <c r="T43" s="44"/>
      <c r="U43" s="45"/>
      <c r="V43" s="45"/>
      <c r="W43" s="45"/>
      <c r="X43" s="46"/>
      <c r="Y43" s="44"/>
      <c r="Z43" s="45"/>
      <c r="AA43" s="45"/>
      <c r="AB43" s="45"/>
      <c r="AC43" s="93"/>
      <c r="AD43" s="45"/>
      <c r="AE43" s="45"/>
      <c r="AF43" s="45"/>
      <c r="AG43" s="45"/>
      <c r="AH43" s="46"/>
      <c r="AI43" s="60"/>
      <c r="AJ43" s="61"/>
      <c r="AK43" s="61"/>
      <c r="AL43" s="61"/>
      <c r="AM43" s="62"/>
      <c r="AN43" s="43" t="str">
        <f t="shared" si="1"/>
        <v/>
      </c>
      <c r="AO43" s="43" t="str">
        <f t="shared" si="2"/>
        <v/>
      </c>
      <c r="AP43" s="34"/>
      <c r="AQ43" s="39">
        <f t="shared" si="0"/>
        <v>0</v>
      </c>
      <c r="AR43" s="65">
        <f t="shared" si="3"/>
        <v>0</v>
      </c>
      <c r="AS43" s="34"/>
      <c r="AT43" s="34"/>
      <c r="AU43" s="34"/>
      <c r="AV43" s="34"/>
      <c r="AW43" s="34"/>
      <c r="AX43" s="34"/>
      <c r="AY43" s="34"/>
    </row>
    <row r="44" spans="1:51" s="5" customFormat="1" ht="15" customHeight="1">
      <c r="A44" s="35"/>
      <c r="B44" s="3">
        <v>38</v>
      </c>
      <c r="C44" s="26" t="str">
        <f>IF(นักเรียน!B43="","",นักเรียน!B43)</f>
        <v/>
      </c>
      <c r="D44" s="27" t="str">
        <f>IF(นักเรียน!C43="","",นักเรียน!C43)</f>
        <v/>
      </c>
      <c r="E44" s="44"/>
      <c r="F44" s="45"/>
      <c r="G44" s="45"/>
      <c r="H44" s="45"/>
      <c r="I44" s="46"/>
      <c r="J44" s="44"/>
      <c r="K44" s="45"/>
      <c r="L44" s="45"/>
      <c r="M44" s="45"/>
      <c r="N44" s="46"/>
      <c r="O44" s="44"/>
      <c r="P44" s="45"/>
      <c r="Q44" s="45"/>
      <c r="R44" s="45"/>
      <c r="S44" s="46"/>
      <c r="T44" s="44"/>
      <c r="U44" s="45"/>
      <c r="V44" s="45"/>
      <c r="W44" s="45"/>
      <c r="X44" s="46"/>
      <c r="Y44" s="44"/>
      <c r="Z44" s="45"/>
      <c r="AA44" s="45"/>
      <c r="AB44" s="45"/>
      <c r="AC44" s="93"/>
      <c r="AD44" s="45"/>
      <c r="AE44" s="45"/>
      <c r="AF44" s="45"/>
      <c r="AG44" s="45"/>
      <c r="AH44" s="46"/>
      <c r="AI44" s="60"/>
      <c r="AJ44" s="61"/>
      <c r="AK44" s="61"/>
      <c r="AL44" s="61"/>
      <c r="AM44" s="62"/>
      <c r="AN44" s="43" t="str">
        <f t="shared" si="1"/>
        <v/>
      </c>
      <c r="AO44" s="43" t="str">
        <f t="shared" si="2"/>
        <v/>
      </c>
      <c r="AP44" s="35"/>
      <c r="AQ44" s="39">
        <f t="shared" si="0"/>
        <v>0</v>
      </c>
      <c r="AR44" s="65">
        <f t="shared" si="3"/>
        <v>0</v>
      </c>
      <c r="AS44" s="35"/>
      <c r="AT44" s="35"/>
      <c r="AU44" s="35"/>
      <c r="AV44" s="35"/>
      <c r="AW44" s="35"/>
      <c r="AX44" s="35"/>
      <c r="AY44" s="35"/>
    </row>
    <row r="45" spans="1:51" s="5" customFormat="1" ht="15" customHeight="1">
      <c r="A45" s="35"/>
      <c r="B45" s="3">
        <v>39</v>
      </c>
      <c r="C45" s="26" t="str">
        <f>IF(นักเรียน!B44="","",นักเรียน!B44)</f>
        <v/>
      </c>
      <c r="D45" s="27" t="str">
        <f>IF(นักเรียน!C44="","",นักเรียน!C44)</f>
        <v/>
      </c>
      <c r="E45" s="44"/>
      <c r="F45" s="45"/>
      <c r="G45" s="45"/>
      <c r="H45" s="45"/>
      <c r="I45" s="46"/>
      <c r="J45" s="44"/>
      <c r="K45" s="45"/>
      <c r="L45" s="45"/>
      <c r="M45" s="45"/>
      <c r="N45" s="46"/>
      <c r="O45" s="44"/>
      <c r="P45" s="45"/>
      <c r="Q45" s="45"/>
      <c r="R45" s="45"/>
      <c r="S45" s="46"/>
      <c r="T45" s="44"/>
      <c r="U45" s="45"/>
      <c r="V45" s="45"/>
      <c r="W45" s="45"/>
      <c r="X45" s="46"/>
      <c r="Y45" s="44"/>
      <c r="Z45" s="45"/>
      <c r="AA45" s="45"/>
      <c r="AB45" s="45"/>
      <c r="AC45" s="93"/>
      <c r="AD45" s="45"/>
      <c r="AE45" s="45"/>
      <c r="AF45" s="45"/>
      <c r="AG45" s="45"/>
      <c r="AH45" s="46"/>
      <c r="AI45" s="60"/>
      <c r="AJ45" s="61"/>
      <c r="AK45" s="61"/>
      <c r="AL45" s="61"/>
      <c r="AM45" s="62"/>
      <c r="AN45" s="43" t="str">
        <f t="shared" si="1"/>
        <v/>
      </c>
      <c r="AO45" s="43" t="str">
        <f t="shared" si="2"/>
        <v/>
      </c>
      <c r="AP45" s="35"/>
      <c r="AQ45" s="39">
        <f t="shared" si="0"/>
        <v>0</v>
      </c>
      <c r="AR45" s="65">
        <f t="shared" si="3"/>
        <v>0</v>
      </c>
      <c r="AS45" s="35"/>
      <c r="AT45" s="35"/>
      <c r="AU45" s="35"/>
      <c r="AV45" s="35"/>
      <c r="AW45" s="35"/>
      <c r="AX45" s="35"/>
      <c r="AY45" s="35"/>
    </row>
    <row r="46" spans="1:51" s="5" customFormat="1" ht="15" customHeight="1">
      <c r="A46" s="35"/>
      <c r="B46" s="3">
        <v>40</v>
      </c>
      <c r="C46" s="26" t="str">
        <f>IF(นักเรียน!B45="","",นักเรียน!B45)</f>
        <v/>
      </c>
      <c r="D46" s="27" t="str">
        <f>IF(นักเรียน!C45="","",นักเรียน!C45)</f>
        <v/>
      </c>
      <c r="E46" s="44"/>
      <c r="F46" s="45"/>
      <c r="G46" s="45"/>
      <c r="H46" s="45"/>
      <c r="I46" s="46"/>
      <c r="J46" s="44"/>
      <c r="K46" s="45"/>
      <c r="L46" s="45"/>
      <c r="M46" s="45"/>
      <c r="N46" s="46"/>
      <c r="O46" s="44"/>
      <c r="P46" s="45"/>
      <c r="Q46" s="45"/>
      <c r="R46" s="45"/>
      <c r="S46" s="46"/>
      <c r="T46" s="44"/>
      <c r="U46" s="45"/>
      <c r="V46" s="45"/>
      <c r="W46" s="45"/>
      <c r="X46" s="46"/>
      <c r="Y46" s="44"/>
      <c r="Z46" s="45"/>
      <c r="AA46" s="45"/>
      <c r="AB46" s="45"/>
      <c r="AC46" s="93"/>
      <c r="AD46" s="45"/>
      <c r="AE46" s="45"/>
      <c r="AF46" s="45"/>
      <c r="AG46" s="45"/>
      <c r="AH46" s="46"/>
      <c r="AI46" s="60"/>
      <c r="AJ46" s="61"/>
      <c r="AK46" s="61"/>
      <c r="AL46" s="61"/>
      <c r="AM46" s="62"/>
      <c r="AN46" s="43" t="str">
        <f t="shared" si="1"/>
        <v/>
      </c>
      <c r="AO46" s="43" t="str">
        <f t="shared" si="2"/>
        <v/>
      </c>
      <c r="AP46" s="35"/>
      <c r="AQ46" s="39">
        <f t="shared" si="0"/>
        <v>0</v>
      </c>
      <c r="AR46" s="65">
        <f t="shared" si="3"/>
        <v>0</v>
      </c>
      <c r="AS46" s="35"/>
      <c r="AT46" s="35"/>
      <c r="AU46" s="35"/>
      <c r="AV46" s="35"/>
      <c r="AW46" s="35"/>
      <c r="AX46" s="35"/>
      <c r="AY46" s="35"/>
    </row>
    <row r="47" spans="1:51" s="5" customFormat="1" ht="15" customHeight="1">
      <c r="A47" s="35"/>
      <c r="B47" s="3">
        <v>41</v>
      </c>
      <c r="C47" s="26" t="str">
        <f>IF(นักเรียน!B46="","",นักเรียน!B46)</f>
        <v/>
      </c>
      <c r="D47" s="27" t="str">
        <f>IF(นักเรียน!C46="","",นักเรียน!C46)</f>
        <v/>
      </c>
      <c r="E47" s="44"/>
      <c r="F47" s="45"/>
      <c r="G47" s="45"/>
      <c r="H47" s="45"/>
      <c r="I47" s="46"/>
      <c r="J47" s="44"/>
      <c r="K47" s="45"/>
      <c r="L47" s="45"/>
      <c r="M47" s="45"/>
      <c r="N47" s="46"/>
      <c r="O47" s="44"/>
      <c r="P47" s="45"/>
      <c r="Q47" s="45"/>
      <c r="R47" s="45"/>
      <c r="S47" s="46"/>
      <c r="T47" s="44"/>
      <c r="U47" s="45"/>
      <c r="V47" s="45"/>
      <c r="W47" s="45"/>
      <c r="X47" s="46"/>
      <c r="Y47" s="44"/>
      <c r="Z47" s="45"/>
      <c r="AA47" s="45"/>
      <c r="AB47" s="45"/>
      <c r="AC47" s="93"/>
      <c r="AD47" s="45"/>
      <c r="AE47" s="45"/>
      <c r="AF47" s="45"/>
      <c r="AG47" s="45"/>
      <c r="AH47" s="46"/>
      <c r="AI47" s="60"/>
      <c r="AJ47" s="61"/>
      <c r="AK47" s="61"/>
      <c r="AL47" s="61"/>
      <c r="AM47" s="62"/>
      <c r="AN47" s="43" t="str">
        <f t="shared" si="1"/>
        <v/>
      </c>
      <c r="AO47" s="43" t="str">
        <f t="shared" si="2"/>
        <v/>
      </c>
      <c r="AP47" s="35"/>
      <c r="AQ47" s="39">
        <f t="shared" si="0"/>
        <v>0</v>
      </c>
      <c r="AR47" s="65">
        <f t="shared" si="3"/>
        <v>0</v>
      </c>
      <c r="AS47" s="35"/>
      <c r="AT47" s="35"/>
      <c r="AU47" s="35"/>
      <c r="AV47" s="35"/>
      <c r="AW47" s="35"/>
      <c r="AX47" s="35"/>
      <c r="AY47" s="35"/>
    </row>
    <row r="48" spans="1:51" s="5" customFormat="1" ht="15" customHeight="1">
      <c r="A48" s="35"/>
      <c r="B48" s="3">
        <v>42</v>
      </c>
      <c r="C48" s="26" t="str">
        <f>IF(นักเรียน!B47="","",นักเรียน!B47)</f>
        <v/>
      </c>
      <c r="D48" s="27" t="str">
        <f>IF(นักเรียน!C47="","",นักเรียน!C47)</f>
        <v/>
      </c>
      <c r="E48" s="44"/>
      <c r="F48" s="45"/>
      <c r="G48" s="45"/>
      <c r="H48" s="45"/>
      <c r="I48" s="46"/>
      <c r="J48" s="44"/>
      <c r="K48" s="45"/>
      <c r="L48" s="45"/>
      <c r="M48" s="45"/>
      <c r="N48" s="46"/>
      <c r="O48" s="44"/>
      <c r="P48" s="45"/>
      <c r="Q48" s="45"/>
      <c r="R48" s="45"/>
      <c r="S48" s="46"/>
      <c r="T48" s="44"/>
      <c r="U48" s="45"/>
      <c r="V48" s="45"/>
      <c r="W48" s="45"/>
      <c r="X48" s="46"/>
      <c r="Y48" s="44"/>
      <c r="Z48" s="45"/>
      <c r="AA48" s="45"/>
      <c r="AB48" s="45"/>
      <c r="AC48" s="93"/>
      <c r="AD48" s="45"/>
      <c r="AE48" s="45"/>
      <c r="AF48" s="45"/>
      <c r="AG48" s="45"/>
      <c r="AH48" s="46"/>
      <c r="AI48" s="60"/>
      <c r="AJ48" s="61"/>
      <c r="AK48" s="61"/>
      <c r="AL48" s="61"/>
      <c r="AM48" s="62"/>
      <c r="AN48" s="43" t="str">
        <f t="shared" si="1"/>
        <v/>
      </c>
      <c r="AO48" s="43" t="str">
        <f t="shared" si="2"/>
        <v/>
      </c>
      <c r="AP48" s="35"/>
      <c r="AQ48" s="39">
        <f t="shared" si="0"/>
        <v>0</v>
      </c>
      <c r="AR48" s="65">
        <f t="shared" si="3"/>
        <v>0</v>
      </c>
      <c r="AS48" s="35"/>
      <c r="AT48" s="35"/>
      <c r="AU48" s="35"/>
      <c r="AV48" s="35"/>
      <c r="AW48" s="35"/>
      <c r="AX48" s="35"/>
      <c r="AY48" s="35"/>
    </row>
    <row r="49" spans="1:51" s="5" customFormat="1" ht="15" customHeight="1">
      <c r="A49" s="35"/>
      <c r="B49" s="3">
        <v>43</v>
      </c>
      <c r="C49" s="26" t="str">
        <f>IF(นักเรียน!B48="","",นักเรียน!B48)</f>
        <v/>
      </c>
      <c r="D49" s="27" t="str">
        <f>IF(นักเรียน!C48="","",นักเรียน!C48)</f>
        <v/>
      </c>
      <c r="E49" s="44"/>
      <c r="F49" s="45"/>
      <c r="G49" s="45"/>
      <c r="H49" s="45"/>
      <c r="I49" s="46"/>
      <c r="J49" s="44"/>
      <c r="K49" s="45"/>
      <c r="L49" s="45"/>
      <c r="M49" s="45"/>
      <c r="N49" s="46"/>
      <c r="O49" s="44"/>
      <c r="P49" s="45"/>
      <c r="Q49" s="45"/>
      <c r="R49" s="45"/>
      <c r="S49" s="46"/>
      <c r="T49" s="44"/>
      <c r="U49" s="45"/>
      <c r="V49" s="45"/>
      <c r="W49" s="45"/>
      <c r="X49" s="46"/>
      <c r="Y49" s="44"/>
      <c r="Z49" s="45"/>
      <c r="AA49" s="45"/>
      <c r="AB49" s="45"/>
      <c r="AC49" s="93"/>
      <c r="AD49" s="45"/>
      <c r="AE49" s="45"/>
      <c r="AF49" s="45"/>
      <c r="AG49" s="45"/>
      <c r="AH49" s="46"/>
      <c r="AI49" s="60"/>
      <c r="AJ49" s="61"/>
      <c r="AK49" s="61"/>
      <c r="AL49" s="61"/>
      <c r="AM49" s="62"/>
      <c r="AN49" s="43" t="str">
        <f t="shared" si="1"/>
        <v/>
      </c>
      <c r="AO49" s="43" t="str">
        <f t="shared" si="2"/>
        <v/>
      </c>
      <c r="AP49" s="35"/>
      <c r="AQ49" s="39">
        <f t="shared" si="0"/>
        <v>0</v>
      </c>
      <c r="AR49" s="65">
        <f t="shared" si="3"/>
        <v>0</v>
      </c>
      <c r="AS49" s="35"/>
      <c r="AT49" s="35"/>
      <c r="AU49" s="35"/>
      <c r="AV49" s="35"/>
      <c r="AW49" s="35"/>
      <c r="AX49" s="35"/>
      <c r="AY49" s="35"/>
    </row>
    <row r="50" spans="1:51" s="5" customFormat="1" ht="15" customHeight="1">
      <c r="A50" s="35"/>
      <c r="B50" s="3">
        <v>44</v>
      </c>
      <c r="C50" s="26" t="str">
        <f>IF(นักเรียน!B49="","",นักเรียน!B49)</f>
        <v/>
      </c>
      <c r="D50" s="27" t="str">
        <f>IF(นักเรียน!C49="","",นักเรียน!C49)</f>
        <v/>
      </c>
      <c r="E50" s="44"/>
      <c r="F50" s="45"/>
      <c r="G50" s="45"/>
      <c r="H50" s="45"/>
      <c r="I50" s="46"/>
      <c r="J50" s="44"/>
      <c r="K50" s="45"/>
      <c r="L50" s="45"/>
      <c r="M50" s="45"/>
      <c r="N50" s="46"/>
      <c r="O50" s="44"/>
      <c r="P50" s="45"/>
      <c r="Q50" s="45"/>
      <c r="R50" s="45"/>
      <c r="S50" s="46"/>
      <c r="T50" s="44"/>
      <c r="U50" s="45"/>
      <c r="V50" s="45"/>
      <c r="W50" s="45"/>
      <c r="X50" s="46"/>
      <c r="Y50" s="44"/>
      <c r="Z50" s="45"/>
      <c r="AA50" s="45"/>
      <c r="AB50" s="45"/>
      <c r="AC50" s="93"/>
      <c r="AD50" s="45"/>
      <c r="AE50" s="45"/>
      <c r="AF50" s="45"/>
      <c r="AG50" s="45"/>
      <c r="AH50" s="46"/>
      <c r="AI50" s="60"/>
      <c r="AJ50" s="61"/>
      <c r="AK50" s="61"/>
      <c r="AL50" s="61"/>
      <c r="AM50" s="62"/>
      <c r="AN50" s="43" t="str">
        <f t="shared" si="1"/>
        <v/>
      </c>
      <c r="AO50" s="43" t="str">
        <f t="shared" si="2"/>
        <v/>
      </c>
      <c r="AP50" s="35"/>
      <c r="AQ50" s="39">
        <f t="shared" si="0"/>
        <v>0</v>
      </c>
      <c r="AR50" s="65">
        <f t="shared" si="3"/>
        <v>0</v>
      </c>
      <c r="AS50" s="35"/>
      <c r="AT50" s="35"/>
      <c r="AU50" s="35"/>
      <c r="AV50" s="35"/>
      <c r="AW50" s="35"/>
      <c r="AX50" s="35"/>
      <c r="AY50" s="35"/>
    </row>
    <row r="51" spans="1:51" s="5" customFormat="1" ht="15" customHeight="1">
      <c r="A51" s="35"/>
      <c r="B51" s="3">
        <v>45</v>
      </c>
      <c r="C51" s="26" t="str">
        <f>IF(นักเรียน!B50="","",นักเรียน!B50)</f>
        <v/>
      </c>
      <c r="D51" s="27" t="str">
        <f>IF(นักเรียน!C50="","",นักเรียน!C50)</f>
        <v/>
      </c>
      <c r="E51" s="44"/>
      <c r="F51" s="45"/>
      <c r="G51" s="45"/>
      <c r="H51" s="45"/>
      <c r="I51" s="46"/>
      <c r="J51" s="44"/>
      <c r="K51" s="45"/>
      <c r="L51" s="45"/>
      <c r="M51" s="45"/>
      <c r="N51" s="46"/>
      <c r="O51" s="44"/>
      <c r="P51" s="45"/>
      <c r="Q51" s="45"/>
      <c r="R51" s="45"/>
      <c r="S51" s="46"/>
      <c r="T51" s="44"/>
      <c r="U51" s="45"/>
      <c r="V51" s="45"/>
      <c r="W51" s="45"/>
      <c r="X51" s="46"/>
      <c r="Y51" s="44"/>
      <c r="Z51" s="45"/>
      <c r="AA51" s="45"/>
      <c r="AB51" s="45"/>
      <c r="AC51" s="93"/>
      <c r="AD51" s="45"/>
      <c r="AE51" s="45"/>
      <c r="AF51" s="45"/>
      <c r="AG51" s="45"/>
      <c r="AH51" s="46"/>
      <c r="AI51" s="44"/>
      <c r="AJ51" s="45"/>
      <c r="AK51" s="45"/>
      <c r="AL51" s="45"/>
      <c r="AM51" s="46"/>
      <c r="AN51" s="43" t="str">
        <f t="shared" si="1"/>
        <v/>
      </c>
      <c r="AO51" s="43" t="str">
        <f>IF(AN51="","",IF(AN51=5,"ดีเยี่ยม",IF(AN51=4,"ดีมาก",IF(AN51=3,"ดี",IF(AN51=2,"พอใช้","ปรับปรุง")))))</f>
        <v/>
      </c>
      <c r="AP51" s="35"/>
      <c r="AQ51" s="39">
        <f t="shared" si="0"/>
        <v>0</v>
      </c>
      <c r="AR51" s="65">
        <f t="shared" si="3"/>
        <v>0</v>
      </c>
      <c r="AS51" s="35"/>
      <c r="AT51" s="35"/>
      <c r="AU51" s="35"/>
      <c r="AV51" s="35"/>
      <c r="AW51" s="35"/>
      <c r="AX51" s="35"/>
      <c r="AY51" s="35"/>
    </row>
    <row r="52" spans="1:51" s="5" customFormat="1" ht="18.75" customHeight="1">
      <c r="A52" s="35"/>
      <c r="B52" s="194" t="s">
        <v>45</v>
      </c>
      <c r="C52" s="195"/>
      <c r="D52" s="195"/>
      <c r="E52" s="195"/>
      <c r="F52" s="195"/>
      <c r="G52" s="195"/>
      <c r="H52" s="195"/>
      <c r="I52" s="196"/>
      <c r="J52" s="170" t="str">
        <f>IF(AS2=0,"",AS2)</f>
        <v/>
      </c>
      <c r="K52" s="170"/>
      <c r="L52" s="170"/>
      <c r="M52" s="170"/>
      <c r="N52" s="170"/>
      <c r="O52" s="181"/>
      <c r="P52" s="182"/>
      <c r="Q52" s="182"/>
      <c r="R52" s="182"/>
      <c r="S52" s="182"/>
      <c r="T52" s="182"/>
      <c r="U52" s="182"/>
      <c r="V52" s="182"/>
      <c r="W52" s="182"/>
      <c r="X52" s="183"/>
      <c r="Y52" s="94"/>
      <c r="Z52" s="182" t="str">
        <f>J52</f>
        <v/>
      </c>
      <c r="AA52" s="182"/>
      <c r="AB52" s="182"/>
      <c r="AC52" s="183"/>
      <c r="AD52" s="181" t="s">
        <v>36</v>
      </c>
      <c r="AE52" s="182"/>
      <c r="AF52" s="182"/>
      <c r="AG52" s="182"/>
      <c r="AH52" s="182"/>
      <c r="AI52" s="182"/>
      <c r="AJ52" s="182"/>
      <c r="AK52" s="182"/>
      <c r="AL52" s="182"/>
      <c r="AM52" s="183"/>
      <c r="AN52" s="169" t="str">
        <f>IF(AS4="-","-",AS4)</f>
        <v>-</v>
      </c>
      <c r="AO52" s="170"/>
      <c r="AP52" s="35"/>
      <c r="AQ52" s="66"/>
      <c r="AR52" s="67"/>
      <c r="AS52" s="35"/>
      <c r="AT52" s="35"/>
      <c r="AU52" s="35"/>
      <c r="AV52" s="35"/>
      <c r="AW52" s="35"/>
      <c r="AX52" s="35"/>
      <c r="AY52" s="35"/>
    </row>
    <row r="53" spans="1:51" s="5" customFormat="1" ht="18.75" customHeight="1">
      <c r="A53" s="35"/>
      <c r="B53" s="171" t="s">
        <v>35</v>
      </c>
      <c r="C53" s="171"/>
      <c r="D53" s="171"/>
      <c r="E53" s="171"/>
      <c r="F53" s="171"/>
      <c r="G53" s="171"/>
      <c r="H53" s="171"/>
      <c r="I53" s="171"/>
      <c r="J53" s="172" t="str">
        <f>IF(AS3="-","",AS3)</f>
        <v/>
      </c>
      <c r="K53" s="173"/>
      <c r="L53" s="173"/>
      <c r="M53" s="173"/>
      <c r="N53" s="173"/>
      <c r="O53" s="184"/>
      <c r="P53" s="185"/>
      <c r="Q53" s="185"/>
      <c r="R53" s="185"/>
      <c r="S53" s="185"/>
      <c r="T53" s="185"/>
      <c r="U53" s="185"/>
      <c r="V53" s="185"/>
      <c r="W53" s="185"/>
      <c r="X53" s="186"/>
      <c r="Y53" s="96"/>
      <c r="Z53" s="205" t="str">
        <f>J53</f>
        <v/>
      </c>
      <c r="AA53" s="185"/>
      <c r="AB53" s="185"/>
      <c r="AC53" s="186"/>
      <c r="AD53" s="184" t="s">
        <v>2</v>
      </c>
      <c r="AE53" s="185"/>
      <c r="AF53" s="185"/>
      <c r="AG53" s="185"/>
      <c r="AH53" s="185"/>
      <c r="AI53" s="185"/>
      <c r="AJ53" s="185"/>
      <c r="AK53" s="185"/>
      <c r="AL53" s="185"/>
      <c r="AM53" s="186"/>
      <c r="AN53" s="180" t="str">
        <f>IF(AN52="-","-",IF(AN52&gt;=0.9,5,IF(AN52&gt;=0.75,4,IF(AN52&gt;=0.6,3,IF(AN52&gt;=0.5,2,1)))))</f>
        <v>-</v>
      </c>
      <c r="AO53" s="180"/>
      <c r="AP53" s="35"/>
      <c r="AQ53" s="66"/>
      <c r="AR53" s="67"/>
      <c r="AS53" s="35"/>
      <c r="AT53" s="35"/>
      <c r="AU53" s="35"/>
      <c r="AV53" s="35"/>
      <c r="AW53" s="35"/>
      <c r="AX53" s="35"/>
      <c r="AY53" s="35"/>
    </row>
    <row r="54" spans="1:51" s="5" customFormat="1" ht="18.75" customHeight="1">
      <c r="A54" s="35"/>
      <c r="B54" s="94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182" t="s">
        <v>46</v>
      </c>
      <c r="AA54" s="182"/>
      <c r="AB54" s="182"/>
      <c r="AC54" s="182"/>
      <c r="AD54" s="182"/>
      <c r="AE54" s="182"/>
      <c r="AF54" s="182"/>
      <c r="AG54" s="182"/>
      <c r="AH54" s="182"/>
      <c r="AI54" s="182"/>
      <c r="AJ54" s="182"/>
      <c r="AK54" s="182"/>
      <c r="AL54" s="182"/>
      <c r="AM54" s="183"/>
      <c r="AN54" s="170" t="str">
        <f>IF(AN53="-","-",IF(AN53=5,"ดีเยี่ยม",IF(AN53=4,"ดีมาก",IF(AN53=3,"ดี",IF(AN53=2,"พอใช้","ปรับปรุง")))))</f>
        <v>-</v>
      </c>
      <c r="AO54" s="170"/>
      <c r="AP54" s="35"/>
      <c r="AQ54" s="66"/>
      <c r="AR54" s="67"/>
      <c r="AS54" s="35"/>
      <c r="AT54" s="35"/>
      <c r="AU54" s="35"/>
      <c r="AV54" s="35"/>
      <c r="AW54" s="35"/>
      <c r="AX54" s="35"/>
      <c r="AY54" s="35"/>
    </row>
    <row r="55" spans="1:51" s="5" customFormat="1" ht="15.75" customHeight="1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8"/>
      <c r="AR55" s="35"/>
      <c r="AS55" s="35"/>
      <c r="AT55" s="35"/>
      <c r="AU55" s="35"/>
      <c r="AV55" s="35"/>
      <c r="AW55" s="35"/>
      <c r="AX55" s="35"/>
      <c r="AY55" s="35"/>
    </row>
    <row r="56" spans="1:51">
      <c r="B56" s="33"/>
      <c r="C56" s="33"/>
      <c r="D56" s="68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49" t="s">
        <v>37</v>
      </c>
      <c r="AO56" s="57">
        <f>COUNTIF(AN7:AN51,5)</f>
        <v>0</v>
      </c>
      <c r="AP56" s="33" t="s">
        <v>34</v>
      </c>
    </row>
    <row r="57" spans="1:51"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49" t="s">
        <v>38</v>
      </c>
      <c r="AO57" s="57">
        <f>COUNTIF(AN7:AN51,4)</f>
        <v>0</v>
      </c>
      <c r="AP57" s="33" t="s">
        <v>34</v>
      </c>
    </row>
    <row r="58" spans="1:51"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49" t="s">
        <v>39</v>
      </c>
      <c r="AO58" s="57">
        <f>COUNTIF(AN7:AN51,3)</f>
        <v>0</v>
      </c>
      <c r="AP58" s="33" t="s">
        <v>34</v>
      </c>
    </row>
    <row r="59" spans="1:51"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49" t="s">
        <v>40</v>
      </c>
      <c r="AO59" s="57">
        <f>COUNTIF(AN7:AN51,2)</f>
        <v>0</v>
      </c>
      <c r="AP59" s="33" t="s">
        <v>34</v>
      </c>
    </row>
    <row r="60" spans="1:51"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49" t="s">
        <v>41</v>
      </c>
      <c r="AO60" s="57">
        <f>COUNTIF(AN7:AN51,1)</f>
        <v>0</v>
      </c>
      <c r="AP60" s="33" t="s">
        <v>34</v>
      </c>
    </row>
    <row r="61" spans="1:51"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49" t="s">
        <v>44</v>
      </c>
      <c r="AO61" s="58">
        <f>SUM(AO56:AO60)</f>
        <v>0</v>
      </c>
      <c r="AP61" s="33" t="s">
        <v>34</v>
      </c>
    </row>
    <row r="62" spans="1:51"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</row>
    <row r="63" spans="1:51"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</row>
    <row r="64" spans="1:51"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</row>
    <row r="65" spans="2:41"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</row>
    <row r="66" spans="2:41"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</row>
    <row r="67" spans="2:41"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</row>
    <row r="68" spans="2:41"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</row>
    <row r="69" spans="2:41"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</row>
    <row r="70" spans="2:41"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</row>
    <row r="71" spans="2:41"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</row>
    <row r="72" spans="2:41"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</row>
    <row r="73" spans="2:41"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</row>
    <row r="74" spans="2:41"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</row>
    <row r="75" spans="2:41"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</row>
    <row r="76" spans="2:41"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</row>
    <row r="77" spans="2:41"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</row>
    <row r="78" spans="2:41"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</row>
    <row r="79" spans="2:41"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</row>
    <row r="80" spans="2:41"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</row>
    <row r="81" spans="2:41"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</row>
    <row r="82" spans="2:41"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</row>
    <row r="83" spans="2:41"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</row>
    <row r="84" spans="2:41"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</row>
    <row r="85" spans="2:41"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</row>
  </sheetData>
  <sheetProtection password="CF17" sheet="1" objects="1" scenarios="1" selectLockedCells="1"/>
  <mergeCells count="26">
    <mergeCell ref="J5:N5"/>
    <mergeCell ref="O5:S5"/>
    <mergeCell ref="AN54:AO54"/>
    <mergeCell ref="AD52:AM52"/>
    <mergeCell ref="AD53:AM53"/>
    <mergeCell ref="Z52:AC52"/>
    <mergeCell ref="Z53:AC53"/>
    <mergeCell ref="Z54:AM54"/>
    <mergeCell ref="AN53:AO53"/>
    <mergeCell ref="AN52:AO52"/>
    <mergeCell ref="B53:I53"/>
    <mergeCell ref="J53:N53"/>
    <mergeCell ref="O53:X53"/>
    <mergeCell ref="AO5:AO6"/>
    <mergeCell ref="B52:I52"/>
    <mergeCell ref="J52:N52"/>
    <mergeCell ref="B5:B6"/>
    <mergeCell ref="C5:C6"/>
    <mergeCell ref="D5:D6"/>
    <mergeCell ref="O52:X52"/>
    <mergeCell ref="T5:X5"/>
    <mergeCell ref="Y5:AC5"/>
    <mergeCell ref="AD5:AH5"/>
    <mergeCell ref="AI5:AM5"/>
    <mergeCell ref="AN5:AN6"/>
    <mergeCell ref="E5:I5"/>
  </mergeCells>
  <dataValidations count="5">
    <dataValidation type="list" allowBlank="1" showInputMessage="1" showErrorMessage="1" error="ในช่องนี้กรอกค่าระดับการประเมินเป็น 4 เท่านั้นครับ" prompt="ระดับคุณภาพ &quot;ดีมาก&quot;" sqref="AJ7:AJ51 P7:P51 U7:U51 Z7:Z51 AE7:AE51 F7:F51 K7:K51">
      <formula1>scor4</formula1>
    </dataValidation>
    <dataValidation type="list" allowBlank="1" showInputMessage="1" showErrorMessage="1" error="ในช่องนี้กรอกค่าระดับการประเมินเป็น 5 เท่านั้นครับ" prompt="ระดับคุณภาพ &quot;ดีเยี่ยม&quot;" sqref="AI7:AI51 O7:O51 T7:T51 Y7:Y51 AD7:AD51 E7:E51 J7:J51">
      <formula1>scor5</formula1>
    </dataValidation>
    <dataValidation type="list" allowBlank="1" showInputMessage="1" showErrorMessage="1" error="ในช่องนี้กรอกค่าระดับการประเมินเป็น 3 เท่านั้นครับ" prompt="ระดับคุณภาพ &quot;ดี&quot;" sqref="AK7:AK51 Q7:Q51 V7:V51 AA7:AA51 AF7:AF51 G7:G51 L7:L51">
      <formula1>scor3</formula1>
    </dataValidation>
    <dataValidation type="list" allowBlank="1" showInputMessage="1" showErrorMessage="1" error="ในช่องนี้กรอกค่าระดับการประเมินเป็น 2 เท่านั้นครับ" prompt="ระดับคุณภาพ &quot;พอใช้&quot;" sqref="AL7:AL51 R7:R51 W7:W51 AB7:AB51 AG7:AG51 H7:H51 M7:M51">
      <formula1>scor2</formula1>
    </dataValidation>
    <dataValidation type="list" allowBlank="1" showInputMessage="1" showErrorMessage="1" error="ในช่องนี้กรอกค่าระดับการประเมินเป็น 1 เท่านั้นครับ" prompt="ระดับคุณภาพ &quot;ปรับปรุง&quot;" sqref="AM7:AM51 X7:X51 S7:S51 N7:N51 AH7:AH51 AC7:AC51 I7:I51">
      <formula1>scor1</formula1>
    </dataValidation>
  </dataValidations>
  <printOptions horizontalCentered="1"/>
  <pageMargins left="0.51181102362204722" right="0.11811023622047245" top="0.35433070866141736" bottom="0.15748031496062992" header="0.11811023622047245" footer="0.11811023622047245"/>
  <pageSetup paperSize="9" scale="90" orientation="portrait" blackAndWhite="1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A1:AJ85"/>
  <sheetViews>
    <sheetView showGridLines="0" showRowColHeaders="0" workbookViewId="0">
      <selection activeCell="AB4" sqref="AB4"/>
    </sheetView>
  </sheetViews>
  <sheetFormatPr defaultColWidth="23.25" defaultRowHeight="22.5"/>
  <cols>
    <col min="1" max="1" width="15" style="33" customWidth="1"/>
    <col min="2" max="2" width="4.125" style="1" customWidth="1"/>
    <col min="3" max="3" width="8.75" style="1" customWidth="1"/>
    <col min="4" max="4" width="21.875" style="1" customWidth="1"/>
    <col min="5" max="24" width="2.625" style="1" customWidth="1"/>
    <col min="25" max="25" width="5.75" style="1" customWidth="1"/>
    <col min="26" max="26" width="8.125" style="1" customWidth="1"/>
    <col min="27" max="27" width="10.625" style="33" customWidth="1"/>
    <col min="28" max="28" width="14.625" style="36" customWidth="1"/>
    <col min="29" max="29" width="15.25" style="33" customWidth="1"/>
    <col min="30" max="30" width="10.25" style="33" customWidth="1"/>
    <col min="31" max="31" width="13.625" style="33" customWidth="1"/>
    <col min="32" max="36" width="23.25" style="33"/>
    <col min="37" max="16384" width="23.25" style="1"/>
  </cols>
  <sheetData>
    <row r="1" spans="1:36"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C1" s="52" t="s">
        <v>43</v>
      </c>
      <c r="AD1" s="100">
        <v>1</v>
      </c>
      <c r="AE1" s="56" t="s">
        <v>42</v>
      </c>
    </row>
    <row r="2" spans="1:36" s="7" customFormat="1" ht="19.5" customHeight="1">
      <c r="A2" s="32"/>
      <c r="B2" s="24"/>
      <c r="C2" s="162" t="str">
        <f>"แบบประเมินมาตรฐานด้านคุณภาพผู้เรียน  "&amp;บันทึกข้อความ!Q8&amp;" ปีการศึกษา "&amp;บันทึกข้อความ!Q9</f>
        <v>แบบประเมินมาตรฐานด้านคุณภาพผู้เรียน  ระดับมัธยมศึกษาปีที่... ปีการศึกษา 2556</v>
      </c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24"/>
      <c r="AA2" s="32"/>
      <c r="AB2" s="37"/>
      <c r="AC2" s="52" t="s">
        <v>33</v>
      </c>
      <c r="AD2" s="54">
        <f>SUM(Z56:Z58)</f>
        <v>0</v>
      </c>
      <c r="AE2" s="56" t="s">
        <v>34</v>
      </c>
      <c r="AF2" s="32"/>
      <c r="AG2" s="32"/>
      <c r="AH2" s="32"/>
      <c r="AI2" s="32"/>
      <c r="AJ2" s="32"/>
    </row>
    <row r="3" spans="1:36" s="7" customFormat="1" ht="19.5" customHeight="1">
      <c r="A3" s="32"/>
      <c r="B3" s="24"/>
      <c r="C3" s="24" t="s">
        <v>121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32"/>
      <c r="AB3" s="51"/>
      <c r="AC3" s="52" t="s">
        <v>35</v>
      </c>
      <c r="AD3" s="55" t="str">
        <f>IF(AD2=0,"-",AD2*100/Z61)</f>
        <v>-</v>
      </c>
      <c r="AE3" s="56"/>
      <c r="AF3" s="32"/>
      <c r="AG3" s="32"/>
      <c r="AH3" s="32"/>
      <c r="AI3" s="32"/>
      <c r="AJ3" s="32"/>
    </row>
    <row r="4" spans="1:36" s="21" customFormat="1" ht="21" customHeight="1">
      <c r="A4" s="32"/>
      <c r="D4" s="21" t="s">
        <v>135</v>
      </c>
      <c r="AA4" s="32"/>
      <c r="AB4" s="152"/>
      <c r="AC4" s="52" t="s">
        <v>36</v>
      </c>
      <c r="AD4" s="55" t="str">
        <f>IF(AD3="-","-",AD3*AD1/100)</f>
        <v>-</v>
      </c>
      <c r="AE4" s="56" t="s">
        <v>42</v>
      </c>
      <c r="AF4" s="32"/>
      <c r="AG4" s="32"/>
      <c r="AH4" s="32"/>
      <c r="AI4" s="32"/>
      <c r="AJ4" s="32"/>
    </row>
    <row r="5" spans="1:36" s="7" customFormat="1" ht="75.75" customHeight="1">
      <c r="A5" s="32"/>
      <c r="B5" s="167" t="s">
        <v>0</v>
      </c>
      <c r="C5" s="178" t="str">
        <f>นักเรียน!B5</f>
        <v>เลขประจำตัว</v>
      </c>
      <c r="D5" s="167" t="s">
        <v>1</v>
      </c>
      <c r="E5" s="175" t="s">
        <v>136</v>
      </c>
      <c r="F5" s="176"/>
      <c r="G5" s="176"/>
      <c r="H5" s="176"/>
      <c r="I5" s="177"/>
      <c r="J5" s="198" t="s">
        <v>137</v>
      </c>
      <c r="K5" s="201"/>
      <c r="L5" s="201"/>
      <c r="M5" s="201"/>
      <c r="N5" s="202"/>
      <c r="O5" s="198" t="s">
        <v>138</v>
      </c>
      <c r="P5" s="199"/>
      <c r="Q5" s="199"/>
      <c r="R5" s="199"/>
      <c r="S5" s="199"/>
      <c r="T5" s="175"/>
      <c r="U5" s="176"/>
      <c r="V5" s="176"/>
      <c r="W5" s="176"/>
      <c r="X5" s="176"/>
      <c r="Y5" s="174" t="s">
        <v>31</v>
      </c>
      <c r="Z5" s="174" t="s">
        <v>30</v>
      </c>
      <c r="AA5" s="32"/>
      <c r="AB5" s="47" t="s">
        <v>8</v>
      </c>
      <c r="AC5" s="48" t="s">
        <v>9</v>
      </c>
      <c r="AD5" s="32"/>
      <c r="AE5" s="32"/>
      <c r="AF5" s="32"/>
      <c r="AG5" s="32"/>
      <c r="AH5" s="32"/>
      <c r="AI5" s="32"/>
      <c r="AJ5" s="32"/>
    </row>
    <row r="6" spans="1:36" ht="24" customHeight="1">
      <c r="B6" s="167"/>
      <c r="C6" s="178"/>
      <c r="D6" s="167"/>
      <c r="E6" s="40">
        <v>5</v>
      </c>
      <c r="F6" s="41">
        <v>4</v>
      </c>
      <c r="G6" s="41">
        <v>3</v>
      </c>
      <c r="H6" s="41">
        <v>2</v>
      </c>
      <c r="I6" s="42">
        <v>1</v>
      </c>
      <c r="J6" s="40">
        <v>5</v>
      </c>
      <c r="K6" s="41">
        <v>4</v>
      </c>
      <c r="L6" s="41">
        <v>3</v>
      </c>
      <c r="M6" s="41">
        <v>2</v>
      </c>
      <c r="N6" s="42">
        <v>1</v>
      </c>
      <c r="O6" s="40">
        <v>5</v>
      </c>
      <c r="P6" s="41">
        <v>4</v>
      </c>
      <c r="Q6" s="41">
        <v>3</v>
      </c>
      <c r="R6" s="41">
        <v>2</v>
      </c>
      <c r="S6" s="41">
        <v>1</v>
      </c>
      <c r="T6" s="41"/>
      <c r="U6" s="41"/>
      <c r="V6" s="41"/>
      <c r="W6" s="41"/>
      <c r="X6" s="50"/>
      <c r="Y6" s="174"/>
      <c r="Z6" s="174"/>
      <c r="AB6" s="63">
        <v>15</v>
      </c>
      <c r="AC6" s="64">
        <v>100</v>
      </c>
    </row>
    <row r="7" spans="1:36" s="4" customFormat="1" ht="15" customHeight="1">
      <c r="A7" s="34"/>
      <c r="B7" s="3">
        <v>1</v>
      </c>
      <c r="C7" s="26">
        <f>IF(นักเรียน!B6="","",นักเรียน!B6)</f>
        <v>4462</v>
      </c>
      <c r="D7" s="27" t="str">
        <f>IF(นักเรียน!C6="","",นักเรียน!C6)</f>
        <v>สามเณร</v>
      </c>
      <c r="E7" s="44"/>
      <c r="F7" s="45"/>
      <c r="G7" s="45"/>
      <c r="H7" s="45"/>
      <c r="I7" s="46"/>
      <c r="J7" s="44"/>
      <c r="K7" s="45"/>
      <c r="L7" s="45"/>
      <c r="M7" s="45"/>
      <c r="N7" s="46"/>
      <c r="O7" s="44"/>
      <c r="P7" s="45"/>
      <c r="Q7" s="45"/>
      <c r="R7" s="45"/>
      <c r="S7" s="46"/>
      <c r="T7" s="60"/>
      <c r="U7" s="61"/>
      <c r="V7" s="61"/>
      <c r="W7" s="61"/>
      <c r="X7" s="62"/>
      <c r="Y7" s="43" t="str">
        <f>IF(AC7=0,"",IF(AC7&gt;=90,5,IF(AC7&gt;=75,4,IF(AC7&gt;=60,3,IF(AC7&gt;=50,2,1)))))</f>
        <v/>
      </c>
      <c r="Z7" s="43" t="str">
        <f>IF(Y7="","",IF(Y7=5,"ดีเยี่ยม",IF(Y7=4,"ดีมาก",IF(Y7=3,"ดี",IF(Y7=2,"พอใช้","ปรับปรุง")))))</f>
        <v/>
      </c>
      <c r="AA7" s="34"/>
      <c r="AB7" s="39">
        <f>SUM(E7:X7)</f>
        <v>0</v>
      </c>
      <c r="AC7" s="65">
        <f>AB7*100/$AB$6</f>
        <v>0</v>
      </c>
      <c r="AD7" s="34"/>
      <c r="AE7" s="34"/>
      <c r="AF7" s="34"/>
      <c r="AG7" s="34"/>
      <c r="AH7" s="34"/>
      <c r="AI7" s="34"/>
      <c r="AJ7" s="34"/>
    </row>
    <row r="8" spans="1:36" s="4" customFormat="1" ht="15" customHeight="1">
      <c r="A8" s="34"/>
      <c r="B8" s="3">
        <v>2</v>
      </c>
      <c r="C8" s="26">
        <f>IF(นักเรียน!B7="","",นักเรียน!B7)</f>
        <v>7338</v>
      </c>
      <c r="D8" s="27" t="str">
        <f>IF(นักเรียน!C7="","",นักเรียน!C7)</f>
        <v>สามเณร</v>
      </c>
      <c r="E8" s="44"/>
      <c r="F8" s="45"/>
      <c r="G8" s="45"/>
      <c r="H8" s="45"/>
      <c r="I8" s="46"/>
      <c r="J8" s="44"/>
      <c r="K8" s="45"/>
      <c r="L8" s="45"/>
      <c r="M8" s="45"/>
      <c r="N8" s="46"/>
      <c r="O8" s="44"/>
      <c r="P8" s="45"/>
      <c r="Q8" s="45"/>
      <c r="R8" s="45"/>
      <c r="S8" s="46"/>
      <c r="T8" s="60"/>
      <c r="U8" s="61"/>
      <c r="V8" s="61"/>
      <c r="W8" s="61"/>
      <c r="X8" s="62"/>
      <c r="Y8" s="43" t="str">
        <f t="shared" ref="Y8:Y51" si="0">IF(AC8=0,"",IF(AC8&gt;=90,5,IF(AC8&gt;=75,4,IF(AC8&gt;=60,3,IF(AC8&gt;=50,2,1)))))</f>
        <v/>
      </c>
      <c r="Z8" s="43" t="str">
        <f t="shared" ref="Z8:Z50" si="1">IF(Y8="","",IF(Y8=5,"ดีเยี่ยม",IF(Y8=4,"ดีมาก",IF(Y8=3,"ดี",IF(Y8=2,"พอใช้","ปรับปรุง")))))</f>
        <v/>
      </c>
      <c r="AA8" s="34"/>
      <c r="AB8" s="39">
        <f t="shared" ref="AB8:AB51" si="2">SUM(E8:X8)</f>
        <v>0</v>
      </c>
      <c r="AC8" s="65">
        <f t="shared" ref="AC8:AC51" si="3">AB8*100/$AB$6</f>
        <v>0</v>
      </c>
      <c r="AD8" s="34"/>
      <c r="AE8" s="34"/>
      <c r="AF8" s="34"/>
      <c r="AG8" s="34"/>
      <c r="AH8" s="34"/>
      <c r="AI8" s="34"/>
      <c r="AJ8" s="34"/>
    </row>
    <row r="9" spans="1:36" s="4" customFormat="1" ht="15" customHeight="1">
      <c r="A9" s="34"/>
      <c r="B9" s="3">
        <v>3</v>
      </c>
      <c r="C9" s="26">
        <f>IF(นักเรียน!B8="","",นักเรียน!B8)</f>
        <v>7341</v>
      </c>
      <c r="D9" s="27" t="str">
        <f>IF(นักเรียน!C8="","",นักเรียน!C8)</f>
        <v>สามเณร</v>
      </c>
      <c r="E9" s="44"/>
      <c r="F9" s="45"/>
      <c r="G9" s="45"/>
      <c r="H9" s="45"/>
      <c r="I9" s="46"/>
      <c r="J9" s="44"/>
      <c r="K9" s="45"/>
      <c r="L9" s="45"/>
      <c r="M9" s="45"/>
      <c r="N9" s="46"/>
      <c r="O9" s="44"/>
      <c r="P9" s="45"/>
      <c r="Q9" s="45"/>
      <c r="R9" s="45"/>
      <c r="S9" s="46"/>
      <c r="T9" s="60"/>
      <c r="U9" s="61"/>
      <c r="V9" s="61"/>
      <c r="W9" s="61"/>
      <c r="X9" s="62"/>
      <c r="Y9" s="43" t="str">
        <f t="shared" si="0"/>
        <v/>
      </c>
      <c r="Z9" s="43" t="str">
        <f t="shared" si="1"/>
        <v/>
      </c>
      <c r="AA9" s="34"/>
      <c r="AB9" s="39">
        <f t="shared" si="2"/>
        <v>0</v>
      </c>
      <c r="AC9" s="65">
        <f t="shared" si="3"/>
        <v>0</v>
      </c>
      <c r="AD9" s="34"/>
      <c r="AE9" s="34"/>
      <c r="AF9" s="34"/>
      <c r="AG9" s="34"/>
      <c r="AH9" s="34"/>
      <c r="AI9" s="34"/>
      <c r="AJ9" s="34"/>
    </row>
    <row r="10" spans="1:36" s="4" customFormat="1" ht="15" customHeight="1">
      <c r="A10" s="34"/>
      <c r="B10" s="3">
        <v>4</v>
      </c>
      <c r="C10" s="26">
        <f>IF(นักเรียน!B9="","",นักเรียน!B9)</f>
        <v>7410</v>
      </c>
      <c r="D10" s="27" t="str">
        <f>IF(นักเรียน!C9="","",นักเรียน!C9)</f>
        <v>สามเณร</v>
      </c>
      <c r="E10" s="44"/>
      <c r="F10" s="45"/>
      <c r="G10" s="45"/>
      <c r="H10" s="45"/>
      <c r="I10" s="46"/>
      <c r="J10" s="44"/>
      <c r="K10" s="45"/>
      <c r="L10" s="45"/>
      <c r="M10" s="45"/>
      <c r="N10" s="46"/>
      <c r="O10" s="44"/>
      <c r="P10" s="45"/>
      <c r="Q10" s="45"/>
      <c r="R10" s="45"/>
      <c r="S10" s="46"/>
      <c r="T10" s="60"/>
      <c r="U10" s="61"/>
      <c r="V10" s="61"/>
      <c r="W10" s="61"/>
      <c r="X10" s="62"/>
      <c r="Y10" s="43" t="str">
        <f t="shared" si="0"/>
        <v/>
      </c>
      <c r="Z10" s="43" t="str">
        <f t="shared" si="1"/>
        <v/>
      </c>
      <c r="AA10" s="34"/>
      <c r="AB10" s="39">
        <f t="shared" si="2"/>
        <v>0</v>
      </c>
      <c r="AC10" s="65">
        <f t="shared" si="3"/>
        <v>0</v>
      </c>
      <c r="AD10" s="34"/>
      <c r="AE10" s="34"/>
      <c r="AF10" s="34"/>
      <c r="AG10" s="34"/>
      <c r="AH10" s="34"/>
      <c r="AI10" s="34"/>
      <c r="AJ10" s="34"/>
    </row>
    <row r="11" spans="1:36" s="4" customFormat="1" ht="15" customHeight="1">
      <c r="A11" s="34"/>
      <c r="B11" s="3">
        <v>5</v>
      </c>
      <c r="C11" s="26">
        <f>IF(นักเรียน!B10="","",นักเรียน!B10)</f>
        <v>7418</v>
      </c>
      <c r="D11" s="27" t="str">
        <f>IF(นักเรียน!C10="","",นักเรียน!C10)</f>
        <v>สามเณร</v>
      </c>
      <c r="E11" s="44"/>
      <c r="F11" s="45"/>
      <c r="G11" s="45"/>
      <c r="H11" s="45"/>
      <c r="I11" s="46"/>
      <c r="J11" s="44"/>
      <c r="K11" s="45"/>
      <c r="L11" s="45"/>
      <c r="M11" s="45"/>
      <c r="N11" s="46"/>
      <c r="O11" s="44"/>
      <c r="P11" s="45"/>
      <c r="Q11" s="45"/>
      <c r="R11" s="45"/>
      <c r="S11" s="46"/>
      <c r="T11" s="60"/>
      <c r="U11" s="61"/>
      <c r="V11" s="61"/>
      <c r="W11" s="61"/>
      <c r="X11" s="62"/>
      <c r="Y11" s="43" t="str">
        <f t="shared" si="0"/>
        <v/>
      </c>
      <c r="Z11" s="43" t="str">
        <f t="shared" si="1"/>
        <v/>
      </c>
      <c r="AA11" s="34"/>
      <c r="AB11" s="39">
        <f t="shared" si="2"/>
        <v>0</v>
      </c>
      <c r="AC11" s="65">
        <f t="shared" si="3"/>
        <v>0</v>
      </c>
      <c r="AD11" s="34"/>
      <c r="AE11" s="34"/>
      <c r="AF11" s="34"/>
      <c r="AG11" s="34"/>
      <c r="AH11" s="34"/>
      <c r="AI11" s="34"/>
      <c r="AJ11" s="34"/>
    </row>
    <row r="12" spans="1:36" s="4" customFormat="1" ht="15" customHeight="1">
      <c r="A12" s="34"/>
      <c r="B12" s="3">
        <v>6</v>
      </c>
      <c r="C12" s="26">
        <f>IF(นักเรียน!B11="","",นักเรียน!B11)</f>
        <v>7420</v>
      </c>
      <c r="D12" s="27" t="str">
        <f>IF(นักเรียน!C11="","",นักเรียน!C11)</f>
        <v>สามเณร</v>
      </c>
      <c r="E12" s="44"/>
      <c r="F12" s="45"/>
      <c r="G12" s="45"/>
      <c r="H12" s="45"/>
      <c r="I12" s="46"/>
      <c r="J12" s="44"/>
      <c r="K12" s="45"/>
      <c r="L12" s="45"/>
      <c r="M12" s="45"/>
      <c r="N12" s="46"/>
      <c r="O12" s="44"/>
      <c r="P12" s="45"/>
      <c r="Q12" s="45"/>
      <c r="R12" s="45"/>
      <c r="S12" s="46"/>
      <c r="T12" s="60"/>
      <c r="U12" s="61"/>
      <c r="V12" s="61"/>
      <c r="W12" s="61"/>
      <c r="X12" s="62"/>
      <c r="Y12" s="43" t="str">
        <f t="shared" si="0"/>
        <v/>
      </c>
      <c r="Z12" s="43" t="str">
        <f t="shared" si="1"/>
        <v/>
      </c>
      <c r="AA12" s="34"/>
      <c r="AB12" s="39">
        <f t="shared" si="2"/>
        <v>0</v>
      </c>
      <c r="AC12" s="65">
        <f t="shared" si="3"/>
        <v>0</v>
      </c>
      <c r="AD12" s="34"/>
      <c r="AE12" s="34"/>
      <c r="AF12" s="34"/>
      <c r="AG12" s="34"/>
      <c r="AH12" s="34"/>
      <c r="AI12" s="34"/>
      <c r="AJ12" s="34"/>
    </row>
    <row r="13" spans="1:36" s="4" customFormat="1" ht="15" customHeight="1">
      <c r="A13" s="34"/>
      <c r="B13" s="3">
        <v>7</v>
      </c>
      <c r="C13" s="26">
        <f>IF(นักเรียน!B12="","",นักเรียน!B12)</f>
        <v>7421</v>
      </c>
      <c r="D13" s="27" t="str">
        <f>IF(นักเรียน!C12="","",นักเรียน!C12)</f>
        <v>สามเณร</v>
      </c>
      <c r="E13" s="44"/>
      <c r="F13" s="45"/>
      <c r="G13" s="45"/>
      <c r="H13" s="45"/>
      <c r="I13" s="46"/>
      <c r="J13" s="44"/>
      <c r="K13" s="45"/>
      <c r="L13" s="45"/>
      <c r="M13" s="45"/>
      <c r="N13" s="46"/>
      <c r="O13" s="44"/>
      <c r="P13" s="45"/>
      <c r="Q13" s="45"/>
      <c r="R13" s="45"/>
      <c r="S13" s="46"/>
      <c r="T13" s="60"/>
      <c r="U13" s="61"/>
      <c r="V13" s="61"/>
      <c r="W13" s="61"/>
      <c r="X13" s="62"/>
      <c r="Y13" s="43" t="str">
        <f t="shared" si="0"/>
        <v/>
      </c>
      <c r="Z13" s="43" t="str">
        <f t="shared" si="1"/>
        <v/>
      </c>
      <c r="AA13" s="34"/>
      <c r="AB13" s="39">
        <f t="shared" si="2"/>
        <v>0</v>
      </c>
      <c r="AC13" s="65">
        <f t="shared" si="3"/>
        <v>0</v>
      </c>
      <c r="AD13" s="34"/>
      <c r="AE13" s="34"/>
      <c r="AF13" s="34"/>
      <c r="AG13" s="34"/>
      <c r="AH13" s="34"/>
      <c r="AI13" s="34"/>
      <c r="AJ13" s="34"/>
    </row>
    <row r="14" spans="1:36" s="4" customFormat="1" ht="15" customHeight="1">
      <c r="A14" s="34"/>
      <c r="B14" s="3">
        <v>8</v>
      </c>
      <c r="C14" s="26">
        <f>IF(นักเรียน!B13="","",นักเรียน!B13)</f>
        <v>7424</v>
      </c>
      <c r="D14" s="27" t="str">
        <f>IF(นักเรียน!C13="","",นักเรียน!C13)</f>
        <v>สามเณร</v>
      </c>
      <c r="E14" s="44"/>
      <c r="F14" s="45"/>
      <c r="G14" s="45"/>
      <c r="H14" s="45"/>
      <c r="I14" s="46"/>
      <c r="J14" s="44"/>
      <c r="K14" s="45"/>
      <c r="L14" s="45"/>
      <c r="M14" s="45"/>
      <c r="N14" s="46"/>
      <c r="O14" s="44"/>
      <c r="P14" s="45"/>
      <c r="Q14" s="45"/>
      <c r="R14" s="45"/>
      <c r="S14" s="46"/>
      <c r="T14" s="60"/>
      <c r="U14" s="61"/>
      <c r="V14" s="61"/>
      <c r="W14" s="61"/>
      <c r="X14" s="62"/>
      <c r="Y14" s="43" t="str">
        <f t="shared" si="0"/>
        <v/>
      </c>
      <c r="Z14" s="43" t="str">
        <f t="shared" si="1"/>
        <v/>
      </c>
      <c r="AA14" s="34"/>
      <c r="AB14" s="39">
        <f t="shared" si="2"/>
        <v>0</v>
      </c>
      <c r="AC14" s="65">
        <f t="shared" si="3"/>
        <v>0</v>
      </c>
      <c r="AD14" s="34"/>
      <c r="AE14" s="34"/>
      <c r="AF14" s="34"/>
      <c r="AG14" s="34"/>
      <c r="AH14" s="34"/>
      <c r="AI14" s="34"/>
      <c r="AJ14" s="34"/>
    </row>
    <row r="15" spans="1:36" s="4" customFormat="1" ht="15" customHeight="1">
      <c r="A15" s="34"/>
      <c r="B15" s="3">
        <v>9</v>
      </c>
      <c r="C15" s="26">
        <f>IF(นักเรียน!B14="","",นักเรียน!B14)</f>
        <v>7425</v>
      </c>
      <c r="D15" s="27" t="str">
        <f>IF(นักเรียน!C14="","",นักเรียน!C14)</f>
        <v>สามเณร</v>
      </c>
      <c r="E15" s="44"/>
      <c r="F15" s="45"/>
      <c r="G15" s="45"/>
      <c r="H15" s="45"/>
      <c r="I15" s="46"/>
      <c r="J15" s="44"/>
      <c r="K15" s="45"/>
      <c r="L15" s="45"/>
      <c r="M15" s="45"/>
      <c r="N15" s="46"/>
      <c r="O15" s="44"/>
      <c r="P15" s="45"/>
      <c r="Q15" s="45"/>
      <c r="R15" s="45"/>
      <c r="S15" s="46"/>
      <c r="T15" s="60"/>
      <c r="U15" s="61"/>
      <c r="V15" s="61"/>
      <c r="W15" s="61"/>
      <c r="X15" s="62"/>
      <c r="Y15" s="43" t="str">
        <f t="shared" si="0"/>
        <v/>
      </c>
      <c r="Z15" s="43" t="str">
        <f t="shared" si="1"/>
        <v/>
      </c>
      <c r="AA15" s="34"/>
      <c r="AB15" s="39">
        <f t="shared" si="2"/>
        <v>0</v>
      </c>
      <c r="AC15" s="65">
        <f t="shared" si="3"/>
        <v>0</v>
      </c>
      <c r="AD15" s="34"/>
      <c r="AE15" s="34"/>
      <c r="AF15" s="34"/>
      <c r="AG15" s="34"/>
      <c r="AH15" s="34"/>
      <c r="AI15" s="34"/>
      <c r="AJ15" s="34"/>
    </row>
    <row r="16" spans="1:36" s="4" customFormat="1" ht="15" customHeight="1">
      <c r="A16" s="34"/>
      <c r="B16" s="3">
        <v>10</v>
      </c>
      <c r="C16" s="26">
        <f>IF(นักเรียน!B15="","",นักเรียน!B15)</f>
        <v>7431</v>
      </c>
      <c r="D16" s="27" t="str">
        <f>IF(นักเรียน!C15="","",นักเรียน!C15)</f>
        <v>สามเณร</v>
      </c>
      <c r="E16" s="44"/>
      <c r="F16" s="45"/>
      <c r="G16" s="45"/>
      <c r="H16" s="45"/>
      <c r="I16" s="46"/>
      <c r="J16" s="44"/>
      <c r="K16" s="45"/>
      <c r="L16" s="45"/>
      <c r="M16" s="45"/>
      <c r="N16" s="46"/>
      <c r="O16" s="44"/>
      <c r="P16" s="45"/>
      <c r="Q16" s="45"/>
      <c r="R16" s="45"/>
      <c r="S16" s="46"/>
      <c r="T16" s="60"/>
      <c r="U16" s="61"/>
      <c r="V16" s="61"/>
      <c r="W16" s="61"/>
      <c r="X16" s="62"/>
      <c r="Y16" s="43" t="str">
        <f t="shared" si="0"/>
        <v/>
      </c>
      <c r="Z16" s="43" t="str">
        <f t="shared" si="1"/>
        <v/>
      </c>
      <c r="AA16" s="34"/>
      <c r="AB16" s="39">
        <f t="shared" si="2"/>
        <v>0</v>
      </c>
      <c r="AC16" s="65">
        <f t="shared" si="3"/>
        <v>0</v>
      </c>
      <c r="AD16" s="34"/>
      <c r="AE16" s="34"/>
      <c r="AF16" s="34"/>
      <c r="AG16" s="34"/>
      <c r="AH16" s="34"/>
      <c r="AI16" s="34"/>
      <c r="AJ16" s="34"/>
    </row>
    <row r="17" spans="1:36" s="4" customFormat="1" ht="15" customHeight="1">
      <c r="A17" s="34"/>
      <c r="B17" s="3">
        <v>11</v>
      </c>
      <c r="C17" s="26">
        <f>IF(นักเรียน!B16="","",นักเรียน!B16)</f>
        <v>7435</v>
      </c>
      <c r="D17" s="27" t="str">
        <f>IF(นักเรียน!C16="","",นักเรียน!C16)</f>
        <v>สามเณร</v>
      </c>
      <c r="E17" s="44"/>
      <c r="F17" s="45"/>
      <c r="G17" s="45"/>
      <c r="H17" s="45"/>
      <c r="I17" s="46"/>
      <c r="J17" s="44"/>
      <c r="K17" s="45"/>
      <c r="L17" s="45"/>
      <c r="M17" s="45"/>
      <c r="N17" s="46"/>
      <c r="O17" s="44"/>
      <c r="P17" s="45"/>
      <c r="Q17" s="45"/>
      <c r="R17" s="45"/>
      <c r="S17" s="46"/>
      <c r="T17" s="60"/>
      <c r="U17" s="61"/>
      <c r="V17" s="61"/>
      <c r="W17" s="61"/>
      <c r="X17" s="62"/>
      <c r="Y17" s="43" t="str">
        <f t="shared" si="0"/>
        <v/>
      </c>
      <c r="Z17" s="43" t="str">
        <f t="shared" si="1"/>
        <v/>
      </c>
      <c r="AA17" s="34"/>
      <c r="AB17" s="39">
        <f t="shared" si="2"/>
        <v>0</v>
      </c>
      <c r="AC17" s="65">
        <f t="shared" si="3"/>
        <v>0</v>
      </c>
      <c r="AD17" s="34"/>
      <c r="AE17" s="34"/>
      <c r="AF17" s="34"/>
      <c r="AG17" s="34"/>
      <c r="AH17" s="34"/>
      <c r="AI17" s="34"/>
      <c r="AJ17" s="34"/>
    </row>
    <row r="18" spans="1:36" s="4" customFormat="1" ht="15" customHeight="1">
      <c r="A18" s="34"/>
      <c r="B18" s="3">
        <v>12</v>
      </c>
      <c r="C18" s="26">
        <f>IF(นักเรียน!B17="","",นักเรียน!B17)</f>
        <v>7442</v>
      </c>
      <c r="D18" s="27" t="str">
        <f>IF(นักเรียน!C17="","",นักเรียน!C17)</f>
        <v>สามเณร</v>
      </c>
      <c r="E18" s="44"/>
      <c r="F18" s="45"/>
      <c r="G18" s="45"/>
      <c r="H18" s="45"/>
      <c r="I18" s="46"/>
      <c r="J18" s="44"/>
      <c r="K18" s="45"/>
      <c r="L18" s="45"/>
      <c r="M18" s="45"/>
      <c r="N18" s="46"/>
      <c r="O18" s="44"/>
      <c r="P18" s="45"/>
      <c r="Q18" s="45"/>
      <c r="R18" s="45"/>
      <c r="S18" s="46"/>
      <c r="T18" s="60"/>
      <c r="U18" s="61"/>
      <c r="V18" s="61"/>
      <c r="W18" s="61"/>
      <c r="X18" s="62"/>
      <c r="Y18" s="43" t="str">
        <f t="shared" si="0"/>
        <v/>
      </c>
      <c r="Z18" s="43" t="str">
        <f t="shared" si="1"/>
        <v/>
      </c>
      <c r="AA18" s="34"/>
      <c r="AB18" s="39">
        <f t="shared" si="2"/>
        <v>0</v>
      </c>
      <c r="AC18" s="65">
        <f t="shared" si="3"/>
        <v>0</v>
      </c>
      <c r="AD18" s="34"/>
      <c r="AE18" s="34"/>
      <c r="AF18" s="34"/>
      <c r="AG18" s="34"/>
      <c r="AH18" s="34"/>
      <c r="AI18" s="34"/>
      <c r="AJ18" s="34"/>
    </row>
    <row r="19" spans="1:36" s="4" customFormat="1" ht="15" customHeight="1">
      <c r="A19" s="34"/>
      <c r="B19" s="3">
        <v>13</v>
      </c>
      <c r="C19" s="26">
        <f>IF(นักเรียน!B18="","",นักเรียน!B18)</f>
        <v>7443</v>
      </c>
      <c r="D19" s="27" t="str">
        <f>IF(นักเรียน!C18="","",นักเรียน!C18)</f>
        <v>สามเณร</v>
      </c>
      <c r="E19" s="44"/>
      <c r="F19" s="45"/>
      <c r="G19" s="45"/>
      <c r="H19" s="45"/>
      <c r="I19" s="46"/>
      <c r="J19" s="44"/>
      <c r="K19" s="45"/>
      <c r="L19" s="45"/>
      <c r="M19" s="45"/>
      <c r="N19" s="46"/>
      <c r="O19" s="44"/>
      <c r="P19" s="45"/>
      <c r="Q19" s="45"/>
      <c r="R19" s="45"/>
      <c r="S19" s="46"/>
      <c r="T19" s="60"/>
      <c r="U19" s="61"/>
      <c r="V19" s="61"/>
      <c r="W19" s="61"/>
      <c r="X19" s="62"/>
      <c r="Y19" s="43" t="str">
        <f t="shared" si="0"/>
        <v/>
      </c>
      <c r="Z19" s="43" t="str">
        <f t="shared" si="1"/>
        <v/>
      </c>
      <c r="AA19" s="34"/>
      <c r="AB19" s="39">
        <f t="shared" si="2"/>
        <v>0</v>
      </c>
      <c r="AC19" s="65">
        <f t="shared" si="3"/>
        <v>0</v>
      </c>
      <c r="AD19" s="34"/>
      <c r="AE19" s="34"/>
      <c r="AF19" s="34"/>
      <c r="AG19" s="34"/>
      <c r="AH19" s="34"/>
      <c r="AI19" s="34"/>
      <c r="AJ19" s="34"/>
    </row>
    <row r="20" spans="1:36" s="4" customFormat="1" ht="15" customHeight="1">
      <c r="A20" s="34"/>
      <c r="B20" s="3">
        <v>14</v>
      </c>
      <c r="C20" s="26">
        <f>IF(นักเรียน!B19="","",นักเรียน!B19)</f>
        <v>7446</v>
      </c>
      <c r="D20" s="27" t="str">
        <f>IF(นักเรียน!C19="","",นักเรียน!C19)</f>
        <v>สามเณร</v>
      </c>
      <c r="E20" s="44"/>
      <c r="F20" s="45"/>
      <c r="G20" s="45"/>
      <c r="H20" s="45"/>
      <c r="I20" s="46"/>
      <c r="J20" s="44"/>
      <c r="K20" s="45"/>
      <c r="L20" s="45"/>
      <c r="M20" s="45"/>
      <c r="N20" s="46"/>
      <c r="O20" s="44"/>
      <c r="P20" s="45"/>
      <c r="Q20" s="45"/>
      <c r="R20" s="45"/>
      <c r="S20" s="46"/>
      <c r="T20" s="60"/>
      <c r="U20" s="61"/>
      <c r="V20" s="61"/>
      <c r="W20" s="61"/>
      <c r="X20" s="62"/>
      <c r="Y20" s="43" t="str">
        <f t="shared" si="0"/>
        <v/>
      </c>
      <c r="Z20" s="43" t="str">
        <f t="shared" si="1"/>
        <v/>
      </c>
      <c r="AA20" s="34"/>
      <c r="AB20" s="39">
        <f t="shared" si="2"/>
        <v>0</v>
      </c>
      <c r="AC20" s="65">
        <f t="shared" si="3"/>
        <v>0</v>
      </c>
      <c r="AD20" s="34"/>
      <c r="AE20" s="34"/>
      <c r="AF20" s="34"/>
      <c r="AG20" s="34"/>
      <c r="AH20" s="34"/>
      <c r="AI20" s="34"/>
      <c r="AJ20" s="34"/>
    </row>
    <row r="21" spans="1:36" s="4" customFormat="1" ht="15" customHeight="1">
      <c r="A21" s="34"/>
      <c r="B21" s="3">
        <v>15</v>
      </c>
      <c r="C21" s="26">
        <f>IF(นักเรียน!B20="","",นักเรียน!B20)</f>
        <v>7447</v>
      </c>
      <c r="D21" s="27" t="str">
        <f>IF(นักเรียน!C20="","",นักเรียน!C20)</f>
        <v>สามเณร</v>
      </c>
      <c r="E21" s="44"/>
      <c r="F21" s="45"/>
      <c r="G21" s="45"/>
      <c r="H21" s="45"/>
      <c r="I21" s="46"/>
      <c r="J21" s="44"/>
      <c r="K21" s="45"/>
      <c r="L21" s="45"/>
      <c r="M21" s="45"/>
      <c r="N21" s="46"/>
      <c r="O21" s="44"/>
      <c r="P21" s="45"/>
      <c r="Q21" s="45"/>
      <c r="R21" s="45"/>
      <c r="S21" s="46"/>
      <c r="T21" s="60"/>
      <c r="U21" s="61"/>
      <c r="V21" s="61"/>
      <c r="W21" s="61"/>
      <c r="X21" s="62"/>
      <c r="Y21" s="43" t="str">
        <f t="shared" si="0"/>
        <v/>
      </c>
      <c r="Z21" s="43" t="str">
        <f t="shared" si="1"/>
        <v/>
      </c>
      <c r="AA21" s="34"/>
      <c r="AB21" s="39">
        <f t="shared" si="2"/>
        <v>0</v>
      </c>
      <c r="AC21" s="65">
        <f t="shared" si="3"/>
        <v>0</v>
      </c>
      <c r="AD21" s="34"/>
      <c r="AE21" s="34"/>
      <c r="AF21" s="34"/>
      <c r="AG21" s="34"/>
      <c r="AH21" s="34"/>
      <c r="AI21" s="34"/>
      <c r="AJ21" s="34"/>
    </row>
    <row r="22" spans="1:36" s="4" customFormat="1" ht="15" customHeight="1">
      <c r="A22" s="34"/>
      <c r="B22" s="3">
        <v>16</v>
      </c>
      <c r="C22" s="26">
        <f>IF(นักเรียน!B21="","",นักเรียน!B21)</f>
        <v>7448</v>
      </c>
      <c r="D22" s="27" t="str">
        <f>IF(นักเรียน!C21="","",นักเรียน!C21)</f>
        <v>สามเณร</v>
      </c>
      <c r="E22" s="44"/>
      <c r="F22" s="45"/>
      <c r="G22" s="45"/>
      <c r="H22" s="45"/>
      <c r="I22" s="46"/>
      <c r="J22" s="44"/>
      <c r="K22" s="45"/>
      <c r="L22" s="45"/>
      <c r="M22" s="45"/>
      <c r="N22" s="46"/>
      <c r="O22" s="44"/>
      <c r="P22" s="45"/>
      <c r="Q22" s="45"/>
      <c r="R22" s="45"/>
      <c r="S22" s="46"/>
      <c r="T22" s="60"/>
      <c r="U22" s="61"/>
      <c r="V22" s="61"/>
      <c r="W22" s="61"/>
      <c r="X22" s="62"/>
      <c r="Y22" s="43" t="str">
        <f t="shared" si="0"/>
        <v/>
      </c>
      <c r="Z22" s="43" t="str">
        <f t="shared" si="1"/>
        <v/>
      </c>
      <c r="AA22" s="34"/>
      <c r="AB22" s="39">
        <f t="shared" si="2"/>
        <v>0</v>
      </c>
      <c r="AC22" s="65">
        <f t="shared" si="3"/>
        <v>0</v>
      </c>
      <c r="AD22" s="34"/>
      <c r="AE22" s="34"/>
      <c r="AF22" s="34"/>
      <c r="AG22" s="34"/>
      <c r="AH22" s="34"/>
      <c r="AI22" s="34"/>
      <c r="AJ22" s="34"/>
    </row>
    <row r="23" spans="1:36" s="4" customFormat="1" ht="15" customHeight="1">
      <c r="A23" s="34"/>
      <c r="B23" s="3">
        <v>17</v>
      </c>
      <c r="C23" s="26">
        <f>IF(นักเรียน!B22="","",นักเรียน!B22)</f>
        <v>7453</v>
      </c>
      <c r="D23" s="27" t="str">
        <f>IF(นักเรียน!C22="","",นักเรียน!C22)</f>
        <v>สามเณร</v>
      </c>
      <c r="E23" s="44"/>
      <c r="F23" s="45"/>
      <c r="G23" s="45"/>
      <c r="H23" s="45"/>
      <c r="I23" s="46"/>
      <c r="J23" s="44"/>
      <c r="K23" s="45"/>
      <c r="L23" s="45"/>
      <c r="M23" s="45"/>
      <c r="N23" s="46"/>
      <c r="O23" s="44"/>
      <c r="P23" s="45"/>
      <c r="Q23" s="45"/>
      <c r="R23" s="45"/>
      <c r="S23" s="46"/>
      <c r="T23" s="60"/>
      <c r="U23" s="61"/>
      <c r="V23" s="61"/>
      <c r="W23" s="61"/>
      <c r="X23" s="62"/>
      <c r="Y23" s="43" t="str">
        <f t="shared" si="0"/>
        <v/>
      </c>
      <c r="Z23" s="43" t="str">
        <f t="shared" si="1"/>
        <v/>
      </c>
      <c r="AA23" s="34"/>
      <c r="AB23" s="39">
        <f t="shared" si="2"/>
        <v>0</v>
      </c>
      <c r="AC23" s="65">
        <f t="shared" si="3"/>
        <v>0</v>
      </c>
      <c r="AD23" s="34"/>
      <c r="AE23" s="34"/>
      <c r="AF23" s="34"/>
      <c r="AG23" s="34"/>
      <c r="AH23" s="34"/>
      <c r="AI23" s="34"/>
      <c r="AJ23" s="34"/>
    </row>
    <row r="24" spans="1:36" s="4" customFormat="1" ht="15" customHeight="1">
      <c r="A24" s="34"/>
      <c r="B24" s="3">
        <v>18</v>
      </c>
      <c r="C24" s="26">
        <f>IF(นักเรียน!B23="","",นักเรียน!B23)</f>
        <v>7454</v>
      </c>
      <c r="D24" s="27" t="str">
        <f>IF(นักเรียน!C23="","",นักเรียน!C23)</f>
        <v>สามเณร</v>
      </c>
      <c r="E24" s="44"/>
      <c r="F24" s="45"/>
      <c r="G24" s="45"/>
      <c r="H24" s="45"/>
      <c r="I24" s="46"/>
      <c r="J24" s="44"/>
      <c r="K24" s="45"/>
      <c r="L24" s="45"/>
      <c r="M24" s="45"/>
      <c r="N24" s="46"/>
      <c r="O24" s="44"/>
      <c r="P24" s="45"/>
      <c r="Q24" s="45"/>
      <c r="R24" s="45"/>
      <c r="S24" s="46"/>
      <c r="T24" s="60"/>
      <c r="U24" s="61"/>
      <c r="V24" s="61"/>
      <c r="W24" s="61"/>
      <c r="X24" s="62"/>
      <c r="Y24" s="43" t="str">
        <f t="shared" si="0"/>
        <v/>
      </c>
      <c r="Z24" s="43" t="str">
        <f t="shared" si="1"/>
        <v/>
      </c>
      <c r="AA24" s="34"/>
      <c r="AB24" s="39">
        <f t="shared" si="2"/>
        <v>0</v>
      </c>
      <c r="AC24" s="65">
        <f t="shared" si="3"/>
        <v>0</v>
      </c>
      <c r="AD24" s="34"/>
      <c r="AE24" s="34"/>
      <c r="AF24" s="34"/>
      <c r="AG24" s="34"/>
      <c r="AH24" s="34"/>
      <c r="AI24" s="34"/>
      <c r="AJ24" s="34"/>
    </row>
    <row r="25" spans="1:36" s="4" customFormat="1" ht="15" customHeight="1">
      <c r="A25" s="34"/>
      <c r="B25" s="3">
        <v>19</v>
      </c>
      <c r="C25" s="26">
        <f>IF(นักเรียน!B24="","",นักเรียน!B24)</f>
        <v>7455</v>
      </c>
      <c r="D25" s="27" t="str">
        <f>IF(นักเรียน!C24="","",นักเรียน!C24)</f>
        <v>สามเณร</v>
      </c>
      <c r="E25" s="44"/>
      <c r="F25" s="45"/>
      <c r="G25" s="45"/>
      <c r="H25" s="45"/>
      <c r="I25" s="46"/>
      <c r="J25" s="44"/>
      <c r="K25" s="45"/>
      <c r="L25" s="45"/>
      <c r="M25" s="45"/>
      <c r="N25" s="46"/>
      <c r="O25" s="44"/>
      <c r="P25" s="45"/>
      <c r="Q25" s="45"/>
      <c r="R25" s="45"/>
      <c r="S25" s="46"/>
      <c r="T25" s="60"/>
      <c r="U25" s="61"/>
      <c r="V25" s="61"/>
      <c r="W25" s="61"/>
      <c r="X25" s="62"/>
      <c r="Y25" s="43" t="str">
        <f t="shared" si="0"/>
        <v/>
      </c>
      <c r="Z25" s="43" t="str">
        <f t="shared" si="1"/>
        <v/>
      </c>
      <c r="AA25" s="34"/>
      <c r="AB25" s="39">
        <f t="shared" si="2"/>
        <v>0</v>
      </c>
      <c r="AC25" s="65">
        <f t="shared" si="3"/>
        <v>0</v>
      </c>
      <c r="AD25" s="34"/>
      <c r="AE25" s="34"/>
      <c r="AF25" s="34"/>
      <c r="AG25" s="34"/>
      <c r="AH25" s="34"/>
      <c r="AI25" s="34"/>
      <c r="AJ25" s="34"/>
    </row>
    <row r="26" spans="1:36" s="4" customFormat="1" ht="15" customHeight="1">
      <c r="A26" s="34"/>
      <c r="B26" s="3">
        <v>20</v>
      </c>
      <c r="C26" s="26">
        <f>IF(นักเรียน!B25="","",นักเรียน!B25)</f>
        <v>7456</v>
      </c>
      <c r="D26" s="27" t="str">
        <f>IF(นักเรียน!C25="","",นักเรียน!C25)</f>
        <v>สามเณร</v>
      </c>
      <c r="E26" s="44"/>
      <c r="F26" s="45"/>
      <c r="G26" s="45"/>
      <c r="H26" s="45"/>
      <c r="I26" s="46"/>
      <c r="J26" s="44"/>
      <c r="K26" s="45"/>
      <c r="L26" s="45"/>
      <c r="M26" s="45"/>
      <c r="N26" s="46"/>
      <c r="O26" s="44"/>
      <c r="P26" s="45"/>
      <c r="Q26" s="45"/>
      <c r="R26" s="45"/>
      <c r="S26" s="46"/>
      <c r="T26" s="60"/>
      <c r="U26" s="61"/>
      <c r="V26" s="61"/>
      <c r="W26" s="61"/>
      <c r="X26" s="62"/>
      <c r="Y26" s="43" t="str">
        <f t="shared" si="0"/>
        <v/>
      </c>
      <c r="Z26" s="43" t="str">
        <f t="shared" si="1"/>
        <v/>
      </c>
      <c r="AA26" s="34"/>
      <c r="AB26" s="39">
        <f t="shared" si="2"/>
        <v>0</v>
      </c>
      <c r="AC26" s="65">
        <f t="shared" si="3"/>
        <v>0</v>
      </c>
      <c r="AD26" s="34"/>
      <c r="AE26" s="34"/>
      <c r="AF26" s="34"/>
      <c r="AG26" s="34"/>
      <c r="AH26" s="34"/>
      <c r="AI26" s="34"/>
      <c r="AJ26" s="34"/>
    </row>
    <row r="27" spans="1:36" s="4" customFormat="1" ht="15" customHeight="1">
      <c r="A27" s="34"/>
      <c r="B27" s="3">
        <v>21</v>
      </c>
      <c r="C27" s="26">
        <f>IF(นักเรียน!B26="","",นักเรียน!B26)</f>
        <v>7458</v>
      </c>
      <c r="D27" s="27" t="str">
        <f>IF(นักเรียน!C26="","",นักเรียน!C26)</f>
        <v>สามเณร</v>
      </c>
      <c r="E27" s="44"/>
      <c r="F27" s="45"/>
      <c r="G27" s="45"/>
      <c r="H27" s="45"/>
      <c r="I27" s="46"/>
      <c r="J27" s="44"/>
      <c r="K27" s="45"/>
      <c r="L27" s="45"/>
      <c r="M27" s="45"/>
      <c r="N27" s="46"/>
      <c r="O27" s="44"/>
      <c r="P27" s="45"/>
      <c r="Q27" s="45"/>
      <c r="R27" s="45"/>
      <c r="S27" s="46"/>
      <c r="T27" s="60"/>
      <c r="U27" s="61"/>
      <c r="V27" s="61"/>
      <c r="W27" s="61"/>
      <c r="X27" s="62"/>
      <c r="Y27" s="43" t="str">
        <f t="shared" si="0"/>
        <v/>
      </c>
      <c r="Z27" s="43" t="str">
        <f t="shared" si="1"/>
        <v/>
      </c>
      <c r="AA27" s="34"/>
      <c r="AB27" s="39">
        <f t="shared" si="2"/>
        <v>0</v>
      </c>
      <c r="AC27" s="65">
        <f t="shared" si="3"/>
        <v>0</v>
      </c>
      <c r="AD27" s="34"/>
      <c r="AE27" s="34"/>
      <c r="AF27" s="34"/>
      <c r="AG27" s="34"/>
      <c r="AH27" s="34"/>
      <c r="AI27" s="34"/>
      <c r="AJ27" s="34"/>
    </row>
    <row r="28" spans="1:36" s="4" customFormat="1" ht="15" customHeight="1">
      <c r="A28" s="34"/>
      <c r="B28" s="3">
        <v>22</v>
      </c>
      <c r="C28" s="26">
        <f>IF(นักเรียน!B27="","",นักเรียน!B27)</f>
        <v>7459</v>
      </c>
      <c r="D28" s="27" t="str">
        <f>IF(นักเรียน!C27="","",นักเรียน!C27)</f>
        <v>สามเณร</v>
      </c>
      <c r="E28" s="44"/>
      <c r="F28" s="45"/>
      <c r="G28" s="45"/>
      <c r="H28" s="45"/>
      <c r="I28" s="46"/>
      <c r="J28" s="44"/>
      <c r="K28" s="45"/>
      <c r="L28" s="45"/>
      <c r="M28" s="45"/>
      <c r="N28" s="46"/>
      <c r="O28" s="44"/>
      <c r="P28" s="45"/>
      <c r="Q28" s="45"/>
      <c r="R28" s="45"/>
      <c r="S28" s="46"/>
      <c r="T28" s="60"/>
      <c r="U28" s="61"/>
      <c r="V28" s="61"/>
      <c r="W28" s="61"/>
      <c r="X28" s="62"/>
      <c r="Y28" s="43" t="str">
        <f t="shared" si="0"/>
        <v/>
      </c>
      <c r="Z28" s="43" t="str">
        <f t="shared" si="1"/>
        <v/>
      </c>
      <c r="AA28" s="34"/>
      <c r="AB28" s="39">
        <f t="shared" si="2"/>
        <v>0</v>
      </c>
      <c r="AC28" s="65">
        <f t="shared" si="3"/>
        <v>0</v>
      </c>
      <c r="AD28" s="34"/>
      <c r="AE28" s="34"/>
      <c r="AF28" s="34"/>
      <c r="AG28" s="34"/>
      <c r="AH28" s="34"/>
      <c r="AI28" s="34"/>
      <c r="AJ28" s="34"/>
    </row>
    <row r="29" spans="1:36" s="4" customFormat="1" ht="15" customHeight="1">
      <c r="A29" s="34"/>
      <c r="B29" s="3">
        <v>23</v>
      </c>
      <c r="C29" s="26">
        <f>IF(นักเรียน!B28="","",นักเรียน!B28)</f>
        <v>7460</v>
      </c>
      <c r="D29" s="27" t="str">
        <f>IF(นักเรียน!C28="","",นักเรียน!C28)</f>
        <v>สามเณร</v>
      </c>
      <c r="E29" s="44"/>
      <c r="F29" s="45"/>
      <c r="G29" s="45"/>
      <c r="H29" s="45"/>
      <c r="I29" s="46"/>
      <c r="J29" s="44"/>
      <c r="K29" s="45"/>
      <c r="L29" s="45"/>
      <c r="M29" s="45"/>
      <c r="N29" s="46"/>
      <c r="O29" s="44"/>
      <c r="P29" s="45"/>
      <c r="Q29" s="45"/>
      <c r="R29" s="45"/>
      <c r="S29" s="46"/>
      <c r="T29" s="60"/>
      <c r="U29" s="61"/>
      <c r="V29" s="61"/>
      <c r="W29" s="61"/>
      <c r="X29" s="62"/>
      <c r="Y29" s="43" t="str">
        <f t="shared" si="0"/>
        <v/>
      </c>
      <c r="Z29" s="43" t="str">
        <f t="shared" si="1"/>
        <v/>
      </c>
      <c r="AA29" s="34"/>
      <c r="AB29" s="39">
        <f t="shared" si="2"/>
        <v>0</v>
      </c>
      <c r="AC29" s="65">
        <f t="shared" si="3"/>
        <v>0</v>
      </c>
      <c r="AD29" s="34"/>
      <c r="AE29" s="34"/>
      <c r="AF29" s="34"/>
      <c r="AG29" s="34"/>
      <c r="AH29" s="34"/>
      <c r="AI29" s="34"/>
      <c r="AJ29" s="34"/>
    </row>
    <row r="30" spans="1:36" s="4" customFormat="1" ht="15" customHeight="1">
      <c r="A30" s="34"/>
      <c r="B30" s="3">
        <v>24</v>
      </c>
      <c r="C30" s="26">
        <f>IF(นักเรียน!B29="","",นักเรียน!B29)</f>
        <v>7463</v>
      </c>
      <c r="D30" s="27" t="str">
        <f>IF(นักเรียน!C29="","",นักเรียน!C29)</f>
        <v>สามเณร</v>
      </c>
      <c r="E30" s="44"/>
      <c r="F30" s="45"/>
      <c r="G30" s="45"/>
      <c r="H30" s="45"/>
      <c r="I30" s="46"/>
      <c r="J30" s="44"/>
      <c r="K30" s="45"/>
      <c r="L30" s="45"/>
      <c r="M30" s="45"/>
      <c r="N30" s="46"/>
      <c r="O30" s="44"/>
      <c r="P30" s="45"/>
      <c r="Q30" s="45"/>
      <c r="R30" s="45"/>
      <c r="S30" s="46"/>
      <c r="T30" s="60"/>
      <c r="U30" s="61"/>
      <c r="V30" s="61"/>
      <c r="W30" s="61"/>
      <c r="X30" s="62"/>
      <c r="Y30" s="43" t="str">
        <f t="shared" si="0"/>
        <v/>
      </c>
      <c r="Z30" s="43" t="str">
        <f t="shared" si="1"/>
        <v/>
      </c>
      <c r="AA30" s="34"/>
      <c r="AB30" s="39">
        <f t="shared" si="2"/>
        <v>0</v>
      </c>
      <c r="AC30" s="65">
        <f t="shared" si="3"/>
        <v>0</v>
      </c>
      <c r="AD30" s="34"/>
      <c r="AE30" s="34"/>
      <c r="AF30" s="34"/>
      <c r="AG30" s="34"/>
      <c r="AH30" s="34"/>
      <c r="AI30" s="34"/>
      <c r="AJ30" s="34"/>
    </row>
    <row r="31" spans="1:36" s="4" customFormat="1" ht="15" customHeight="1">
      <c r="A31" s="34"/>
      <c r="B31" s="3">
        <v>25</v>
      </c>
      <c r="C31" s="26">
        <f>IF(นักเรียน!B30="","",นักเรียน!B30)</f>
        <v>7466</v>
      </c>
      <c r="D31" s="27" t="str">
        <f>IF(นักเรียน!C30="","",นักเรียน!C30)</f>
        <v>สามเณร</v>
      </c>
      <c r="E31" s="44"/>
      <c r="F31" s="45"/>
      <c r="G31" s="45"/>
      <c r="H31" s="45"/>
      <c r="I31" s="46"/>
      <c r="J31" s="44"/>
      <c r="K31" s="45"/>
      <c r="L31" s="45"/>
      <c r="M31" s="45"/>
      <c r="N31" s="46"/>
      <c r="O31" s="44"/>
      <c r="P31" s="45"/>
      <c r="Q31" s="45"/>
      <c r="R31" s="45"/>
      <c r="S31" s="46"/>
      <c r="T31" s="60"/>
      <c r="U31" s="61"/>
      <c r="V31" s="61"/>
      <c r="W31" s="61"/>
      <c r="X31" s="62"/>
      <c r="Y31" s="43" t="str">
        <f t="shared" si="0"/>
        <v/>
      </c>
      <c r="Z31" s="43" t="str">
        <f t="shared" si="1"/>
        <v/>
      </c>
      <c r="AA31" s="34"/>
      <c r="AB31" s="39">
        <f t="shared" si="2"/>
        <v>0</v>
      </c>
      <c r="AC31" s="65">
        <f t="shared" si="3"/>
        <v>0</v>
      </c>
      <c r="AD31" s="34"/>
      <c r="AE31" s="34"/>
      <c r="AF31" s="34"/>
      <c r="AG31" s="34"/>
      <c r="AH31" s="34"/>
      <c r="AI31" s="34"/>
      <c r="AJ31" s="34"/>
    </row>
    <row r="32" spans="1:36" s="4" customFormat="1" ht="15" customHeight="1">
      <c r="A32" s="34"/>
      <c r="B32" s="3">
        <v>26</v>
      </c>
      <c r="C32" s="26">
        <f>IF(นักเรียน!B31="","",นักเรียน!B31)</f>
        <v>7554</v>
      </c>
      <c r="D32" s="27" t="str">
        <f>IF(นักเรียน!C31="","",นักเรียน!C31)</f>
        <v>สามเณร</v>
      </c>
      <c r="E32" s="44"/>
      <c r="F32" s="45"/>
      <c r="G32" s="45"/>
      <c r="H32" s="45"/>
      <c r="I32" s="46"/>
      <c r="J32" s="44"/>
      <c r="K32" s="45"/>
      <c r="L32" s="45"/>
      <c r="M32" s="45"/>
      <c r="N32" s="46"/>
      <c r="O32" s="44"/>
      <c r="P32" s="45"/>
      <c r="Q32" s="45"/>
      <c r="R32" s="45"/>
      <c r="S32" s="46"/>
      <c r="T32" s="60"/>
      <c r="U32" s="61"/>
      <c r="V32" s="61"/>
      <c r="W32" s="61"/>
      <c r="X32" s="62"/>
      <c r="Y32" s="43" t="str">
        <f t="shared" si="0"/>
        <v/>
      </c>
      <c r="Z32" s="43" t="str">
        <f t="shared" si="1"/>
        <v/>
      </c>
      <c r="AA32" s="34"/>
      <c r="AB32" s="39">
        <f t="shared" si="2"/>
        <v>0</v>
      </c>
      <c r="AC32" s="65">
        <f t="shared" si="3"/>
        <v>0</v>
      </c>
      <c r="AD32" s="34"/>
      <c r="AE32" s="34"/>
      <c r="AF32" s="34"/>
      <c r="AG32" s="34"/>
      <c r="AH32" s="34"/>
      <c r="AI32" s="34"/>
      <c r="AJ32" s="34"/>
    </row>
    <row r="33" spans="1:36" s="4" customFormat="1" ht="15" customHeight="1">
      <c r="A33" s="34"/>
      <c r="B33" s="3">
        <v>27</v>
      </c>
      <c r="C33" s="26">
        <f>IF(นักเรียน!B32="","",นักเรียน!B32)</f>
        <v>7629</v>
      </c>
      <c r="D33" s="27" t="str">
        <f>IF(นักเรียน!C32="","",นักเรียน!C32)</f>
        <v>สามเณร</v>
      </c>
      <c r="E33" s="44"/>
      <c r="F33" s="45"/>
      <c r="G33" s="45"/>
      <c r="H33" s="45"/>
      <c r="I33" s="46"/>
      <c r="J33" s="44"/>
      <c r="K33" s="45"/>
      <c r="L33" s="45"/>
      <c r="M33" s="45"/>
      <c r="N33" s="46"/>
      <c r="O33" s="44"/>
      <c r="P33" s="45"/>
      <c r="Q33" s="45"/>
      <c r="R33" s="45"/>
      <c r="S33" s="46"/>
      <c r="T33" s="60"/>
      <c r="U33" s="61"/>
      <c r="V33" s="61"/>
      <c r="W33" s="61"/>
      <c r="X33" s="62"/>
      <c r="Y33" s="43" t="str">
        <f t="shared" si="0"/>
        <v/>
      </c>
      <c r="Z33" s="43" t="str">
        <f t="shared" si="1"/>
        <v/>
      </c>
      <c r="AA33" s="34"/>
      <c r="AB33" s="39">
        <f t="shared" si="2"/>
        <v>0</v>
      </c>
      <c r="AC33" s="65">
        <f t="shared" si="3"/>
        <v>0</v>
      </c>
      <c r="AD33" s="34"/>
      <c r="AE33" s="34"/>
      <c r="AF33" s="34"/>
      <c r="AG33" s="34"/>
      <c r="AH33" s="34"/>
      <c r="AI33" s="34"/>
      <c r="AJ33" s="34"/>
    </row>
    <row r="34" spans="1:36" s="4" customFormat="1" ht="15" customHeight="1">
      <c r="A34" s="34"/>
      <c r="B34" s="3">
        <v>28</v>
      </c>
      <c r="C34" s="26">
        <f>IF(นักเรียน!B33="","",นักเรียน!B33)</f>
        <v>7649</v>
      </c>
      <c r="D34" s="27" t="str">
        <f>IF(นักเรียน!C33="","",นักเรียน!C33)</f>
        <v>สามเณร</v>
      </c>
      <c r="E34" s="44"/>
      <c r="F34" s="45"/>
      <c r="G34" s="45"/>
      <c r="H34" s="45"/>
      <c r="I34" s="46"/>
      <c r="J34" s="44"/>
      <c r="K34" s="45"/>
      <c r="L34" s="45"/>
      <c r="M34" s="45"/>
      <c r="N34" s="46"/>
      <c r="O34" s="44"/>
      <c r="P34" s="45"/>
      <c r="Q34" s="45"/>
      <c r="R34" s="45"/>
      <c r="S34" s="46"/>
      <c r="T34" s="60"/>
      <c r="U34" s="61"/>
      <c r="V34" s="61"/>
      <c r="W34" s="61"/>
      <c r="X34" s="62"/>
      <c r="Y34" s="43" t="str">
        <f t="shared" si="0"/>
        <v/>
      </c>
      <c r="Z34" s="43" t="str">
        <f t="shared" si="1"/>
        <v/>
      </c>
      <c r="AA34" s="34"/>
      <c r="AB34" s="39">
        <f t="shared" si="2"/>
        <v>0</v>
      </c>
      <c r="AC34" s="65">
        <f t="shared" si="3"/>
        <v>0</v>
      </c>
      <c r="AD34" s="34"/>
      <c r="AE34" s="34"/>
      <c r="AF34" s="34"/>
      <c r="AG34" s="34"/>
      <c r="AH34" s="34"/>
      <c r="AI34" s="34"/>
      <c r="AJ34" s="34"/>
    </row>
    <row r="35" spans="1:36" s="4" customFormat="1" ht="15" customHeight="1">
      <c r="A35" s="34"/>
      <c r="B35" s="3">
        <v>29</v>
      </c>
      <c r="C35" s="26">
        <f>IF(นักเรียน!B34="","",นักเรียน!B34)</f>
        <v>7734</v>
      </c>
      <c r="D35" s="27" t="str">
        <f>IF(นักเรียน!C34="","",นักเรียน!C34)</f>
        <v>สามเณร</v>
      </c>
      <c r="E35" s="44"/>
      <c r="F35" s="45"/>
      <c r="G35" s="45"/>
      <c r="H35" s="45"/>
      <c r="I35" s="46"/>
      <c r="J35" s="44"/>
      <c r="K35" s="45"/>
      <c r="L35" s="45"/>
      <c r="M35" s="45"/>
      <c r="N35" s="46"/>
      <c r="O35" s="44"/>
      <c r="P35" s="45"/>
      <c r="Q35" s="45"/>
      <c r="R35" s="45"/>
      <c r="S35" s="46"/>
      <c r="T35" s="60"/>
      <c r="U35" s="61"/>
      <c r="V35" s="61"/>
      <c r="W35" s="61"/>
      <c r="X35" s="62"/>
      <c r="Y35" s="43" t="str">
        <f t="shared" si="0"/>
        <v/>
      </c>
      <c r="Z35" s="43" t="str">
        <f t="shared" si="1"/>
        <v/>
      </c>
      <c r="AA35" s="34"/>
      <c r="AB35" s="39">
        <f t="shared" si="2"/>
        <v>0</v>
      </c>
      <c r="AC35" s="65">
        <f t="shared" si="3"/>
        <v>0</v>
      </c>
      <c r="AD35" s="34"/>
      <c r="AE35" s="34"/>
      <c r="AF35" s="34"/>
      <c r="AG35" s="34"/>
      <c r="AH35" s="34"/>
      <c r="AI35" s="34"/>
      <c r="AJ35" s="34"/>
    </row>
    <row r="36" spans="1:36" s="4" customFormat="1" ht="15" customHeight="1">
      <c r="A36" s="34"/>
      <c r="B36" s="3">
        <v>30</v>
      </c>
      <c r="C36" s="26" t="str">
        <f>IF(นักเรียน!B35="","",นักเรียน!B35)</f>
        <v/>
      </c>
      <c r="D36" s="27" t="str">
        <f>IF(นักเรียน!C35="","",นักเรียน!C35)</f>
        <v/>
      </c>
      <c r="E36" s="44"/>
      <c r="F36" s="45"/>
      <c r="G36" s="45"/>
      <c r="H36" s="45"/>
      <c r="I36" s="46"/>
      <c r="J36" s="44"/>
      <c r="K36" s="45"/>
      <c r="L36" s="45"/>
      <c r="M36" s="45"/>
      <c r="N36" s="46"/>
      <c r="O36" s="44"/>
      <c r="P36" s="45"/>
      <c r="Q36" s="45"/>
      <c r="R36" s="45"/>
      <c r="S36" s="46"/>
      <c r="T36" s="60"/>
      <c r="U36" s="61"/>
      <c r="V36" s="61"/>
      <c r="W36" s="61"/>
      <c r="X36" s="62"/>
      <c r="Y36" s="43" t="str">
        <f t="shared" si="0"/>
        <v/>
      </c>
      <c r="Z36" s="43" t="str">
        <f t="shared" si="1"/>
        <v/>
      </c>
      <c r="AA36" s="34"/>
      <c r="AB36" s="39">
        <f t="shared" si="2"/>
        <v>0</v>
      </c>
      <c r="AC36" s="65">
        <f t="shared" si="3"/>
        <v>0</v>
      </c>
      <c r="AD36" s="34"/>
      <c r="AE36" s="34"/>
      <c r="AF36" s="34"/>
      <c r="AG36" s="34"/>
      <c r="AH36" s="34"/>
      <c r="AI36" s="34"/>
      <c r="AJ36" s="34"/>
    </row>
    <row r="37" spans="1:36" s="4" customFormat="1" ht="15" customHeight="1">
      <c r="A37" s="34"/>
      <c r="B37" s="3">
        <v>31</v>
      </c>
      <c r="C37" s="26" t="str">
        <f>IF(นักเรียน!B36="","",นักเรียน!B36)</f>
        <v/>
      </c>
      <c r="D37" s="27" t="str">
        <f>IF(นักเรียน!C36="","",นักเรียน!C36)</f>
        <v/>
      </c>
      <c r="E37" s="44"/>
      <c r="F37" s="45"/>
      <c r="G37" s="45"/>
      <c r="H37" s="45"/>
      <c r="I37" s="46"/>
      <c r="J37" s="44"/>
      <c r="K37" s="45"/>
      <c r="L37" s="45"/>
      <c r="M37" s="45"/>
      <c r="N37" s="46"/>
      <c r="O37" s="44"/>
      <c r="P37" s="45"/>
      <c r="Q37" s="45"/>
      <c r="R37" s="45"/>
      <c r="S37" s="46"/>
      <c r="T37" s="60"/>
      <c r="U37" s="61"/>
      <c r="V37" s="61"/>
      <c r="W37" s="61"/>
      <c r="X37" s="62"/>
      <c r="Y37" s="43" t="str">
        <f t="shared" si="0"/>
        <v/>
      </c>
      <c r="Z37" s="43" t="str">
        <f t="shared" si="1"/>
        <v/>
      </c>
      <c r="AA37" s="34"/>
      <c r="AB37" s="39">
        <f t="shared" si="2"/>
        <v>0</v>
      </c>
      <c r="AC37" s="65">
        <f t="shared" si="3"/>
        <v>0</v>
      </c>
      <c r="AD37" s="34"/>
      <c r="AE37" s="34"/>
      <c r="AF37" s="34"/>
      <c r="AG37" s="34"/>
      <c r="AH37" s="34"/>
      <c r="AI37" s="34"/>
      <c r="AJ37" s="34"/>
    </row>
    <row r="38" spans="1:36" s="4" customFormat="1" ht="15" customHeight="1">
      <c r="A38" s="34"/>
      <c r="B38" s="3">
        <v>32</v>
      </c>
      <c r="C38" s="26" t="str">
        <f>IF(นักเรียน!B37="","",นักเรียน!B37)</f>
        <v/>
      </c>
      <c r="D38" s="27" t="str">
        <f>IF(นักเรียน!C37="","",นักเรียน!C37)</f>
        <v/>
      </c>
      <c r="E38" s="44"/>
      <c r="F38" s="45"/>
      <c r="G38" s="45"/>
      <c r="H38" s="45"/>
      <c r="I38" s="46"/>
      <c r="J38" s="44"/>
      <c r="K38" s="45"/>
      <c r="L38" s="45"/>
      <c r="M38" s="45"/>
      <c r="N38" s="46"/>
      <c r="O38" s="44"/>
      <c r="P38" s="45"/>
      <c r="Q38" s="45"/>
      <c r="R38" s="45"/>
      <c r="S38" s="46"/>
      <c r="T38" s="60"/>
      <c r="U38" s="61"/>
      <c r="V38" s="61"/>
      <c r="W38" s="61"/>
      <c r="X38" s="62"/>
      <c r="Y38" s="43" t="str">
        <f t="shared" si="0"/>
        <v/>
      </c>
      <c r="Z38" s="43" t="str">
        <f t="shared" si="1"/>
        <v/>
      </c>
      <c r="AA38" s="34"/>
      <c r="AB38" s="39">
        <f t="shared" si="2"/>
        <v>0</v>
      </c>
      <c r="AC38" s="65">
        <f t="shared" si="3"/>
        <v>0</v>
      </c>
      <c r="AD38" s="34"/>
      <c r="AE38" s="34"/>
      <c r="AF38" s="34"/>
      <c r="AG38" s="34"/>
      <c r="AH38" s="34"/>
      <c r="AI38" s="34"/>
      <c r="AJ38" s="34"/>
    </row>
    <row r="39" spans="1:36" s="4" customFormat="1" ht="15" customHeight="1">
      <c r="A39" s="34"/>
      <c r="B39" s="3">
        <v>33</v>
      </c>
      <c r="C39" s="26" t="str">
        <f>IF(นักเรียน!B38="","",นักเรียน!B38)</f>
        <v/>
      </c>
      <c r="D39" s="27" t="str">
        <f>IF(นักเรียน!C38="","",นักเรียน!C38)</f>
        <v/>
      </c>
      <c r="E39" s="44"/>
      <c r="F39" s="45"/>
      <c r="G39" s="45"/>
      <c r="H39" s="45"/>
      <c r="I39" s="46"/>
      <c r="J39" s="44"/>
      <c r="K39" s="45"/>
      <c r="L39" s="45"/>
      <c r="M39" s="45"/>
      <c r="N39" s="46"/>
      <c r="O39" s="44"/>
      <c r="P39" s="45"/>
      <c r="Q39" s="45"/>
      <c r="R39" s="45"/>
      <c r="S39" s="46"/>
      <c r="T39" s="60"/>
      <c r="U39" s="61"/>
      <c r="V39" s="61"/>
      <c r="W39" s="61"/>
      <c r="X39" s="62"/>
      <c r="Y39" s="43" t="str">
        <f t="shared" si="0"/>
        <v/>
      </c>
      <c r="Z39" s="43" t="str">
        <f t="shared" si="1"/>
        <v/>
      </c>
      <c r="AA39" s="34"/>
      <c r="AB39" s="39">
        <f t="shared" si="2"/>
        <v>0</v>
      </c>
      <c r="AC39" s="65">
        <f t="shared" si="3"/>
        <v>0</v>
      </c>
      <c r="AD39" s="34"/>
      <c r="AE39" s="34"/>
      <c r="AF39" s="34"/>
      <c r="AG39" s="34"/>
      <c r="AH39" s="34"/>
      <c r="AI39" s="34"/>
      <c r="AJ39" s="34"/>
    </row>
    <row r="40" spans="1:36" s="4" customFormat="1" ht="15" customHeight="1">
      <c r="A40" s="34"/>
      <c r="B40" s="3">
        <v>34</v>
      </c>
      <c r="C40" s="26" t="str">
        <f>IF(นักเรียน!B39="","",นักเรียน!B39)</f>
        <v/>
      </c>
      <c r="D40" s="27" t="str">
        <f>IF(นักเรียน!C39="","",นักเรียน!C39)</f>
        <v/>
      </c>
      <c r="E40" s="44"/>
      <c r="F40" s="45"/>
      <c r="G40" s="45"/>
      <c r="H40" s="45"/>
      <c r="I40" s="46"/>
      <c r="J40" s="44"/>
      <c r="K40" s="45"/>
      <c r="L40" s="45"/>
      <c r="M40" s="45"/>
      <c r="N40" s="46"/>
      <c r="O40" s="44"/>
      <c r="P40" s="45"/>
      <c r="Q40" s="45"/>
      <c r="R40" s="45"/>
      <c r="S40" s="46"/>
      <c r="T40" s="60"/>
      <c r="U40" s="61"/>
      <c r="V40" s="61"/>
      <c r="W40" s="61"/>
      <c r="X40" s="62"/>
      <c r="Y40" s="43" t="str">
        <f t="shared" si="0"/>
        <v/>
      </c>
      <c r="Z40" s="43" t="str">
        <f t="shared" si="1"/>
        <v/>
      </c>
      <c r="AA40" s="34"/>
      <c r="AB40" s="39">
        <f t="shared" si="2"/>
        <v>0</v>
      </c>
      <c r="AC40" s="65">
        <f t="shared" si="3"/>
        <v>0</v>
      </c>
      <c r="AD40" s="34"/>
      <c r="AE40" s="34"/>
      <c r="AF40" s="34"/>
      <c r="AG40" s="34"/>
      <c r="AH40" s="34"/>
      <c r="AI40" s="34"/>
      <c r="AJ40" s="34"/>
    </row>
    <row r="41" spans="1:36" s="4" customFormat="1" ht="15" customHeight="1">
      <c r="A41" s="34"/>
      <c r="B41" s="3">
        <v>35</v>
      </c>
      <c r="C41" s="26" t="str">
        <f>IF(นักเรียน!B40="","",นักเรียน!B40)</f>
        <v/>
      </c>
      <c r="D41" s="27" t="str">
        <f>IF(นักเรียน!C40="","",นักเรียน!C40)</f>
        <v/>
      </c>
      <c r="E41" s="44"/>
      <c r="F41" s="45"/>
      <c r="G41" s="45"/>
      <c r="H41" s="45"/>
      <c r="I41" s="46"/>
      <c r="J41" s="44"/>
      <c r="K41" s="45"/>
      <c r="L41" s="45"/>
      <c r="M41" s="45"/>
      <c r="N41" s="46"/>
      <c r="O41" s="44"/>
      <c r="P41" s="45"/>
      <c r="Q41" s="45"/>
      <c r="R41" s="45"/>
      <c r="S41" s="46"/>
      <c r="T41" s="60"/>
      <c r="U41" s="61"/>
      <c r="V41" s="61"/>
      <c r="W41" s="61"/>
      <c r="X41" s="62"/>
      <c r="Y41" s="43" t="str">
        <f t="shared" si="0"/>
        <v/>
      </c>
      <c r="Z41" s="43" t="str">
        <f t="shared" si="1"/>
        <v/>
      </c>
      <c r="AA41" s="34"/>
      <c r="AB41" s="39">
        <f t="shared" si="2"/>
        <v>0</v>
      </c>
      <c r="AC41" s="65">
        <f t="shared" si="3"/>
        <v>0</v>
      </c>
      <c r="AD41" s="34"/>
      <c r="AE41" s="34"/>
      <c r="AF41" s="34"/>
      <c r="AG41" s="34"/>
      <c r="AH41" s="34"/>
      <c r="AI41" s="34"/>
      <c r="AJ41" s="34"/>
    </row>
    <row r="42" spans="1:36" s="4" customFormat="1" ht="15" customHeight="1">
      <c r="A42" s="34"/>
      <c r="B42" s="3">
        <v>36</v>
      </c>
      <c r="C42" s="26" t="str">
        <f>IF(นักเรียน!B41="","",นักเรียน!B41)</f>
        <v/>
      </c>
      <c r="D42" s="27" t="str">
        <f>IF(นักเรียน!C41="","",นักเรียน!C41)</f>
        <v/>
      </c>
      <c r="E42" s="44"/>
      <c r="F42" s="45"/>
      <c r="G42" s="45"/>
      <c r="H42" s="45"/>
      <c r="I42" s="46"/>
      <c r="J42" s="44"/>
      <c r="K42" s="45"/>
      <c r="L42" s="45"/>
      <c r="M42" s="45"/>
      <c r="N42" s="46"/>
      <c r="O42" s="44"/>
      <c r="P42" s="45"/>
      <c r="Q42" s="45"/>
      <c r="R42" s="45"/>
      <c r="S42" s="46"/>
      <c r="T42" s="60"/>
      <c r="U42" s="61"/>
      <c r="V42" s="61"/>
      <c r="W42" s="61"/>
      <c r="X42" s="62"/>
      <c r="Y42" s="43" t="str">
        <f t="shared" si="0"/>
        <v/>
      </c>
      <c r="Z42" s="43" t="str">
        <f t="shared" si="1"/>
        <v/>
      </c>
      <c r="AA42" s="34"/>
      <c r="AB42" s="39">
        <f t="shared" si="2"/>
        <v>0</v>
      </c>
      <c r="AC42" s="65">
        <f t="shared" si="3"/>
        <v>0</v>
      </c>
      <c r="AD42" s="34"/>
      <c r="AE42" s="34"/>
      <c r="AF42" s="34"/>
      <c r="AG42" s="34"/>
      <c r="AH42" s="34"/>
      <c r="AI42" s="34"/>
      <c r="AJ42" s="34"/>
    </row>
    <row r="43" spans="1:36" s="4" customFormat="1" ht="15" customHeight="1">
      <c r="A43" s="34"/>
      <c r="B43" s="3">
        <v>37</v>
      </c>
      <c r="C43" s="26" t="str">
        <f>IF(นักเรียน!B42="","",นักเรียน!B42)</f>
        <v/>
      </c>
      <c r="D43" s="27" t="str">
        <f>IF(นักเรียน!C42="","",นักเรียน!C42)</f>
        <v/>
      </c>
      <c r="E43" s="44"/>
      <c r="F43" s="45"/>
      <c r="G43" s="45"/>
      <c r="H43" s="45"/>
      <c r="I43" s="46"/>
      <c r="J43" s="44"/>
      <c r="K43" s="45"/>
      <c r="L43" s="45"/>
      <c r="M43" s="45"/>
      <c r="N43" s="46"/>
      <c r="O43" s="44"/>
      <c r="P43" s="45"/>
      <c r="Q43" s="45"/>
      <c r="R43" s="45"/>
      <c r="S43" s="46"/>
      <c r="T43" s="60"/>
      <c r="U43" s="61"/>
      <c r="V43" s="61"/>
      <c r="W43" s="61"/>
      <c r="X43" s="62"/>
      <c r="Y43" s="43" t="str">
        <f t="shared" si="0"/>
        <v/>
      </c>
      <c r="Z43" s="43" t="str">
        <f t="shared" si="1"/>
        <v/>
      </c>
      <c r="AA43" s="34"/>
      <c r="AB43" s="39">
        <f t="shared" si="2"/>
        <v>0</v>
      </c>
      <c r="AC43" s="65">
        <f t="shared" si="3"/>
        <v>0</v>
      </c>
      <c r="AD43" s="34"/>
      <c r="AE43" s="34"/>
      <c r="AF43" s="34"/>
      <c r="AG43" s="34"/>
      <c r="AH43" s="34"/>
      <c r="AI43" s="34"/>
      <c r="AJ43" s="34"/>
    </row>
    <row r="44" spans="1:36" s="5" customFormat="1" ht="15" customHeight="1">
      <c r="A44" s="35"/>
      <c r="B44" s="3">
        <v>38</v>
      </c>
      <c r="C44" s="26" t="str">
        <f>IF(นักเรียน!B43="","",นักเรียน!B43)</f>
        <v/>
      </c>
      <c r="D44" s="27" t="str">
        <f>IF(นักเรียน!C43="","",นักเรียน!C43)</f>
        <v/>
      </c>
      <c r="E44" s="44"/>
      <c r="F44" s="45"/>
      <c r="G44" s="45"/>
      <c r="H44" s="45"/>
      <c r="I44" s="46"/>
      <c r="J44" s="44"/>
      <c r="K44" s="45"/>
      <c r="L44" s="45"/>
      <c r="M44" s="45"/>
      <c r="N44" s="46"/>
      <c r="O44" s="44"/>
      <c r="P44" s="45"/>
      <c r="Q44" s="45"/>
      <c r="R44" s="45"/>
      <c r="S44" s="46"/>
      <c r="T44" s="60"/>
      <c r="U44" s="61"/>
      <c r="V44" s="61"/>
      <c r="W44" s="61"/>
      <c r="X44" s="62"/>
      <c r="Y44" s="43" t="str">
        <f t="shared" si="0"/>
        <v/>
      </c>
      <c r="Z44" s="43" t="str">
        <f t="shared" si="1"/>
        <v/>
      </c>
      <c r="AA44" s="35"/>
      <c r="AB44" s="39">
        <f t="shared" si="2"/>
        <v>0</v>
      </c>
      <c r="AC44" s="65">
        <f t="shared" si="3"/>
        <v>0</v>
      </c>
      <c r="AD44" s="35"/>
      <c r="AE44" s="35"/>
      <c r="AF44" s="35"/>
      <c r="AG44" s="35"/>
      <c r="AH44" s="35"/>
      <c r="AI44" s="35"/>
      <c r="AJ44" s="35"/>
    </row>
    <row r="45" spans="1:36" s="5" customFormat="1" ht="15" customHeight="1">
      <c r="A45" s="35"/>
      <c r="B45" s="3">
        <v>39</v>
      </c>
      <c r="C45" s="26" t="str">
        <f>IF(นักเรียน!B44="","",นักเรียน!B44)</f>
        <v/>
      </c>
      <c r="D45" s="27" t="str">
        <f>IF(นักเรียน!C44="","",นักเรียน!C44)</f>
        <v/>
      </c>
      <c r="E45" s="44"/>
      <c r="F45" s="45"/>
      <c r="G45" s="45"/>
      <c r="H45" s="45"/>
      <c r="I45" s="46"/>
      <c r="J45" s="44"/>
      <c r="K45" s="45"/>
      <c r="L45" s="45"/>
      <c r="M45" s="45"/>
      <c r="N45" s="46"/>
      <c r="O45" s="44"/>
      <c r="P45" s="45"/>
      <c r="Q45" s="45"/>
      <c r="R45" s="45"/>
      <c r="S45" s="46"/>
      <c r="T45" s="60"/>
      <c r="U45" s="61"/>
      <c r="V45" s="61"/>
      <c r="W45" s="61"/>
      <c r="X45" s="62"/>
      <c r="Y45" s="43" t="str">
        <f t="shared" si="0"/>
        <v/>
      </c>
      <c r="Z45" s="43" t="str">
        <f t="shared" si="1"/>
        <v/>
      </c>
      <c r="AA45" s="35"/>
      <c r="AB45" s="39">
        <f t="shared" si="2"/>
        <v>0</v>
      </c>
      <c r="AC45" s="65">
        <f t="shared" si="3"/>
        <v>0</v>
      </c>
      <c r="AD45" s="35"/>
      <c r="AE45" s="35"/>
      <c r="AF45" s="35"/>
      <c r="AG45" s="35"/>
      <c r="AH45" s="35"/>
      <c r="AI45" s="35"/>
      <c r="AJ45" s="35"/>
    </row>
    <row r="46" spans="1:36" s="5" customFormat="1" ht="15" customHeight="1">
      <c r="A46" s="35"/>
      <c r="B46" s="3">
        <v>40</v>
      </c>
      <c r="C46" s="26" t="str">
        <f>IF(นักเรียน!B45="","",นักเรียน!B45)</f>
        <v/>
      </c>
      <c r="D46" s="27" t="str">
        <f>IF(นักเรียน!C45="","",นักเรียน!C45)</f>
        <v/>
      </c>
      <c r="E46" s="44"/>
      <c r="F46" s="45"/>
      <c r="G46" s="45"/>
      <c r="H46" s="45"/>
      <c r="I46" s="46"/>
      <c r="J46" s="44"/>
      <c r="K46" s="45"/>
      <c r="L46" s="45"/>
      <c r="M46" s="45"/>
      <c r="N46" s="46"/>
      <c r="O46" s="44"/>
      <c r="P46" s="45"/>
      <c r="Q46" s="45"/>
      <c r="R46" s="45"/>
      <c r="S46" s="46"/>
      <c r="T46" s="60"/>
      <c r="U46" s="61"/>
      <c r="V46" s="61"/>
      <c r="W46" s="61"/>
      <c r="X46" s="62"/>
      <c r="Y46" s="43" t="str">
        <f t="shared" si="0"/>
        <v/>
      </c>
      <c r="Z46" s="43" t="str">
        <f t="shared" si="1"/>
        <v/>
      </c>
      <c r="AA46" s="35"/>
      <c r="AB46" s="39">
        <f t="shared" si="2"/>
        <v>0</v>
      </c>
      <c r="AC46" s="65">
        <f t="shared" si="3"/>
        <v>0</v>
      </c>
      <c r="AD46" s="35"/>
      <c r="AE46" s="35"/>
      <c r="AF46" s="35"/>
      <c r="AG46" s="35"/>
      <c r="AH46" s="35"/>
      <c r="AI46" s="35"/>
      <c r="AJ46" s="35"/>
    </row>
    <row r="47" spans="1:36" s="5" customFormat="1" ht="15" customHeight="1">
      <c r="A47" s="35"/>
      <c r="B47" s="3">
        <v>41</v>
      </c>
      <c r="C47" s="26" t="str">
        <f>IF(นักเรียน!B46="","",นักเรียน!B46)</f>
        <v/>
      </c>
      <c r="D47" s="27" t="str">
        <f>IF(นักเรียน!C46="","",นักเรียน!C46)</f>
        <v/>
      </c>
      <c r="E47" s="44"/>
      <c r="F47" s="45"/>
      <c r="G47" s="45"/>
      <c r="H47" s="45"/>
      <c r="I47" s="46"/>
      <c r="J47" s="44"/>
      <c r="K47" s="45"/>
      <c r="L47" s="45"/>
      <c r="M47" s="45"/>
      <c r="N47" s="46"/>
      <c r="O47" s="44"/>
      <c r="P47" s="45"/>
      <c r="Q47" s="45"/>
      <c r="R47" s="45"/>
      <c r="S47" s="46"/>
      <c r="T47" s="60"/>
      <c r="U47" s="61"/>
      <c r="V47" s="61"/>
      <c r="W47" s="61"/>
      <c r="X47" s="62"/>
      <c r="Y47" s="43" t="str">
        <f t="shared" si="0"/>
        <v/>
      </c>
      <c r="Z47" s="43" t="str">
        <f t="shared" si="1"/>
        <v/>
      </c>
      <c r="AA47" s="35"/>
      <c r="AB47" s="39">
        <f t="shared" si="2"/>
        <v>0</v>
      </c>
      <c r="AC47" s="65">
        <f t="shared" si="3"/>
        <v>0</v>
      </c>
      <c r="AD47" s="35"/>
      <c r="AE47" s="35"/>
      <c r="AF47" s="35"/>
      <c r="AG47" s="35"/>
      <c r="AH47" s="35"/>
      <c r="AI47" s="35"/>
      <c r="AJ47" s="35"/>
    </row>
    <row r="48" spans="1:36" s="5" customFormat="1" ht="15" customHeight="1">
      <c r="A48" s="35"/>
      <c r="B48" s="3">
        <v>42</v>
      </c>
      <c r="C48" s="26" t="str">
        <f>IF(นักเรียน!B47="","",นักเรียน!B47)</f>
        <v/>
      </c>
      <c r="D48" s="27" t="str">
        <f>IF(นักเรียน!C47="","",นักเรียน!C47)</f>
        <v/>
      </c>
      <c r="E48" s="44"/>
      <c r="F48" s="45"/>
      <c r="G48" s="45"/>
      <c r="H48" s="45"/>
      <c r="I48" s="46"/>
      <c r="J48" s="44"/>
      <c r="K48" s="45"/>
      <c r="L48" s="45"/>
      <c r="M48" s="45"/>
      <c r="N48" s="46"/>
      <c r="O48" s="44"/>
      <c r="P48" s="45"/>
      <c r="Q48" s="45"/>
      <c r="R48" s="45"/>
      <c r="S48" s="46"/>
      <c r="T48" s="60"/>
      <c r="U48" s="61"/>
      <c r="V48" s="61"/>
      <c r="W48" s="61"/>
      <c r="X48" s="62"/>
      <c r="Y48" s="43" t="str">
        <f t="shared" si="0"/>
        <v/>
      </c>
      <c r="Z48" s="43" t="str">
        <f t="shared" si="1"/>
        <v/>
      </c>
      <c r="AA48" s="35"/>
      <c r="AB48" s="39">
        <f t="shared" si="2"/>
        <v>0</v>
      </c>
      <c r="AC48" s="65">
        <f t="shared" si="3"/>
        <v>0</v>
      </c>
      <c r="AD48" s="35"/>
      <c r="AE48" s="35"/>
      <c r="AF48" s="35"/>
      <c r="AG48" s="35"/>
      <c r="AH48" s="35"/>
      <c r="AI48" s="35"/>
      <c r="AJ48" s="35"/>
    </row>
    <row r="49" spans="1:36" s="5" customFormat="1" ht="15" customHeight="1">
      <c r="A49" s="35"/>
      <c r="B49" s="3">
        <v>43</v>
      </c>
      <c r="C49" s="26" t="str">
        <f>IF(นักเรียน!B48="","",นักเรียน!B48)</f>
        <v/>
      </c>
      <c r="D49" s="27" t="str">
        <f>IF(นักเรียน!C48="","",นักเรียน!C48)</f>
        <v/>
      </c>
      <c r="E49" s="44"/>
      <c r="F49" s="45"/>
      <c r="G49" s="45"/>
      <c r="H49" s="45"/>
      <c r="I49" s="46"/>
      <c r="J49" s="44"/>
      <c r="K49" s="45"/>
      <c r="L49" s="45"/>
      <c r="M49" s="45"/>
      <c r="N49" s="46"/>
      <c r="O49" s="44"/>
      <c r="P49" s="45"/>
      <c r="Q49" s="45"/>
      <c r="R49" s="45"/>
      <c r="S49" s="46"/>
      <c r="T49" s="60"/>
      <c r="U49" s="61"/>
      <c r="V49" s="61"/>
      <c r="W49" s="61"/>
      <c r="X49" s="62"/>
      <c r="Y49" s="43" t="str">
        <f t="shared" si="0"/>
        <v/>
      </c>
      <c r="Z49" s="43" t="str">
        <f t="shared" si="1"/>
        <v/>
      </c>
      <c r="AA49" s="35"/>
      <c r="AB49" s="39">
        <f t="shared" si="2"/>
        <v>0</v>
      </c>
      <c r="AC49" s="65">
        <f t="shared" si="3"/>
        <v>0</v>
      </c>
      <c r="AD49" s="35"/>
      <c r="AE49" s="35"/>
      <c r="AF49" s="35"/>
      <c r="AG49" s="35"/>
      <c r="AH49" s="35"/>
      <c r="AI49" s="35"/>
      <c r="AJ49" s="35"/>
    </row>
    <row r="50" spans="1:36" s="5" customFormat="1" ht="15" customHeight="1">
      <c r="A50" s="35"/>
      <c r="B50" s="3">
        <v>44</v>
      </c>
      <c r="C50" s="26" t="str">
        <f>IF(นักเรียน!B49="","",นักเรียน!B49)</f>
        <v/>
      </c>
      <c r="D50" s="27" t="str">
        <f>IF(นักเรียน!C49="","",นักเรียน!C49)</f>
        <v/>
      </c>
      <c r="E50" s="44"/>
      <c r="F50" s="45"/>
      <c r="G50" s="45"/>
      <c r="H50" s="45"/>
      <c r="I50" s="46"/>
      <c r="J50" s="44"/>
      <c r="K50" s="45"/>
      <c r="L50" s="45"/>
      <c r="M50" s="45"/>
      <c r="N50" s="46"/>
      <c r="O50" s="44"/>
      <c r="P50" s="45"/>
      <c r="Q50" s="45"/>
      <c r="R50" s="45"/>
      <c r="S50" s="46"/>
      <c r="T50" s="60"/>
      <c r="U50" s="61"/>
      <c r="V50" s="61"/>
      <c r="W50" s="61"/>
      <c r="X50" s="62"/>
      <c r="Y50" s="43" t="str">
        <f t="shared" si="0"/>
        <v/>
      </c>
      <c r="Z50" s="43" t="str">
        <f t="shared" si="1"/>
        <v/>
      </c>
      <c r="AA50" s="35"/>
      <c r="AB50" s="39">
        <f t="shared" si="2"/>
        <v>0</v>
      </c>
      <c r="AC50" s="65">
        <f t="shared" si="3"/>
        <v>0</v>
      </c>
      <c r="AD50" s="35"/>
      <c r="AE50" s="35"/>
      <c r="AF50" s="35"/>
      <c r="AG50" s="35"/>
      <c r="AH50" s="35"/>
      <c r="AI50" s="35"/>
      <c r="AJ50" s="35"/>
    </row>
    <row r="51" spans="1:36" s="5" customFormat="1" ht="15" customHeight="1">
      <c r="A51" s="35"/>
      <c r="B51" s="3">
        <v>45</v>
      </c>
      <c r="C51" s="26" t="str">
        <f>IF(นักเรียน!B50="","",นักเรียน!B50)</f>
        <v/>
      </c>
      <c r="D51" s="27" t="str">
        <f>IF(นักเรียน!C50="","",นักเรียน!C50)</f>
        <v/>
      </c>
      <c r="E51" s="44"/>
      <c r="F51" s="45"/>
      <c r="G51" s="45"/>
      <c r="H51" s="45"/>
      <c r="I51" s="46"/>
      <c r="J51" s="44"/>
      <c r="K51" s="45"/>
      <c r="L51" s="45"/>
      <c r="M51" s="45"/>
      <c r="N51" s="46"/>
      <c r="O51" s="44"/>
      <c r="P51" s="45"/>
      <c r="Q51" s="45"/>
      <c r="R51" s="45"/>
      <c r="S51" s="46"/>
      <c r="T51" s="60"/>
      <c r="U51" s="61"/>
      <c r="V51" s="61"/>
      <c r="W51" s="61"/>
      <c r="X51" s="62"/>
      <c r="Y51" s="43" t="str">
        <f t="shared" si="0"/>
        <v/>
      </c>
      <c r="Z51" s="43" t="str">
        <f>IF(Y51="","",IF(Y51=5,"ดีเยี่ยม",IF(Y51=4,"ดีมาก",IF(Y51=3,"ดี",IF(Y51=2,"พอใช้","ปรับปรุง")))))</f>
        <v/>
      </c>
      <c r="AA51" s="35"/>
      <c r="AB51" s="39">
        <f t="shared" si="2"/>
        <v>0</v>
      </c>
      <c r="AC51" s="65">
        <f t="shared" si="3"/>
        <v>0</v>
      </c>
      <c r="AD51" s="35"/>
      <c r="AE51" s="35"/>
      <c r="AF51" s="35"/>
      <c r="AG51" s="35"/>
      <c r="AH51" s="35"/>
      <c r="AI51" s="35"/>
      <c r="AJ51" s="35"/>
    </row>
    <row r="52" spans="1:36" s="5" customFormat="1" ht="16.5" customHeight="1">
      <c r="A52" s="35"/>
      <c r="B52" s="168" t="s">
        <v>45</v>
      </c>
      <c r="C52" s="168"/>
      <c r="D52" s="168"/>
      <c r="E52" s="168"/>
      <c r="F52" s="168"/>
      <c r="G52" s="168"/>
      <c r="H52" s="168"/>
      <c r="I52" s="168"/>
      <c r="J52" s="170" t="str">
        <f>IF(AD2=0,"",AD2)</f>
        <v/>
      </c>
      <c r="K52" s="170"/>
      <c r="L52" s="170"/>
      <c r="M52" s="170"/>
      <c r="N52" s="170"/>
      <c r="O52" s="181" t="s">
        <v>36</v>
      </c>
      <c r="P52" s="182"/>
      <c r="Q52" s="182"/>
      <c r="R52" s="182"/>
      <c r="S52" s="182"/>
      <c r="T52" s="182"/>
      <c r="U52" s="182"/>
      <c r="V52" s="182"/>
      <c r="W52" s="182"/>
      <c r="X52" s="183"/>
      <c r="Y52" s="169" t="str">
        <f>IF(AD4="-","-",AD4)</f>
        <v>-</v>
      </c>
      <c r="Z52" s="170"/>
      <c r="AA52" s="35"/>
      <c r="AB52" s="66"/>
      <c r="AC52" s="67"/>
      <c r="AD52" s="35"/>
      <c r="AE52" s="35"/>
      <c r="AF52" s="35"/>
      <c r="AG52" s="35"/>
      <c r="AH52" s="35"/>
      <c r="AI52" s="35"/>
      <c r="AJ52" s="35"/>
    </row>
    <row r="53" spans="1:36" s="5" customFormat="1" ht="16.5" customHeight="1">
      <c r="A53" s="35"/>
      <c r="B53" s="171" t="s">
        <v>35</v>
      </c>
      <c r="C53" s="171"/>
      <c r="D53" s="171"/>
      <c r="E53" s="171"/>
      <c r="F53" s="171"/>
      <c r="G53" s="171"/>
      <c r="H53" s="171"/>
      <c r="I53" s="171"/>
      <c r="J53" s="172" t="str">
        <f>IF(AD3="-","",AD3)</f>
        <v/>
      </c>
      <c r="K53" s="173"/>
      <c r="L53" s="173"/>
      <c r="M53" s="173"/>
      <c r="N53" s="173"/>
      <c r="O53" s="184" t="s">
        <v>2</v>
      </c>
      <c r="P53" s="185"/>
      <c r="Q53" s="185"/>
      <c r="R53" s="185"/>
      <c r="S53" s="185"/>
      <c r="T53" s="185"/>
      <c r="U53" s="185"/>
      <c r="V53" s="185"/>
      <c r="W53" s="185"/>
      <c r="X53" s="186"/>
      <c r="Y53" s="180" t="str">
        <f>IF(Y52="-","-",IF(Y52&gt;=0.9,5,IF(Y52&gt;=0.75,4,IF(Y52&gt;=0.6,3,IF(Y52&gt;=0.5,2,1)))))</f>
        <v>-</v>
      </c>
      <c r="Z53" s="180"/>
      <c r="AA53" s="35"/>
      <c r="AB53" s="66"/>
      <c r="AC53" s="67"/>
      <c r="AD53" s="35"/>
      <c r="AE53" s="35"/>
      <c r="AF53" s="35"/>
      <c r="AG53" s="35"/>
      <c r="AH53" s="35"/>
      <c r="AI53" s="35"/>
      <c r="AJ53" s="35"/>
    </row>
    <row r="54" spans="1:36" s="5" customFormat="1" ht="16.5" customHeight="1">
      <c r="A54" s="35"/>
      <c r="B54" s="168" t="s">
        <v>46</v>
      </c>
      <c r="C54" s="168"/>
      <c r="D54" s="168"/>
      <c r="E54" s="168"/>
      <c r="F54" s="168"/>
      <c r="G54" s="168"/>
      <c r="H54" s="168"/>
      <c r="I54" s="168"/>
      <c r="J54" s="168"/>
      <c r="K54" s="168"/>
      <c r="L54" s="168"/>
      <c r="M54" s="168"/>
      <c r="N54" s="168"/>
      <c r="O54" s="168"/>
      <c r="P54" s="168"/>
      <c r="Q54" s="168"/>
      <c r="R54" s="168"/>
      <c r="S54" s="168"/>
      <c r="T54" s="168"/>
      <c r="U54" s="168"/>
      <c r="V54" s="168"/>
      <c r="W54" s="168"/>
      <c r="X54" s="168"/>
      <c r="Y54" s="170" t="str">
        <f>IF(Y53="-","-",IF(Y53=5,"ดีเยี่ยม",IF(Y53=4,"ดีมาก",IF(Y53=3,"ดี",IF(Y53=2,"พอใช้","ปรับปรุง")))))</f>
        <v>-</v>
      </c>
      <c r="Z54" s="170"/>
      <c r="AA54" s="35"/>
      <c r="AB54" s="66"/>
      <c r="AC54" s="67"/>
      <c r="AD54" s="35"/>
      <c r="AE54" s="35"/>
      <c r="AF54" s="35"/>
      <c r="AG54" s="35"/>
      <c r="AH54" s="35"/>
      <c r="AI54" s="35"/>
      <c r="AJ54" s="35"/>
    </row>
    <row r="55" spans="1:36" s="5" customFormat="1" ht="15.75" customHeight="1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8"/>
      <c r="AC55" s="35"/>
      <c r="AD55" s="35"/>
      <c r="AE55" s="35"/>
      <c r="AF55" s="35"/>
      <c r="AG55" s="35"/>
      <c r="AH55" s="35"/>
      <c r="AI55" s="35"/>
      <c r="AJ55" s="35"/>
    </row>
    <row r="56" spans="1:36">
      <c r="B56" s="33"/>
      <c r="C56" s="33"/>
      <c r="D56" s="68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49" t="s">
        <v>37</v>
      </c>
      <c r="Z56" s="57">
        <f>COUNTIF(Y7:Y51,5)</f>
        <v>0</v>
      </c>
      <c r="AA56" s="33" t="s">
        <v>34</v>
      </c>
    </row>
    <row r="57" spans="1:36"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49" t="s">
        <v>38</v>
      </c>
      <c r="Z57" s="57">
        <f>COUNTIF(Y7:Y51,4)</f>
        <v>0</v>
      </c>
      <c r="AA57" s="33" t="s">
        <v>34</v>
      </c>
    </row>
    <row r="58" spans="1:36"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49" t="s">
        <v>39</v>
      </c>
      <c r="Z58" s="57">
        <f>COUNTIF(Y7:Y51,3)</f>
        <v>0</v>
      </c>
      <c r="AA58" s="33" t="s">
        <v>34</v>
      </c>
    </row>
    <row r="59" spans="1:36"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49" t="s">
        <v>40</v>
      </c>
      <c r="Z59" s="57">
        <f>COUNTIF(Y7:Y51,2)</f>
        <v>0</v>
      </c>
      <c r="AA59" s="33" t="s">
        <v>34</v>
      </c>
    </row>
    <row r="60" spans="1:36"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49" t="s">
        <v>41</v>
      </c>
      <c r="Z60" s="57">
        <f>COUNTIF(Y7:Y51,1)</f>
        <v>0</v>
      </c>
      <c r="AA60" s="33" t="s">
        <v>34</v>
      </c>
    </row>
    <row r="61" spans="1:36"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49" t="s">
        <v>44</v>
      </c>
      <c r="Z61" s="58">
        <f>SUM(Z56:Z60)</f>
        <v>0</v>
      </c>
      <c r="AA61" s="33" t="s">
        <v>34</v>
      </c>
    </row>
    <row r="62" spans="1:36"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</row>
    <row r="63" spans="1:36"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</row>
    <row r="64" spans="1:36"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</row>
    <row r="65" spans="2:26"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</row>
    <row r="66" spans="2:26"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</row>
    <row r="67" spans="2:26"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</row>
    <row r="68" spans="2:26"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</row>
    <row r="69" spans="2:26"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</row>
    <row r="70" spans="2:26"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</row>
    <row r="71" spans="2:26"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</row>
    <row r="72" spans="2:26"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</row>
    <row r="73" spans="2:26"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</row>
    <row r="74" spans="2:26"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</row>
    <row r="75" spans="2:26"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</row>
    <row r="76" spans="2:26"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</row>
    <row r="77" spans="2:26"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</row>
    <row r="78" spans="2:26"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</row>
    <row r="79" spans="2:26"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</row>
    <row r="80" spans="2:26"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</row>
    <row r="81" spans="2:26"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</row>
    <row r="82" spans="2:26"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</row>
    <row r="83" spans="2:26"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</row>
    <row r="84" spans="2:26"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</row>
    <row r="85" spans="2:26"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</row>
  </sheetData>
  <sheetProtection password="CF17" sheet="1" objects="1" scenarios="1" selectLockedCells="1"/>
  <mergeCells count="20">
    <mergeCell ref="C2:Y2"/>
    <mergeCell ref="B5:B6"/>
    <mergeCell ref="C5:C6"/>
    <mergeCell ref="D5:D6"/>
    <mergeCell ref="E5:I5"/>
    <mergeCell ref="J5:N5"/>
    <mergeCell ref="O5:S5"/>
    <mergeCell ref="T5:X5"/>
    <mergeCell ref="Y5:Y6"/>
    <mergeCell ref="B54:X54"/>
    <mergeCell ref="Y54:Z54"/>
    <mergeCell ref="Z5:Z6"/>
    <mergeCell ref="B52:I52"/>
    <mergeCell ref="J52:N52"/>
    <mergeCell ref="O52:X52"/>
    <mergeCell ref="Y52:Z52"/>
    <mergeCell ref="B53:I53"/>
    <mergeCell ref="J53:N53"/>
    <mergeCell ref="O53:X53"/>
    <mergeCell ref="Y53:Z53"/>
  </mergeCells>
  <dataValidations count="5">
    <dataValidation type="list" allowBlank="1" showInputMessage="1" showErrorMessage="1" error="ในช่องนี้กรอกค่าระดับการประเมินเป็น 4 เท่านั้นครับ" prompt="ระดับคุณภาพ &quot;ดีมาก&quot;" sqref="U7:U51 K7:K51 F7:F51 P7:P51">
      <formula1>scor4</formula1>
    </dataValidation>
    <dataValidation type="list" allowBlank="1" showInputMessage="1" showErrorMessage="1" error="ในช่องนี้กรอกค่าระดับการประเมินเป็น 5 เท่านั้นครับ" prompt="ระดับคุณภาพ &quot;ดีเยี่ยม&quot;" sqref="T7:T51 J7:J51 E7:E51 O7:O51">
      <formula1>scor5</formula1>
    </dataValidation>
    <dataValidation type="list" allowBlank="1" showInputMessage="1" showErrorMessage="1" error="ในช่องนี้กรอกค่าระดับการประเมินเป็น 3 เท่านั้นครับ" prompt="ระดับคุณภาพ &quot;ดี&quot;" sqref="V7:V51 L7:L51 G7:G51 Q7:Q51">
      <formula1>scor3</formula1>
    </dataValidation>
    <dataValidation type="list" allowBlank="1" showInputMessage="1" showErrorMessage="1" error="ในช่องนี้กรอกค่าระดับการประเมินเป็น 2 เท่านั้นครับ" prompt="ระดับคุณภาพ &quot;พอใช้&quot;" sqref="W7:W51 M7:M51 H7:H51 R7:R51">
      <formula1>scor2</formula1>
    </dataValidation>
    <dataValidation type="list" allowBlank="1" showInputMessage="1" showErrorMessage="1" error="ในช่องนี้กรอกค่าระดับการประเมินเป็น 1 เท่านั้นครับ" prompt="ระดับคุณภาพ &quot;ปรับปรุง&quot;" sqref="X7:X51 I7:I51 N7:N51 S7:S51">
      <formula1>scor1</formula1>
    </dataValidation>
  </dataValidations>
  <printOptions horizontalCentered="1"/>
  <pageMargins left="0.51181102362204722" right="0.11811023622047245" top="0.35433070866141736" bottom="0.15748031496062992" header="0.11811023622047245" footer="0.11811023622047245"/>
  <pageSetup paperSize="9" scale="90" orientation="portrait" blackAndWhite="1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A1:AJ85"/>
  <sheetViews>
    <sheetView showGridLines="0" showRowColHeaders="0" workbookViewId="0">
      <selection activeCell="AB4" sqref="AB4"/>
    </sheetView>
  </sheetViews>
  <sheetFormatPr defaultColWidth="23.25" defaultRowHeight="22.5"/>
  <cols>
    <col min="1" max="1" width="15" style="33" customWidth="1"/>
    <col min="2" max="2" width="4.125" style="1" customWidth="1"/>
    <col min="3" max="3" width="8.75" style="1" customWidth="1"/>
    <col min="4" max="4" width="21.875" style="1" customWidth="1"/>
    <col min="5" max="24" width="2.625" style="1" customWidth="1"/>
    <col min="25" max="25" width="5.75" style="1" customWidth="1"/>
    <col min="26" max="26" width="8.125" style="1" customWidth="1"/>
    <col min="27" max="27" width="10.625" style="33" customWidth="1"/>
    <col min="28" max="28" width="14.625" style="36" customWidth="1"/>
    <col min="29" max="29" width="14.875" style="33" customWidth="1"/>
    <col min="30" max="30" width="10.25" style="33" customWidth="1"/>
    <col min="31" max="31" width="13.625" style="33" customWidth="1"/>
    <col min="32" max="36" width="23.25" style="33"/>
    <col min="37" max="16384" width="23.25" style="1"/>
  </cols>
  <sheetData>
    <row r="1" spans="1:36"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C1" s="52" t="s">
        <v>43</v>
      </c>
      <c r="AD1" s="100">
        <v>1</v>
      </c>
      <c r="AE1" s="56" t="s">
        <v>42</v>
      </c>
    </row>
    <row r="2" spans="1:36" s="7" customFormat="1" ht="19.5" customHeight="1">
      <c r="A2" s="32"/>
      <c r="B2" s="24"/>
      <c r="C2" s="162" t="str">
        <f>"แบบประเมินมาตรฐานด้านคุณภาพผู้เรียน  "&amp;บันทึกข้อความ!Q8&amp;" ปีการศึกษา "&amp;บันทึกข้อความ!Q9</f>
        <v>แบบประเมินมาตรฐานด้านคุณภาพผู้เรียน  ระดับมัธยมศึกษาปีที่... ปีการศึกษา 2556</v>
      </c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24"/>
      <c r="AA2" s="32"/>
      <c r="AB2" s="37"/>
      <c r="AC2" s="52" t="s">
        <v>33</v>
      </c>
      <c r="AD2" s="54">
        <f>SUM(Z56:Z58)</f>
        <v>0</v>
      </c>
      <c r="AE2" s="56" t="s">
        <v>34</v>
      </c>
      <c r="AF2" s="32"/>
      <c r="AG2" s="32"/>
      <c r="AH2" s="32"/>
      <c r="AI2" s="32"/>
      <c r="AJ2" s="32"/>
    </row>
    <row r="3" spans="1:36" s="7" customFormat="1" ht="19.5" customHeight="1">
      <c r="A3" s="32"/>
      <c r="B3" s="24"/>
      <c r="C3" s="24" t="s">
        <v>121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32"/>
      <c r="AB3" s="51"/>
      <c r="AC3" s="52" t="s">
        <v>35</v>
      </c>
      <c r="AD3" s="55" t="str">
        <f>IF(AD2=0,"-",AD2*100/Z61)</f>
        <v>-</v>
      </c>
      <c r="AE3" s="56"/>
      <c r="AF3" s="32"/>
      <c r="AG3" s="32"/>
      <c r="AH3" s="32"/>
      <c r="AI3" s="32"/>
      <c r="AJ3" s="32"/>
    </row>
    <row r="4" spans="1:36" s="21" customFormat="1" ht="21" customHeight="1">
      <c r="A4" s="32"/>
      <c r="D4" s="21" t="s">
        <v>139</v>
      </c>
      <c r="AA4" s="32"/>
      <c r="AB4" s="152"/>
      <c r="AC4" s="52" t="s">
        <v>36</v>
      </c>
      <c r="AD4" s="55" t="str">
        <f>IF(AD3="-","-",AD3*AD1/100)</f>
        <v>-</v>
      </c>
      <c r="AE4" s="56" t="s">
        <v>42</v>
      </c>
      <c r="AF4" s="32"/>
      <c r="AG4" s="32"/>
      <c r="AH4" s="32"/>
      <c r="AI4" s="32"/>
      <c r="AJ4" s="32"/>
    </row>
    <row r="5" spans="1:36" s="7" customFormat="1" ht="75.75" customHeight="1">
      <c r="A5" s="32"/>
      <c r="B5" s="167" t="s">
        <v>0</v>
      </c>
      <c r="C5" s="178" t="str">
        <f>นักเรียน!B5</f>
        <v>เลขประจำตัว</v>
      </c>
      <c r="D5" s="167" t="s">
        <v>1</v>
      </c>
      <c r="E5" s="175" t="s">
        <v>140</v>
      </c>
      <c r="F5" s="176"/>
      <c r="G5" s="176"/>
      <c r="H5" s="176"/>
      <c r="I5" s="177"/>
      <c r="J5" s="198" t="s">
        <v>141</v>
      </c>
      <c r="K5" s="201"/>
      <c r="L5" s="201"/>
      <c r="M5" s="201"/>
      <c r="N5" s="202"/>
      <c r="O5" s="198" t="s">
        <v>142</v>
      </c>
      <c r="P5" s="199"/>
      <c r="Q5" s="199"/>
      <c r="R5" s="199"/>
      <c r="S5" s="199"/>
      <c r="T5" s="175" t="s">
        <v>143</v>
      </c>
      <c r="U5" s="176"/>
      <c r="V5" s="176"/>
      <c r="W5" s="176"/>
      <c r="X5" s="176"/>
      <c r="Y5" s="174" t="s">
        <v>31</v>
      </c>
      <c r="Z5" s="174" t="s">
        <v>30</v>
      </c>
      <c r="AA5" s="32"/>
      <c r="AB5" s="47" t="s">
        <v>8</v>
      </c>
      <c r="AC5" s="48" t="s">
        <v>9</v>
      </c>
      <c r="AD5" s="32"/>
      <c r="AE5" s="32"/>
      <c r="AF5" s="32"/>
      <c r="AG5" s="32"/>
      <c r="AH5" s="32"/>
      <c r="AI5" s="32"/>
      <c r="AJ5" s="32"/>
    </row>
    <row r="6" spans="1:36" ht="24" customHeight="1">
      <c r="B6" s="167"/>
      <c r="C6" s="178"/>
      <c r="D6" s="167"/>
      <c r="E6" s="40">
        <v>5</v>
      </c>
      <c r="F6" s="41">
        <v>4</v>
      </c>
      <c r="G6" s="41">
        <v>3</v>
      </c>
      <c r="H6" s="41">
        <v>2</v>
      </c>
      <c r="I6" s="42">
        <v>1</v>
      </c>
      <c r="J6" s="40">
        <v>5</v>
      </c>
      <c r="K6" s="41">
        <v>4</v>
      </c>
      <c r="L6" s="41">
        <v>3</v>
      </c>
      <c r="M6" s="41">
        <v>2</v>
      </c>
      <c r="N6" s="42">
        <v>1</v>
      </c>
      <c r="O6" s="40">
        <v>5</v>
      </c>
      <c r="P6" s="41">
        <v>4</v>
      </c>
      <c r="Q6" s="41">
        <v>3</v>
      </c>
      <c r="R6" s="41">
        <v>2</v>
      </c>
      <c r="S6" s="41">
        <v>1</v>
      </c>
      <c r="T6" s="41">
        <v>5</v>
      </c>
      <c r="U6" s="41">
        <v>4</v>
      </c>
      <c r="V6" s="41">
        <v>3</v>
      </c>
      <c r="W6" s="41">
        <v>2</v>
      </c>
      <c r="X6" s="50">
        <v>1</v>
      </c>
      <c r="Y6" s="174"/>
      <c r="Z6" s="174"/>
      <c r="AB6" s="63">
        <v>20</v>
      </c>
      <c r="AC6" s="64">
        <v>100</v>
      </c>
    </row>
    <row r="7" spans="1:36" s="4" customFormat="1" ht="15" customHeight="1">
      <c r="A7" s="34"/>
      <c r="B7" s="3">
        <v>1</v>
      </c>
      <c r="C7" s="26">
        <f>IF(นักเรียน!B6="","",นักเรียน!B6)</f>
        <v>4462</v>
      </c>
      <c r="D7" s="27" t="str">
        <f>IF(นักเรียน!C6="","",นักเรียน!C6)</f>
        <v>สามเณร</v>
      </c>
      <c r="E7" s="44"/>
      <c r="F7" s="45"/>
      <c r="G7" s="45"/>
      <c r="H7" s="45"/>
      <c r="I7" s="46"/>
      <c r="J7" s="44"/>
      <c r="K7" s="45"/>
      <c r="L7" s="45"/>
      <c r="M7" s="45"/>
      <c r="N7" s="46"/>
      <c r="O7" s="44"/>
      <c r="P7" s="45"/>
      <c r="Q7" s="45"/>
      <c r="R7" s="45"/>
      <c r="S7" s="46"/>
      <c r="T7" s="44"/>
      <c r="U7" s="45"/>
      <c r="V7" s="45"/>
      <c r="W7" s="45"/>
      <c r="X7" s="46"/>
      <c r="Y7" s="43" t="str">
        <f>IF(AC7=0,"",IF(AC7&gt;=90,5,IF(AC7&gt;=75,4,IF(AC7&gt;=60,3,IF(AC7&gt;=50,2,1)))))</f>
        <v/>
      </c>
      <c r="Z7" s="43" t="str">
        <f>IF(Y7="","",IF(Y7=5,"ดีเยี่ยม",IF(Y7=4,"ดีมาก",IF(Y7=3,"ดี",IF(Y7=2,"พอใช้","ปรับปรุง")))))</f>
        <v/>
      </c>
      <c r="AA7" s="34"/>
      <c r="AB7" s="39">
        <f>SUM(E7:X7)</f>
        <v>0</v>
      </c>
      <c r="AC7" s="65">
        <f>AB7*100/$AB$6</f>
        <v>0</v>
      </c>
      <c r="AD7" s="34"/>
      <c r="AE7" s="34"/>
      <c r="AF7" s="34"/>
      <c r="AG7" s="34"/>
      <c r="AH7" s="34"/>
      <c r="AI7" s="34"/>
      <c r="AJ7" s="34"/>
    </row>
    <row r="8" spans="1:36" s="4" customFormat="1" ht="15" customHeight="1">
      <c r="A8" s="34"/>
      <c r="B8" s="3">
        <v>2</v>
      </c>
      <c r="C8" s="26">
        <f>IF(นักเรียน!B7="","",นักเรียน!B7)</f>
        <v>7338</v>
      </c>
      <c r="D8" s="27" t="str">
        <f>IF(นักเรียน!C7="","",นักเรียน!C7)</f>
        <v>สามเณร</v>
      </c>
      <c r="E8" s="44"/>
      <c r="F8" s="45"/>
      <c r="G8" s="45"/>
      <c r="H8" s="45"/>
      <c r="I8" s="46"/>
      <c r="J8" s="44"/>
      <c r="K8" s="45"/>
      <c r="L8" s="45"/>
      <c r="M8" s="45"/>
      <c r="N8" s="46"/>
      <c r="O8" s="44"/>
      <c r="P8" s="45"/>
      <c r="Q8" s="45"/>
      <c r="R8" s="45"/>
      <c r="S8" s="46"/>
      <c r="T8" s="44"/>
      <c r="U8" s="45"/>
      <c r="V8" s="45"/>
      <c r="W8" s="45"/>
      <c r="X8" s="46"/>
      <c r="Y8" s="43" t="str">
        <f t="shared" ref="Y8:Y51" si="0">IF(AC8=0,"",IF(AC8&gt;=90,5,IF(AC8&gt;=75,4,IF(AC8&gt;=60,3,IF(AC8&gt;=50,2,1)))))</f>
        <v/>
      </c>
      <c r="Z8" s="43" t="str">
        <f t="shared" ref="Z8:Z50" si="1">IF(Y8="","",IF(Y8=5,"ดีเยี่ยม",IF(Y8=4,"ดีมาก",IF(Y8=3,"ดี",IF(Y8=2,"พอใช้","ปรับปรุง")))))</f>
        <v/>
      </c>
      <c r="AA8" s="34"/>
      <c r="AB8" s="39">
        <f t="shared" ref="AB8:AB51" si="2">SUM(E8:X8)</f>
        <v>0</v>
      </c>
      <c r="AC8" s="65">
        <f t="shared" ref="AC8:AC51" si="3">AB8*100/$AB$6</f>
        <v>0</v>
      </c>
      <c r="AD8" s="34"/>
      <c r="AE8" s="34"/>
      <c r="AF8" s="34"/>
      <c r="AG8" s="34"/>
      <c r="AH8" s="34"/>
      <c r="AI8" s="34"/>
      <c r="AJ8" s="34"/>
    </row>
    <row r="9" spans="1:36" s="4" customFormat="1" ht="15" customHeight="1">
      <c r="A9" s="34"/>
      <c r="B9" s="3">
        <v>3</v>
      </c>
      <c r="C9" s="26">
        <f>IF(นักเรียน!B8="","",นักเรียน!B8)</f>
        <v>7341</v>
      </c>
      <c r="D9" s="27" t="str">
        <f>IF(นักเรียน!C8="","",นักเรียน!C8)</f>
        <v>สามเณร</v>
      </c>
      <c r="E9" s="44"/>
      <c r="F9" s="45"/>
      <c r="G9" s="45"/>
      <c r="H9" s="45"/>
      <c r="I9" s="46"/>
      <c r="J9" s="44"/>
      <c r="K9" s="45"/>
      <c r="L9" s="45"/>
      <c r="M9" s="45"/>
      <c r="N9" s="46"/>
      <c r="O9" s="44"/>
      <c r="P9" s="45"/>
      <c r="Q9" s="45"/>
      <c r="R9" s="45"/>
      <c r="S9" s="46"/>
      <c r="T9" s="44"/>
      <c r="U9" s="45"/>
      <c r="V9" s="45"/>
      <c r="W9" s="45"/>
      <c r="X9" s="46"/>
      <c r="Y9" s="43" t="str">
        <f t="shared" si="0"/>
        <v/>
      </c>
      <c r="Z9" s="43" t="str">
        <f t="shared" si="1"/>
        <v/>
      </c>
      <c r="AA9" s="34"/>
      <c r="AB9" s="39">
        <f t="shared" si="2"/>
        <v>0</v>
      </c>
      <c r="AC9" s="65">
        <f t="shared" si="3"/>
        <v>0</v>
      </c>
      <c r="AD9" s="34"/>
      <c r="AE9" s="34"/>
      <c r="AF9" s="34"/>
      <c r="AG9" s="34"/>
      <c r="AH9" s="34"/>
      <c r="AI9" s="34"/>
      <c r="AJ9" s="34"/>
    </row>
    <row r="10" spans="1:36" s="4" customFormat="1" ht="15" customHeight="1">
      <c r="A10" s="34"/>
      <c r="B10" s="3">
        <v>4</v>
      </c>
      <c r="C10" s="26">
        <f>IF(นักเรียน!B9="","",นักเรียน!B9)</f>
        <v>7410</v>
      </c>
      <c r="D10" s="27" t="str">
        <f>IF(นักเรียน!C9="","",นักเรียน!C9)</f>
        <v>สามเณร</v>
      </c>
      <c r="E10" s="44"/>
      <c r="F10" s="45"/>
      <c r="G10" s="45"/>
      <c r="H10" s="45"/>
      <c r="I10" s="46"/>
      <c r="J10" s="44"/>
      <c r="K10" s="45"/>
      <c r="L10" s="45"/>
      <c r="M10" s="45"/>
      <c r="N10" s="46"/>
      <c r="O10" s="44"/>
      <c r="P10" s="45"/>
      <c r="Q10" s="45"/>
      <c r="R10" s="45"/>
      <c r="S10" s="46"/>
      <c r="T10" s="44"/>
      <c r="U10" s="45"/>
      <c r="V10" s="45"/>
      <c r="W10" s="45"/>
      <c r="X10" s="46"/>
      <c r="Y10" s="43" t="str">
        <f t="shared" si="0"/>
        <v/>
      </c>
      <c r="Z10" s="43" t="str">
        <f t="shared" si="1"/>
        <v/>
      </c>
      <c r="AA10" s="34"/>
      <c r="AB10" s="39">
        <f t="shared" si="2"/>
        <v>0</v>
      </c>
      <c r="AC10" s="65">
        <f t="shared" si="3"/>
        <v>0</v>
      </c>
      <c r="AD10" s="34"/>
      <c r="AE10" s="34"/>
      <c r="AF10" s="34"/>
      <c r="AG10" s="34"/>
      <c r="AH10" s="34"/>
      <c r="AI10" s="34"/>
      <c r="AJ10" s="34"/>
    </row>
    <row r="11" spans="1:36" s="4" customFormat="1" ht="15" customHeight="1">
      <c r="A11" s="34"/>
      <c r="B11" s="3">
        <v>5</v>
      </c>
      <c r="C11" s="26">
        <f>IF(นักเรียน!B10="","",นักเรียน!B10)</f>
        <v>7418</v>
      </c>
      <c r="D11" s="27" t="str">
        <f>IF(นักเรียน!C10="","",นักเรียน!C10)</f>
        <v>สามเณร</v>
      </c>
      <c r="E11" s="44"/>
      <c r="F11" s="45"/>
      <c r="G11" s="45"/>
      <c r="H11" s="45"/>
      <c r="I11" s="46"/>
      <c r="J11" s="44"/>
      <c r="K11" s="45"/>
      <c r="L11" s="45"/>
      <c r="M11" s="45"/>
      <c r="N11" s="46"/>
      <c r="O11" s="44"/>
      <c r="P11" s="45"/>
      <c r="Q11" s="45"/>
      <c r="R11" s="45"/>
      <c r="S11" s="46"/>
      <c r="T11" s="44"/>
      <c r="U11" s="45"/>
      <c r="V11" s="45"/>
      <c r="W11" s="45"/>
      <c r="X11" s="46"/>
      <c r="Y11" s="43" t="str">
        <f t="shared" si="0"/>
        <v/>
      </c>
      <c r="Z11" s="43" t="str">
        <f t="shared" si="1"/>
        <v/>
      </c>
      <c r="AA11" s="34"/>
      <c r="AB11" s="39">
        <f t="shared" si="2"/>
        <v>0</v>
      </c>
      <c r="AC11" s="65">
        <f t="shared" si="3"/>
        <v>0</v>
      </c>
      <c r="AD11" s="34"/>
      <c r="AE11" s="34"/>
      <c r="AF11" s="34"/>
      <c r="AG11" s="34"/>
      <c r="AH11" s="34"/>
      <c r="AI11" s="34"/>
      <c r="AJ11" s="34"/>
    </row>
    <row r="12" spans="1:36" s="4" customFormat="1" ht="15" customHeight="1">
      <c r="A12" s="34"/>
      <c r="B12" s="3">
        <v>6</v>
      </c>
      <c r="C12" s="26">
        <f>IF(นักเรียน!B11="","",นักเรียน!B11)</f>
        <v>7420</v>
      </c>
      <c r="D12" s="27" t="str">
        <f>IF(นักเรียน!C11="","",นักเรียน!C11)</f>
        <v>สามเณร</v>
      </c>
      <c r="E12" s="44"/>
      <c r="F12" s="45"/>
      <c r="G12" s="45"/>
      <c r="H12" s="45"/>
      <c r="I12" s="46"/>
      <c r="J12" s="44"/>
      <c r="K12" s="45"/>
      <c r="L12" s="45"/>
      <c r="M12" s="45"/>
      <c r="N12" s="46"/>
      <c r="O12" s="44"/>
      <c r="P12" s="45"/>
      <c r="Q12" s="45"/>
      <c r="R12" s="45"/>
      <c r="S12" s="46"/>
      <c r="T12" s="44"/>
      <c r="U12" s="45"/>
      <c r="V12" s="45"/>
      <c r="W12" s="45"/>
      <c r="X12" s="46"/>
      <c r="Y12" s="43" t="str">
        <f t="shared" si="0"/>
        <v/>
      </c>
      <c r="Z12" s="43" t="str">
        <f t="shared" si="1"/>
        <v/>
      </c>
      <c r="AA12" s="34"/>
      <c r="AB12" s="39">
        <f t="shared" si="2"/>
        <v>0</v>
      </c>
      <c r="AC12" s="65">
        <f t="shared" si="3"/>
        <v>0</v>
      </c>
      <c r="AD12" s="34"/>
      <c r="AE12" s="34"/>
      <c r="AF12" s="34"/>
      <c r="AG12" s="34"/>
      <c r="AH12" s="34"/>
      <c r="AI12" s="34"/>
      <c r="AJ12" s="34"/>
    </row>
    <row r="13" spans="1:36" s="4" customFormat="1" ht="15" customHeight="1">
      <c r="A13" s="34"/>
      <c r="B13" s="3">
        <v>7</v>
      </c>
      <c r="C13" s="26">
        <f>IF(นักเรียน!B12="","",นักเรียน!B12)</f>
        <v>7421</v>
      </c>
      <c r="D13" s="27" t="str">
        <f>IF(นักเรียน!C12="","",นักเรียน!C12)</f>
        <v>สามเณร</v>
      </c>
      <c r="E13" s="44"/>
      <c r="F13" s="45"/>
      <c r="G13" s="45"/>
      <c r="H13" s="45"/>
      <c r="I13" s="46"/>
      <c r="J13" s="44"/>
      <c r="K13" s="45"/>
      <c r="L13" s="45"/>
      <c r="M13" s="45"/>
      <c r="N13" s="46"/>
      <c r="O13" s="44"/>
      <c r="P13" s="45"/>
      <c r="Q13" s="45"/>
      <c r="R13" s="45"/>
      <c r="S13" s="46"/>
      <c r="T13" s="44"/>
      <c r="U13" s="45"/>
      <c r="V13" s="45"/>
      <c r="W13" s="45"/>
      <c r="X13" s="46"/>
      <c r="Y13" s="43" t="str">
        <f t="shared" si="0"/>
        <v/>
      </c>
      <c r="Z13" s="43" t="str">
        <f t="shared" si="1"/>
        <v/>
      </c>
      <c r="AA13" s="34"/>
      <c r="AB13" s="39">
        <f t="shared" si="2"/>
        <v>0</v>
      </c>
      <c r="AC13" s="65">
        <f t="shared" si="3"/>
        <v>0</v>
      </c>
      <c r="AD13" s="34"/>
      <c r="AE13" s="34"/>
      <c r="AF13" s="34"/>
      <c r="AG13" s="34"/>
      <c r="AH13" s="34"/>
      <c r="AI13" s="34"/>
      <c r="AJ13" s="34"/>
    </row>
    <row r="14" spans="1:36" s="4" customFormat="1" ht="15" customHeight="1">
      <c r="A14" s="34"/>
      <c r="B14" s="3">
        <v>8</v>
      </c>
      <c r="C14" s="26">
        <f>IF(นักเรียน!B13="","",นักเรียน!B13)</f>
        <v>7424</v>
      </c>
      <c r="D14" s="27" t="str">
        <f>IF(นักเรียน!C13="","",นักเรียน!C13)</f>
        <v>สามเณร</v>
      </c>
      <c r="E14" s="44"/>
      <c r="F14" s="45"/>
      <c r="G14" s="45"/>
      <c r="H14" s="45"/>
      <c r="I14" s="46"/>
      <c r="J14" s="44"/>
      <c r="K14" s="45"/>
      <c r="L14" s="45"/>
      <c r="M14" s="45"/>
      <c r="N14" s="46"/>
      <c r="O14" s="44"/>
      <c r="P14" s="45"/>
      <c r="Q14" s="45"/>
      <c r="R14" s="45"/>
      <c r="S14" s="46"/>
      <c r="T14" s="44"/>
      <c r="U14" s="45"/>
      <c r="V14" s="45"/>
      <c r="W14" s="45"/>
      <c r="X14" s="46"/>
      <c r="Y14" s="43" t="str">
        <f t="shared" si="0"/>
        <v/>
      </c>
      <c r="Z14" s="43" t="str">
        <f t="shared" si="1"/>
        <v/>
      </c>
      <c r="AA14" s="34"/>
      <c r="AB14" s="39">
        <f t="shared" si="2"/>
        <v>0</v>
      </c>
      <c r="AC14" s="65">
        <f t="shared" si="3"/>
        <v>0</v>
      </c>
      <c r="AD14" s="34"/>
      <c r="AE14" s="34"/>
      <c r="AF14" s="34"/>
      <c r="AG14" s="34"/>
      <c r="AH14" s="34"/>
      <c r="AI14" s="34"/>
      <c r="AJ14" s="34"/>
    </row>
    <row r="15" spans="1:36" s="4" customFormat="1" ht="15" customHeight="1">
      <c r="A15" s="34"/>
      <c r="B15" s="3">
        <v>9</v>
      </c>
      <c r="C15" s="26">
        <f>IF(นักเรียน!B14="","",นักเรียน!B14)</f>
        <v>7425</v>
      </c>
      <c r="D15" s="27" t="str">
        <f>IF(นักเรียน!C14="","",นักเรียน!C14)</f>
        <v>สามเณร</v>
      </c>
      <c r="E15" s="44"/>
      <c r="F15" s="45"/>
      <c r="G15" s="45"/>
      <c r="H15" s="45"/>
      <c r="I15" s="46"/>
      <c r="J15" s="44"/>
      <c r="K15" s="45"/>
      <c r="L15" s="45"/>
      <c r="M15" s="45"/>
      <c r="N15" s="46"/>
      <c r="O15" s="44"/>
      <c r="P15" s="45"/>
      <c r="Q15" s="45"/>
      <c r="R15" s="45"/>
      <c r="S15" s="46"/>
      <c r="T15" s="44"/>
      <c r="U15" s="45"/>
      <c r="V15" s="45"/>
      <c r="W15" s="45"/>
      <c r="X15" s="46"/>
      <c r="Y15" s="43" t="str">
        <f t="shared" si="0"/>
        <v/>
      </c>
      <c r="Z15" s="43" t="str">
        <f t="shared" si="1"/>
        <v/>
      </c>
      <c r="AA15" s="34"/>
      <c r="AB15" s="39">
        <f t="shared" si="2"/>
        <v>0</v>
      </c>
      <c r="AC15" s="65">
        <f t="shared" si="3"/>
        <v>0</v>
      </c>
      <c r="AD15" s="34"/>
      <c r="AE15" s="34"/>
      <c r="AF15" s="34"/>
      <c r="AG15" s="34"/>
      <c r="AH15" s="34"/>
      <c r="AI15" s="34"/>
      <c r="AJ15" s="34"/>
    </row>
    <row r="16" spans="1:36" s="4" customFormat="1" ht="15" customHeight="1">
      <c r="A16" s="34"/>
      <c r="B16" s="3">
        <v>10</v>
      </c>
      <c r="C16" s="26">
        <f>IF(นักเรียน!B15="","",นักเรียน!B15)</f>
        <v>7431</v>
      </c>
      <c r="D16" s="27" t="str">
        <f>IF(นักเรียน!C15="","",นักเรียน!C15)</f>
        <v>สามเณร</v>
      </c>
      <c r="E16" s="44"/>
      <c r="F16" s="45"/>
      <c r="G16" s="45"/>
      <c r="H16" s="45"/>
      <c r="I16" s="46"/>
      <c r="J16" s="44"/>
      <c r="K16" s="45"/>
      <c r="L16" s="45"/>
      <c r="M16" s="45"/>
      <c r="N16" s="46"/>
      <c r="O16" s="44"/>
      <c r="P16" s="45"/>
      <c r="Q16" s="45"/>
      <c r="R16" s="45"/>
      <c r="S16" s="46"/>
      <c r="T16" s="44"/>
      <c r="U16" s="45"/>
      <c r="V16" s="45"/>
      <c r="W16" s="45"/>
      <c r="X16" s="46"/>
      <c r="Y16" s="43" t="str">
        <f t="shared" si="0"/>
        <v/>
      </c>
      <c r="Z16" s="43" t="str">
        <f t="shared" si="1"/>
        <v/>
      </c>
      <c r="AA16" s="34"/>
      <c r="AB16" s="39">
        <f t="shared" si="2"/>
        <v>0</v>
      </c>
      <c r="AC16" s="65">
        <f t="shared" si="3"/>
        <v>0</v>
      </c>
      <c r="AD16" s="34"/>
      <c r="AE16" s="34"/>
      <c r="AF16" s="34"/>
      <c r="AG16" s="34"/>
      <c r="AH16" s="34"/>
      <c r="AI16" s="34"/>
      <c r="AJ16" s="34"/>
    </row>
    <row r="17" spans="1:36" s="4" customFormat="1" ht="15" customHeight="1">
      <c r="A17" s="34"/>
      <c r="B17" s="3">
        <v>11</v>
      </c>
      <c r="C17" s="26">
        <f>IF(นักเรียน!B16="","",นักเรียน!B16)</f>
        <v>7435</v>
      </c>
      <c r="D17" s="27" t="str">
        <f>IF(นักเรียน!C16="","",นักเรียน!C16)</f>
        <v>สามเณร</v>
      </c>
      <c r="E17" s="44"/>
      <c r="F17" s="45"/>
      <c r="G17" s="45"/>
      <c r="H17" s="45"/>
      <c r="I17" s="46"/>
      <c r="J17" s="44"/>
      <c r="K17" s="45"/>
      <c r="L17" s="45"/>
      <c r="M17" s="45"/>
      <c r="N17" s="46"/>
      <c r="O17" s="44"/>
      <c r="P17" s="45"/>
      <c r="Q17" s="45"/>
      <c r="R17" s="45"/>
      <c r="S17" s="46"/>
      <c r="T17" s="44"/>
      <c r="U17" s="45"/>
      <c r="V17" s="45"/>
      <c r="W17" s="45"/>
      <c r="X17" s="46"/>
      <c r="Y17" s="43" t="str">
        <f t="shared" si="0"/>
        <v/>
      </c>
      <c r="Z17" s="43" t="str">
        <f t="shared" si="1"/>
        <v/>
      </c>
      <c r="AA17" s="34"/>
      <c r="AB17" s="39">
        <f t="shared" si="2"/>
        <v>0</v>
      </c>
      <c r="AC17" s="65">
        <f t="shared" si="3"/>
        <v>0</v>
      </c>
      <c r="AD17" s="34"/>
      <c r="AE17" s="34"/>
      <c r="AF17" s="34"/>
      <c r="AG17" s="34"/>
      <c r="AH17" s="34"/>
      <c r="AI17" s="34"/>
      <c r="AJ17" s="34"/>
    </row>
    <row r="18" spans="1:36" s="4" customFormat="1" ht="15" customHeight="1">
      <c r="A18" s="34"/>
      <c r="B18" s="3">
        <v>12</v>
      </c>
      <c r="C18" s="26">
        <f>IF(นักเรียน!B17="","",นักเรียน!B17)</f>
        <v>7442</v>
      </c>
      <c r="D18" s="27" t="str">
        <f>IF(นักเรียน!C17="","",นักเรียน!C17)</f>
        <v>สามเณร</v>
      </c>
      <c r="E18" s="44"/>
      <c r="F18" s="45"/>
      <c r="G18" s="45"/>
      <c r="H18" s="45"/>
      <c r="I18" s="46"/>
      <c r="J18" s="44"/>
      <c r="K18" s="45"/>
      <c r="L18" s="45"/>
      <c r="M18" s="45"/>
      <c r="N18" s="46"/>
      <c r="O18" s="44"/>
      <c r="P18" s="45"/>
      <c r="Q18" s="45"/>
      <c r="R18" s="45"/>
      <c r="S18" s="46"/>
      <c r="T18" s="44"/>
      <c r="U18" s="45"/>
      <c r="V18" s="45"/>
      <c r="W18" s="45"/>
      <c r="X18" s="46"/>
      <c r="Y18" s="43" t="str">
        <f t="shared" si="0"/>
        <v/>
      </c>
      <c r="Z18" s="43" t="str">
        <f t="shared" si="1"/>
        <v/>
      </c>
      <c r="AA18" s="34"/>
      <c r="AB18" s="39">
        <f t="shared" si="2"/>
        <v>0</v>
      </c>
      <c r="AC18" s="65">
        <f t="shared" si="3"/>
        <v>0</v>
      </c>
      <c r="AD18" s="34"/>
      <c r="AE18" s="34"/>
      <c r="AF18" s="34"/>
      <c r="AG18" s="34"/>
      <c r="AH18" s="34"/>
      <c r="AI18" s="34"/>
      <c r="AJ18" s="34"/>
    </row>
    <row r="19" spans="1:36" s="4" customFormat="1" ht="15" customHeight="1">
      <c r="A19" s="34"/>
      <c r="B19" s="3">
        <v>13</v>
      </c>
      <c r="C19" s="26">
        <f>IF(นักเรียน!B18="","",นักเรียน!B18)</f>
        <v>7443</v>
      </c>
      <c r="D19" s="27" t="str">
        <f>IF(นักเรียน!C18="","",นักเรียน!C18)</f>
        <v>สามเณร</v>
      </c>
      <c r="E19" s="44"/>
      <c r="F19" s="45"/>
      <c r="G19" s="45"/>
      <c r="H19" s="45"/>
      <c r="I19" s="46"/>
      <c r="J19" s="44"/>
      <c r="K19" s="45"/>
      <c r="L19" s="45"/>
      <c r="M19" s="45"/>
      <c r="N19" s="46"/>
      <c r="O19" s="44"/>
      <c r="P19" s="45"/>
      <c r="Q19" s="45"/>
      <c r="R19" s="45"/>
      <c r="S19" s="46"/>
      <c r="T19" s="44"/>
      <c r="U19" s="45"/>
      <c r="V19" s="45"/>
      <c r="W19" s="45"/>
      <c r="X19" s="46"/>
      <c r="Y19" s="43" t="str">
        <f t="shared" si="0"/>
        <v/>
      </c>
      <c r="Z19" s="43" t="str">
        <f t="shared" si="1"/>
        <v/>
      </c>
      <c r="AA19" s="34"/>
      <c r="AB19" s="39">
        <f t="shared" si="2"/>
        <v>0</v>
      </c>
      <c r="AC19" s="65">
        <f t="shared" si="3"/>
        <v>0</v>
      </c>
      <c r="AD19" s="34"/>
      <c r="AE19" s="34"/>
      <c r="AF19" s="34"/>
      <c r="AG19" s="34"/>
      <c r="AH19" s="34"/>
      <c r="AI19" s="34"/>
      <c r="AJ19" s="34"/>
    </row>
    <row r="20" spans="1:36" s="4" customFormat="1" ht="15" customHeight="1">
      <c r="A20" s="34"/>
      <c r="B20" s="3">
        <v>14</v>
      </c>
      <c r="C20" s="26">
        <f>IF(นักเรียน!B19="","",นักเรียน!B19)</f>
        <v>7446</v>
      </c>
      <c r="D20" s="27" t="str">
        <f>IF(นักเรียน!C19="","",นักเรียน!C19)</f>
        <v>สามเณร</v>
      </c>
      <c r="E20" s="44"/>
      <c r="F20" s="45"/>
      <c r="G20" s="45"/>
      <c r="H20" s="45"/>
      <c r="I20" s="46"/>
      <c r="J20" s="44"/>
      <c r="K20" s="45"/>
      <c r="L20" s="45"/>
      <c r="M20" s="45"/>
      <c r="N20" s="46"/>
      <c r="O20" s="44"/>
      <c r="P20" s="45"/>
      <c r="Q20" s="45"/>
      <c r="R20" s="45"/>
      <c r="S20" s="46"/>
      <c r="T20" s="44"/>
      <c r="U20" s="45"/>
      <c r="V20" s="45"/>
      <c r="W20" s="45"/>
      <c r="X20" s="46"/>
      <c r="Y20" s="43" t="str">
        <f t="shared" si="0"/>
        <v/>
      </c>
      <c r="Z20" s="43" t="str">
        <f t="shared" si="1"/>
        <v/>
      </c>
      <c r="AA20" s="34"/>
      <c r="AB20" s="39">
        <f t="shared" si="2"/>
        <v>0</v>
      </c>
      <c r="AC20" s="65">
        <f t="shared" si="3"/>
        <v>0</v>
      </c>
      <c r="AD20" s="34"/>
      <c r="AE20" s="34"/>
      <c r="AF20" s="34"/>
      <c r="AG20" s="34"/>
      <c r="AH20" s="34"/>
      <c r="AI20" s="34"/>
      <c r="AJ20" s="34"/>
    </row>
    <row r="21" spans="1:36" s="4" customFormat="1" ht="15" customHeight="1">
      <c r="A21" s="34"/>
      <c r="B21" s="3">
        <v>15</v>
      </c>
      <c r="C21" s="26">
        <f>IF(นักเรียน!B20="","",นักเรียน!B20)</f>
        <v>7447</v>
      </c>
      <c r="D21" s="27" t="str">
        <f>IF(นักเรียน!C20="","",นักเรียน!C20)</f>
        <v>สามเณร</v>
      </c>
      <c r="E21" s="44"/>
      <c r="F21" s="45"/>
      <c r="G21" s="45"/>
      <c r="H21" s="45"/>
      <c r="I21" s="46"/>
      <c r="J21" s="44"/>
      <c r="K21" s="45"/>
      <c r="L21" s="45"/>
      <c r="M21" s="45"/>
      <c r="N21" s="46"/>
      <c r="O21" s="44"/>
      <c r="P21" s="45"/>
      <c r="Q21" s="45"/>
      <c r="R21" s="45"/>
      <c r="S21" s="46"/>
      <c r="T21" s="44"/>
      <c r="U21" s="45"/>
      <c r="V21" s="45"/>
      <c r="W21" s="45"/>
      <c r="X21" s="46"/>
      <c r="Y21" s="43" t="str">
        <f t="shared" si="0"/>
        <v/>
      </c>
      <c r="Z21" s="43" t="str">
        <f t="shared" si="1"/>
        <v/>
      </c>
      <c r="AA21" s="34"/>
      <c r="AB21" s="39">
        <f t="shared" si="2"/>
        <v>0</v>
      </c>
      <c r="AC21" s="65">
        <f t="shared" si="3"/>
        <v>0</v>
      </c>
      <c r="AD21" s="34"/>
      <c r="AE21" s="34"/>
      <c r="AF21" s="34"/>
      <c r="AG21" s="34"/>
      <c r="AH21" s="34"/>
      <c r="AI21" s="34"/>
      <c r="AJ21" s="34"/>
    </row>
    <row r="22" spans="1:36" s="4" customFormat="1" ht="15" customHeight="1">
      <c r="A22" s="34"/>
      <c r="B22" s="3">
        <v>16</v>
      </c>
      <c r="C22" s="26">
        <f>IF(นักเรียน!B21="","",นักเรียน!B21)</f>
        <v>7448</v>
      </c>
      <c r="D22" s="27" t="str">
        <f>IF(นักเรียน!C21="","",นักเรียน!C21)</f>
        <v>สามเณร</v>
      </c>
      <c r="E22" s="44"/>
      <c r="F22" s="45"/>
      <c r="G22" s="45"/>
      <c r="H22" s="45"/>
      <c r="I22" s="46"/>
      <c r="J22" s="44"/>
      <c r="K22" s="45"/>
      <c r="L22" s="45"/>
      <c r="M22" s="45"/>
      <c r="N22" s="46"/>
      <c r="O22" s="44"/>
      <c r="P22" s="45"/>
      <c r="Q22" s="45"/>
      <c r="R22" s="45"/>
      <c r="S22" s="46"/>
      <c r="T22" s="44"/>
      <c r="U22" s="45"/>
      <c r="V22" s="45"/>
      <c r="W22" s="45"/>
      <c r="X22" s="46"/>
      <c r="Y22" s="43" t="str">
        <f t="shared" si="0"/>
        <v/>
      </c>
      <c r="Z22" s="43" t="str">
        <f t="shared" si="1"/>
        <v/>
      </c>
      <c r="AA22" s="34"/>
      <c r="AB22" s="39">
        <f t="shared" si="2"/>
        <v>0</v>
      </c>
      <c r="AC22" s="65">
        <f t="shared" si="3"/>
        <v>0</v>
      </c>
      <c r="AD22" s="34"/>
      <c r="AE22" s="34"/>
      <c r="AF22" s="34"/>
      <c r="AG22" s="34"/>
      <c r="AH22" s="34"/>
      <c r="AI22" s="34"/>
      <c r="AJ22" s="34"/>
    </row>
    <row r="23" spans="1:36" s="4" customFormat="1" ht="15" customHeight="1">
      <c r="A23" s="34"/>
      <c r="B23" s="3">
        <v>17</v>
      </c>
      <c r="C23" s="26">
        <f>IF(นักเรียน!B22="","",นักเรียน!B22)</f>
        <v>7453</v>
      </c>
      <c r="D23" s="27" t="str">
        <f>IF(นักเรียน!C22="","",นักเรียน!C22)</f>
        <v>สามเณร</v>
      </c>
      <c r="E23" s="44"/>
      <c r="F23" s="45"/>
      <c r="G23" s="45"/>
      <c r="H23" s="45"/>
      <c r="I23" s="46"/>
      <c r="J23" s="44"/>
      <c r="K23" s="45"/>
      <c r="L23" s="45"/>
      <c r="M23" s="45"/>
      <c r="N23" s="46"/>
      <c r="O23" s="44"/>
      <c r="P23" s="45"/>
      <c r="Q23" s="45"/>
      <c r="R23" s="45"/>
      <c r="S23" s="46"/>
      <c r="T23" s="44"/>
      <c r="U23" s="45"/>
      <c r="V23" s="45"/>
      <c r="W23" s="45"/>
      <c r="X23" s="46"/>
      <c r="Y23" s="43" t="str">
        <f t="shared" si="0"/>
        <v/>
      </c>
      <c r="Z23" s="43" t="str">
        <f t="shared" si="1"/>
        <v/>
      </c>
      <c r="AA23" s="34"/>
      <c r="AB23" s="39">
        <f t="shared" si="2"/>
        <v>0</v>
      </c>
      <c r="AC23" s="65">
        <f t="shared" si="3"/>
        <v>0</v>
      </c>
      <c r="AD23" s="34"/>
      <c r="AE23" s="34"/>
      <c r="AF23" s="34"/>
      <c r="AG23" s="34"/>
      <c r="AH23" s="34"/>
      <c r="AI23" s="34"/>
      <c r="AJ23" s="34"/>
    </row>
    <row r="24" spans="1:36" s="4" customFormat="1" ht="15" customHeight="1">
      <c r="A24" s="34"/>
      <c r="B24" s="3">
        <v>18</v>
      </c>
      <c r="C24" s="26">
        <f>IF(นักเรียน!B23="","",นักเรียน!B23)</f>
        <v>7454</v>
      </c>
      <c r="D24" s="27" t="str">
        <f>IF(นักเรียน!C23="","",นักเรียน!C23)</f>
        <v>สามเณร</v>
      </c>
      <c r="E24" s="44"/>
      <c r="F24" s="45"/>
      <c r="G24" s="45"/>
      <c r="H24" s="45"/>
      <c r="I24" s="46"/>
      <c r="J24" s="44"/>
      <c r="K24" s="45"/>
      <c r="L24" s="45"/>
      <c r="M24" s="45"/>
      <c r="N24" s="46"/>
      <c r="O24" s="44"/>
      <c r="P24" s="45"/>
      <c r="Q24" s="45"/>
      <c r="R24" s="45"/>
      <c r="S24" s="46"/>
      <c r="T24" s="44"/>
      <c r="U24" s="45"/>
      <c r="V24" s="45"/>
      <c r="W24" s="45"/>
      <c r="X24" s="46"/>
      <c r="Y24" s="43" t="str">
        <f t="shared" si="0"/>
        <v/>
      </c>
      <c r="Z24" s="43" t="str">
        <f t="shared" si="1"/>
        <v/>
      </c>
      <c r="AA24" s="34"/>
      <c r="AB24" s="39">
        <f t="shared" si="2"/>
        <v>0</v>
      </c>
      <c r="AC24" s="65">
        <f t="shared" si="3"/>
        <v>0</v>
      </c>
      <c r="AD24" s="34"/>
      <c r="AE24" s="34"/>
      <c r="AF24" s="34"/>
      <c r="AG24" s="34"/>
      <c r="AH24" s="34"/>
      <c r="AI24" s="34"/>
      <c r="AJ24" s="34"/>
    </row>
    <row r="25" spans="1:36" s="4" customFormat="1" ht="15" customHeight="1">
      <c r="A25" s="34"/>
      <c r="B25" s="3">
        <v>19</v>
      </c>
      <c r="C25" s="26">
        <f>IF(นักเรียน!B24="","",นักเรียน!B24)</f>
        <v>7455</v>
      </c>
      <c r="D25" s="27" t="str">
        <f>IF(นักเรียน!C24="","",นักเรียน!C24)</f>
        <v>สามเณร</v>
      </c>
      <c r="E25" s="44"/>
      <c r="F25" s="45"/>
      <c r="G25" s="45"/>
      <c r="H25" s="45"/>
      <c r="I25" s="46"/>
      <c r="J25" s="44"/>
      <c r="K25" s="45"/>
      <c r="L25" s="45"/>
      <c r="M25" s="45"/>
      <c r="N25" s="46"/>
      <c r="O25" s="44"/>
      <c r="P25" s="45"/>
      <c r="Q25" s="45"/>
      <c r="R25" s="45"/>
      <c r="S25" s="46"/>
      <c r="T25" s="44"/>
      <c r="U25" s="45"/>
      <c r="V25" s="45"/>
      <c r="W25" s="45"/>
      <c r="X25" s="46"/>
      <c r="Y25" s="43" t="str">
        <f t="shared" si="0"/>
        <v/>
      </c>
      <c r="Z25" s="43" t="str">
        <f t="shared" si="1"/>
        <v/>
      </c>
      <c r="AA25" s="34"/>
      <c r="AB25" s="39">
        <f t="shared" si="2"/>
        <v>0</v>
      </c>
      <c r="AC25" s="65">
        <f t="shared" si="3"/>
        <v>0</v>
      </c>
      <c r="AD25" s="34"/>
      <c r="AE25" s="34"/>
      <c r="AF25" s="34"/>
      <c r="AG25" s="34"/>
      <c r="AH25" s="34"/>
      <c r="AI25" s="34"/>
      <c r="AJ25" s="34"/>
    </row>
    <row r="26" spans="1:36" s="4" customFormat="1" ht="15" customHeight="1">
      <c r="A26" s="34"/>
      <c r="B26" s="3">
        <v>20</v>
      </c>
      <c r="C26" s="26">
        <f>IF(นักเรียน!B25="","",นักเรียน!B25)</f>
        <v>7456</v>
      </c>
      <c r="D26" s="27" t="str">
        <f>IF(นักเรียน!C25="","",นักเรียน!C25)</f>
        <v>สามเณร</v>
      </c>
      <c r="E26" s="44"/>
      <c r="F26" s="45"/>
      <c r="G26" s="45"/>
      <c r="H26" s="45"/>
      <c r="I26" s="46"/>
      <c r="J26" s="44"/>
      <c r="K26" s="45"/>
      <c r="L26" s="45"/>
      <c r="M26" s="45"/>
      <c r="N26" s="46"/>
      <c r="O26" s="44"/>
      <c r="P26" s="45"/>
      <c r="Q26" s="45"/>
      <c r="R26" s="45"/>
      <c r="S26" s="46"/>
      <c r="T26" s="44"/>
      <c r="U26" s="45"/>
      <c r="V26" s="45"/>
      <c r="W26" s="45"/>
      <c r="X26" s="46"/>
      <c r="Y26" s="43" t="str">
        <f t="shared" si="0"/>
        <v/>
      </c>
      <c r="Z26" s="43" t="str">
        <f t="shared" si="1"/>
        <v/>
      </c>
      <c r="AA26" s="34"/>
      <c r="AB26" s="39">
        <f t="shared" si="2"/>
        <v>0</v>
      </c>
      <c r="AC26" s="65">
        <f t="shared" si="3"/>
        <v>0</v>
      </c>
      <c r="AD26" s="34"/>
      <c r="AE26" s="34"/>
      <c r="AF26" s="34"/>
      <c r="AG26" s="34"/>
      <c r="AH26" s="34"/>
      <c r="AI26" s="34"/>
      <c r="AJ26" s="34"/>
    </row>
    <row r="27" spans="1:36" s="4" customFormat="1" ht="15" customHeight="1">
      <c r="A27" s="34"/>
      <c r="B27" s="3">
        <v>21</v>
      </c>
      <c r="C27" s="26">
        <f>IF(นักเรียน!B26="","",นักเรียน!B26)</f>
        <v>7458</v>
      </c>
      <c r="D27" s="27" t="str">
        <f>IF(นักเรียน!C26="","",นักเรียน!C26)</f>
        <v>สามเณร</v>
      </c>
      <c r="E27" s="44"/>
      <c r="F27" s="45"/>
      <c r="G27" s="45"/>
      <c r="H27" s="45"/>
      <c r="I27" s="46"/>
      <c r="J27" s="44"/>
      <c r="K27" s="45"/>
      <c r="L27" s="45"/>
      <c r="M27" s="45"/>
      <c r="N27" s="46"/>
      <c r="O27" s="44"/>
      <c r="P27" s="45"/>
      <c r="Q27" s="45"/>
      <c r="R27" s="45"/>
      <c r="S27" s="46"/>
      <c r="T27" s="44"/>
      <c r="U27" s="45"/>
      <c r="V27" s="45"/>
      <c r="W27" s="45"/>
      <c r="X27" s="46"/>
      <c r="Y27" s="43" t="str">
        <f t="shared" si="0"/>
        <v/>
      </c>
      <c r="Z27" s="43" t="str">
        <f t="shared" si="1"/>
        <v/>
      </c>
      <c r="AA27" s="34"/>
      <c r="AB27" s="39">
        <f t="shared" si="2"/>
        <v>0</v>
      </c>
      <c r="AC27" s="65">
        <f t="shared" si="3"/>
        <v>0</v>
      </c>
      <c r="AD27" s="34"/>
      <c r="AE27" s="34"/>
      <c r="AF27" s="34"/>
      <c r="AG27" s="34"/>
      <c r="AH27" s="34"/>
      <c r="AI27" s="34"/>
      <c r="AJ27" s="34"/>
    </row>
    <row r="28" spans="1:36" s="4" customFormat="1" ht="15" customHeight="1">
      <c r="A28" s="34"/>
      <c r="B28" s="3">
        <v>22</v>
      </c>
      <c r="C28" s="26">
        <f>IF(นักเรียน!B27="","",นักเรียน!B27)</f>
        <v>7459</v>
      </c>
      <c r="D28" s="27" t="str">
        <f>IF(นักเรียน!C27="","",นักเรียน!C27)</f>
        <v>สามเณร</v>
      </c>
      <c r="E28" s="44"/>
      <c r="F28" s="45"/>
      <c r="G28" s="45"/>
      <c r="H28" s="45"/>
      <c r="I28" s="46"/>
      <c r="J28" s="44"/>
      <c r="K28" s="45"/>
      <c r="L28" s="45"/>
      <c r="M28" s="45"/>
      <c r="N28" s="46"/>
      <c r="O28" s="44"/>
      <c r="P28" s="45"/>
      <c r="Q28" s="45"/>
      <c r="R28" s="45"/>
      <c r="S28" s="46"/>
      <c r="T28" s="44"/>
      <c r="U28" s="45"/>
      <c r="V28" s="45"/>
      <c r="W28" s="45"/>
      <c r="X28" s="46"/>
      <c r="Y28" s="43" t="str">
        <f t="shared" si="0"/>
        <v/>
      </c>
      <c r="Z28" s="43" t="str">
        <f t="shared" si="1"/>
        <v/>
      </c>
      <c r="AA28" s="34"/>
      <c r="AB28" s="39">
        <f t="shared" si="2"/>
        <v>0</v>
      </c>
      <c r="AC28" s="65">
        <f t="shared" si="3"/>
        <v>0</v>
      </c>
      <c r="AD28" s="34"/>
      <c r="AE28" s="34"/>
      <c r="AF28" s="34"/>
      <c r="AG28" s="34"/>
      <c r="AH28" s="34"/>
      <c r="AI28" s="34"/>
      <c r="AJ28" s="34"/>
    </row>
    <row r="29" spans="1:36" s="4" customFormat="1" ht="15" customHeight="1">
      <c r="A29" s="34"/>
      <c r="B29" s="3">
        <v>23</v>
      </c>
      <c r="C29" s="26">
        <f>IF(นักเรียน!B28="","",นักเรียน!B28)</f>
        <v>7460</v>
      </c>
      <c r="D29" s="27" t="str">
        <f>IF(นักเรียน!C28="","",นักเรียน!C28)</f>
        <v>สามเณร</v>
      </c>
      <c r="E29" s="44"/>
      <c r="F29" s="45"/>
      <c r="G29" s="45"/>
      <c r="H29" s="45"/>
      <c r="I29" s="46"/>
      <c r="J29" s="44"/>
      <c r="K29" s="45"/>
      <c r="L29" s="45"/>
      <c r="M29" s="45"/>
      <c r="N29" s="46"/>
      <c r="O29" s="44"/>
      <c r="P29" s="45"/>
      <c r="Q29" s="45"/>
      <c r="R29" s="45"/>
      <c r="S29" s="46"/>
      <c r="T29" s="44"/>
      <c r="U29" s="45"/>
      <c r="V29" s="45"/>
      <c r="W29" s="45"/>
      <c r="X29" s="46"/>
      <c r="Y29" s="43" t="str">
        <f t="shared" si="0"/>
        <v/>
      </c>
      <c r="Z29" s="43" t="str">
        <f t="shared" si="1"/>
        <v/>
      </c>
      <c r="AA29" s="34"/>
      <c r="AB29" s="39">
        <f t="shared" si="2"/>
        <v>0</v>
      </c>
      <c r="AC29" s="65">
        <f t="shared" si="3"/>
        <v>0</v>
      </c>
      <c r="AD29" s="34"/>
      <c r="AE29" s="34"/>
      <c r="AF29" s="34"/>
      <c r="AG29" s="34"/>
      <c r="AH29" s="34"/>
      <c r="AI29" s="34"/>
      <c r="AJ29" s="34"/>
    </row>
    <row r="30" spans="1:36" s="4" customFormat="1" ht="15" customHeight="1">
      <c r="A30" s="34"/>
      <c r="B30" s="3">
        <v>24</v>
      </c>
      <c r="C30" s="26">
        <f>IF(นักเรียน!B29="","",นักเรียน!B29)</f>
        <v>7463</v>
      </c>
      <c r="D30" s="27" t="str">
        <f>IF(นักเรียน!C29="","",นักเรียน!C29)</f>
        <v>สามเณร</v>
      </c>
      <c r="E30" s="44"/>
      <c r="F30" s="45"/>
      <c r="G30" s="45"/>
      <c r="H30" s="45"/>
      <c r="I30" s="46"/>
      <c r="J30" s="44"/>
      <c r="K30" s="45"/>
      <c r="L30" s="45"/>
      <c r="M30" s="45"/>
      <c r="N30" s="46"/>
      <c r="O30" s="44"/>
      <c r="P30" s="45"/>
      <c r="Q30" s="45"/>
      <c r="R30" s="45"/>
      <c r="S30" s="46"/>
      <c r="T30" s="44"/>
      <c r="U30" s="45"/>
      <c r="V30" s="45"/>
      <c r="W30" s="45"/>
      <c r="X30" s="46"/>
      <c r="Y30" s="43" t="str">
        <f t="shared" si="0"/>
        <v/>
      </c>
      <c r="Z30" s="43" t="str">
        <f t="shared" si="1"/>
        <v/>
      </c>
      <c r="AA30" s="34"/>
      <c r="AB30" s="39">
        <f t="shared" si="2"/>
        <v>0</v>
      </c>
      <c r="AC30" s="65">
        <f t="shared" si="3"/>
        <v>0</v>
      </c>
      <c r="AD30" s="34"/>
      <c r="AE30" s="34"/>
      <c r="AF30" s="34"/>
      <c r="AG30" s="34"/>
      <c r="AH30" s="34"/>
      <c r="AI30" s="34"/>
      <c r="AJ30" s="34"/>
    </row>
    <row r="31" spans="1:36" s="4" customFormat="1" ht="15" customHeight="1">
      <c r="A31" s="34"/>
      <c r="B31" s="3">
        <v>25</v>
      </c>
      <c r="C31" s="26">
        <f>IF(นักเรียน!B30="","",นักเรียน!B30)</f>
        <v>7466</v>
      </c>
      <c r="D31" s="27" t="str">
        <f>IF(นักเรียน!C30="","",นักเรียน!C30)</f>
        <v>สามเณร</v>
      </c>
      <c r="E31" s="44"/>
      <c r="F31" s="45"/>
      <c r="G31" s="45"/>
      <c r="H31" s="45"/>
      <c r="I31" s="46"/>
      <c r="J31" s="44"/>
      <c r="K31" s="45"/>
      <c r="L31" s="45"/>
      <c r="M31" s="45"/>
      <c r="N31" s="46"/>
      <c r="O31" s="44"/>
      <c r="P31" s="45"/>
      <c r="Q31" s="45"/>
      <c r="R31" s="45"/>
      <c r="S31" s="46"/>
      <c r="T31" s="44"/>
      <c r="U31" s="45"/>
      <c r="V31" s="45"/>
      <c r="W31" s="45"/>
      <c r="X31" s="46"/>
      <c r="Y31" s="43" t="str">
        <f t="shared" si="0"/>
        <v/>
      </c>
      <c r="Z31" s="43" t="str">
        <f t="shared" si="1"/>
        <v/>
      </c>
      <c r="AA31" s="34"/>
      <c r="AB31" s="39">
        <f t="shared" si="2"/>
        <v>0</v>
      </c>
      <c r="AC31" s="65">
        <f t="shared" si="3"/>
        <v>0</v>
      </c>
      <c r="AD31" s="34"/>
      <c r="AE31" s="34"/>
      <c r="AF31" s="34"/>
      <c r="AG31" s="34"/>
      <c r="AH31" s="34"/>
      <c r="AI31" s="34"/>
      <c r="AJ31" s="34"/>
    </row>
    <row r="32" spans="1:36" s="4" customFormat="1" ht="15" customHeight="1">
      <c r="A32" s="34"/>
      <c r="B32" s="3">
        <v>26</v>
      </c>
      <c r="C32" s="26">
        <f>IF(นักเรียน!B31="","",นักเรียน!B31)</f>
        <v>7554</v>
      </c>
      <c r="D32" s="27" t="str">
        <f>IF(นักเรียน!C31="","",นักเรียน!C31)</f>
        <v>สามเณร</v>
      </c>
      <c r="E32" s="44"/>
      <c r="F32" s="45"/>
      <c r="G32" s="45"/>
      <c r="H32" s="45"/>
      <c r="I32" s="46"/>
      <c r="J32" s="44"/>
      <c r="K32" s="45"/>
      <c r="L32" s="45"/>
      <c r="M32" s="45"/>
      <c r="N32" s="46"/>
      <c r="O32" s="44"/>
      <c r="P32" s="45"/>
      <c r="Q32" s="45"/>
      <c r="R32" s="45"/>
      <c r="S32" s="46"/>
      <c r="T32" s="44"/>
      <c r="U32" s="45"/>
      <c r="V32" s="45"/>
      <c r="W32" s="45"/>
      <c r="X32" s="46"/>
      <c r="Y32" s="43" t="str">
        <f t="shared" si="0"/>
        <v/>
      </c>
      <c r="Z32" s="43" t="str">
        <f t="shared" si="1"/>
        <v/>
      </c>
      <c r="AA32" s="34"/>
      <c r="AB32" s="39">
        <f t="shared" si="2"/>
        <v>0</v>
      </c>
      <c r="AC32" s="65">
        <f t="shared" si="3"/>
        <v>0</v>
      </c>
      <c r="AD32" s="34"/>
      <c r="AE32" s="34"/>
      <c r="AF32" s="34"/>
      <c r="AG32" s="34"/>
      <c r="AH32" s="34"/>
      <c r="AI32" s="34"/>
      <c r="AJ32" s="34"/>
    </row>
    <row r="33" spans="1:36" s="4" customFormat="1" ht="15" customHeight="1">
      <c r="A33" s="34"/>
      <c r="B33" s="3">
        <v>27</v>
      </c>
      <c r="C33" s="26">
        <f>IF(นักเรียน!B32="","",นักเรียน!B32)</f>
        <v>7629</v>
      </c>
      <c r="D33" s="27" t="str">
        <f>IF(นักเรียน!C32="","",นักเรียน!C32)</f>
        <v>สามเณร</v>
      </c>
      <c r="E33" s="44"/>
      <c r="F33" s="45"/>
      <c r="G33" s="45"/>
      <c r="H33" s="45"/>
      <c r="I33" s="46"/>
      <c r="J33" s="44"/>
      <c r="K33" s="45"/>
      <c r="L33" s="45"/>
      <c r="M33" s="45"/>
      <c r="N33" s="46"/>
      <c r="O33" s="44"/>
      <c r="P33" s="45"/>
      <c r="Q33" s="45"/>
      <c r="R33" s="45"/>
      <c r="S33" s="46"/>
      <c r="T33" s="44"/>
      <c r="U33" s="45"/>
      <c r="V33" s="45"/>
      <c r="W33" s="45"/>
      <c r="X33" s="46"/>
      <c r="Y33" s="43" t="str">
        <f t="shared" si="0"/>
        <v/>
      </c>
      <c r="Z33" s="43" t="str">
        <f t="shared" si="1"/>
        <v/>
      </c>
      <c r="AA33" s="34"/>
      <c r="AB33" s="39">
        <f t="shared" si="2"/>
        <v>0</v>
      </c>
      <c r="AC33" s="65">
        <f t="shared" si="3"/>
        <v>0</v>
      </c>
      <c r="AD33" s="34"/>
      <c r="AE33" s="34"/>
      <c r="AF33" s="34"/>
      <c r="AG33" s="34"/>
      <c r="AH33" s="34"/>
      <c r="AI33" s="34"/>
      <c r="AJ33" s="34"/>
    </row>
    <row r="34" spans="1:36" s="4" customFormat="1" ht="15" customHeight="1">
      <c r="A34" s="34"/>
      <c r="B34" s="3">
        <v>28</v>
      </c>
      <c r="C34" s="26">
        <f>IF(นักเรียน!B33="","",นักเรียน!B33)</f>
        <v>7649</v>
      </c>
      <c r="D34" s="27" t="str">
        <f>IF(นักเรียน!C33="","",นักเรียน!C33)</f>
        <v>สามเณร</v>
      </c>
      <c r="E34" s="44"/>
      <c r="F34" s="45"/>
      <c r="G34" s="45"/>
      <c r="H34" s="45"/>
      <c r="I34" s="46"/>
      <c r="J34" s="44"/>
      <c r="K34" s="45"/>
      <c r="L34" s="45"/>
      <c r="M34" s="45"/>
      <c r="N34" s="46"/>
      <c r="O34" s="44"/>
      <c r="P34" s="45"/>
      <c r="Q34" s="45"/>
      <c r="R34" s="45"/>
      <c r="S34" s="46"/>
      <c r="T34" s="44"/>
      <c r="U34" s="45"/>
      <c r="V34" s="45"/>
      <c r="W34" s="45"/>
      <c r="X34" s="46"/>
      <c r="Y34" s="43" t="str">
        <f t="shared" si="0"/>
        <v/>
      </c>
      <c r="Z34" s="43" t="str">
        <f t="shared" si="1"/>
        <v/>
      </c>
      <c r="AA34" s="34"/>
      <c r="AB34" s="39">
        <f t="shared" si="2"/>
        <v>0</v>
      </c>
      <c r="AC34" s="65">
        <f t="shared" si="3"/>
        <v>0</v>
      </c>
      <c r="AD34" s="34"/>
      <c r="AE34" s="34"/>
      <c r="AF34" s="34"/>
      <c r="AG34" s="34"/>
      <c r="AH34" s="34"/>
      <c r="AI34" s="34"/>
      <c r="AJ34" s="34"/>
    </row>
    <row r="35" spans="1:36" s="4" customFormat="1" ht="15" customHeight="1">
      <c r="A35" s="34"/>
      <c r="B35" s="3">
        <v>29</v>
      </c>
      <c r="C35" s="26">
        <f>IF(นักเรียน!B34="","",นักเรียน!B34)</f>
        <v>7734</v>
      </c>
      <c r="D35" s="27" t="str">
        <f>IF(นักเรียน!C34="","",นักเรียน!C34)</f>
        <v>สามเณร</v>
      </c>
      <c r="E35" s="44"/>
      <c r="F35" s="45"/>
      <c r="G35" s="45"/>
      <c r="H35" s="45"/>
      <c r="I35" s="46"/>
      <c r="J35" s="44"/>
      <c r="K35" s="45"/>
      <c r="L35" s="45"/>
      <c r="M35" s="45"/>
      <c r="N35" s="46"/>
      <c r="O35" s="44"/>
      <c r="P35" s="45"/>
      <c r="Q35" s="45"/>
      <c r="R35" s="45"/>
      <c r="S35" s="46"/>
      <c r="T35" s="44"/>
      <c r="U35" s="45"/>
      <c r="V35" s="45"/>
      <c r="W35" s="45"/>
      <c r="X35" s="46"/>
      <c r="Y35" s="43" t="str">
        <f t="shared" si="0"/>
        <v/>
      </c>
      <c r="Z35" s="43" t="str">
        <f t="shared" si="1"/>
        <v/>
      </c>
      <c r="AA35" s="34"/>
      <c r="AB35" s="39">
        <f t="shared" si="2"/>
        <v>0</v>
      </c>
      <c r="AC35" s="65">
        <f t="shared" si="3"/>
        <v>0</v>
      </c>
      <c r="AD35" s="34"/>
      <c r="AE35" s="34"/>
      <c r="AF35" s="34"/>
      <c r="AG35" s="34"/>
      <c r="AH35" s="34"/>
      <c r="AI35" s="34"/>
      <c r="AJ35" s="34"/>
    </row>
    <row r="36" spans="1:36" s="4" customFormat="1" ht="15" customHeight="1">
      <c r="A36" s="34"/>
      <c r="B36" s="3">
        <v>30</v>
      </c>
      <c r="C36" s="26" t="str">
        <f>IF(นักเรียน!B35="","",นักเรียน!B35)</f>
        <v/>
      </c>
      <c r="D36" s="27" t="str">
        <f>IF(นักเรียน!C35="","",นักเรียน!C35)</f>
        <v/>
      </c>
      <c r="E36" s="44"/>
      <c r="F36" s="45"/>
      <c r="G36" s="45"/>
      <c r="H36" s="45"/>
      <c r="I36" s="46"/>
      <c r="J36" s="44"/>
      <c r="K36" s="45"/>
      <c r="L36" s="45"/>
      <c r="M36" s="45"/>
      <c r="N36" s="46"/>
      <c r="O36" s="44"/>
      <c r="P36" s="45"/>
      <c r="Q36" s="45"/>
      <c r="R36" s="45"/>
      <c r="S36" s="46"/>
      <c r="T36" s="44"/>
      <c r="U36" s="45"/>
      <c r="V36" s="45"/>
      <c r="W36" s="45"/>
      <c r="X36" s="46"/>
      <c r="Y36" s="43" t="str">
        <f t="shared" si="0"/>
        <v/>
      </c>
      <c r="Z36" s="43" t="str">
        <f t="shared" si="1"/>
        <v/>
      </c>
      <c r="AA36" s="34"/>
      <c r="AB36" s="39">
        <f t="shared" si="2"/>
        <v>0</v>
      </c>
      <c r="AC36" s="65">
        <f t="shared" si="3"/>
        <v>0</v>
      </c>
      <c r="AD36" s="34"/>
      <c r="AE36" s="34"/>
      <c r="AF36" s="34"/>
      <c r="AG36" s="34"/>
      <c r="AH36" s="34"/>
      <c r="AI36" s="34"/>
      <c r="AJ36" s="34"/>
    </row>
    <row r="37" spans="1:36" s="4" customFormat="1" ht="15" customHeight="1">
      <c r="A37" s="34"/>
      <c r="B37" s="3">
        <v>31</v>
      </c>
      <c r="C37" s="26" t="str">
        <f>IF(นักเรียน!B36="","",นักเรียน!B36)</f>
        <v/>
      </c>
      <c r="D37" s="27" t="str">
        <f>IF(นักเรียน!C36="","",นักเรียน!C36)</f>
        <v/>
      </c>
      <c r="E37" s="44"/>
      <c r="F37" s="45"/>
      <c r="G37" s="45"/>
      <c r="H37" s="45"/>
      <c r="I37" s="46"/>
      <c r="J37" s="44"/>
      <c r="K37" s="45"/>
      <c r="L37" s="45"/>
      <c r="M37" s="45"/>
      <c r="N37" s="46"/>
      <c r="O37" s="44"/>
      <c r="P37" s="45"/>
      <c r="Q37" s="45"/>
      <c r="R37" s="45"/>
      <c r="S37" s="46"/>
      <c r="T37" s="44"/>
      <c r="U37" s="45"/>
      <c r="V37" s="45"/>
      <c r="W37" s="45"/>
      <c r="X37" s="46"/>
      <c r="Y37" s="43" t="str">
        <f t="shared" si="0"/>
        <v/>
      </c>
      <c r="Z37" s="43" t="str">
        <f t="shared" si="1"/>
        <v/>
      </c>
      <c r="AA37" s="34"/>
      <c r="AB37" s="39">
        <f t="shared" si="2"/>
        <v>0</v>
      </c>
      <c r="AC37" s="65">
        <f t="shared" si="3"/>
        <v>0</v>
      </c>
      <c r="AD37" s="34"/>
      <c r="AE37" s="34"/>
      <c r="AF37" s="34"/>
      <c r="AG37" s="34"/>
      <c r="AH37" s="34"/>
      <c r="AI37" s="34"/>
      <c r="AJ37" s="34"/>
    </row>
    <row r="38" spans="1:36" s="4" customFormat="1" ht="15" customHeight="1">
      <c r="A38" s="34"/>
      <c r="B38" s="3">
        <v>32</v>
      </c>
      <c r="C38" s="26" t="str">
        <f>IF(นักเรียน!B37="","",นักเรียน!B37)</f>
        <v/>
      </c>
      <c r="D38" s="27" t="str">
        <f>IF(นักเรียน!C37="","",นักเรียน!C37)</f>
        <v/>
      </c>
      <c r="E38" s="44"/>
      <c r="F38" s="45"/>
      <c r="G38" s="45"/>
      <c r="H38" s="45"/>
      <c r="I38" s="46"/>
      <c r="J38" s="44"/>
      <c r="K38" s="45"/>
      <c r="L38" s="45"/>
      <c r="M38" s="45"/>
      <c r="N38" s="46"/>
      <c r="O38" s="44"/>
      <c r="P38" s="45"/>
      <c r="Q38" s="45"/>
      <c r="R38" s="45"/>
      <c r="S38" s="46"/>
      <c r="T38" s="44"/>
      <c r="U38" s="45"/>
      <c r="V38" s="45"/>
      <c r="W38" s="45"/>
      <c r="X38" s="46"/>
      <c r="Y38" s="43" t="str">
        <f t="shared" si="0"/>
        <v/>
      </c>
      <c r="Z38" s="43" t="str">
        <f t="shared" si="1"/>
        <v/>
      </c>
      <c r="AA38" s="34"/>
      <c r="AB38" s="39">
        <f t="shared" si="2"/>
        <v>0</v>
      </c>
      <c r="AC38" s="65">
        <f t="shared" si="3"/>
        <v>0</v>
      </c>
      <c r="AD38" s="34"/>
      <c r="AE38" s="34"/>
      <c r="AF38" s="34"/>
      <c r="AG38" s="34"/>
      <c r="AH38" s="34"/>
      <c r="AI38" s="34"/>
      <c r="AJ38" s="34"/>
    </row>
    <row r="39" spans="1:36" s="4" customFormat="1" ht="15" customHeight="1">
      <c r="A39" s="34"/>
      <c r="B39" s="3">
        <v>33</v>
      </c>
      <c r="C39" s="26" t="str">
        <f>IF(นักเรียน!B38="","",นักเรียน!B38)</f>
        <v/>
      </c>
      <c r="D39" s="27" t="str">
        <f>IF(นักเรียน!C38="","",นักเรียน!C38)</f>
        <v/>
      </c>
      <c r="E39" s="44"/>
      <c r="F39" s="45"/>
      <c r="G39" s="45"/>
      <c r="H39" s="45"/>
      <c r="I39" s="46"/>
      <c r="J39" s="44"/>
      <c r="K39" s="45"/>
      <c r="L39" s="45"/>
      <c r="M39" s="45"/>
      <c r="N39" s="46"/>
      <c r="O39" s="44"/>
      <c r="P39" s="45"/>
      <c r="Q39" s="45"/>
      <c r="R39" s="45"/>
      <c r="S39" s="46"/>
      <c r="T39" s="44"/>
      <c r="U39" s="45"/>
      <c r="V39" s="45"/>
      <c r="W39" s="45"/>
      <c r="X39" s="46"/>
      <c r="Y39" s="43" t="str">
        <f t="shared" si="0"/>
        <v/>
      </c>
      <c r="Z39" s="43" t="str">
        <f t="shared" si="1"/>
        <v/>
      </c>
      <c r="AA39" s="34"/>
      <c r="AB39" s="39">
        <f t="shared" si="2"/>
        <v>0</v>
      </c>
      <c r="AC39" s="65">
        <f t="shared" si="3"/>
        <v>0</v>
      </c>
      <c r="AD39" s="34"/>
      <c r="AE39" s="34"/>
      <c r="AF39" s="34"/>
      <c r="AG39" s="34"/>
      <c r="AH39" s="34"/>
      <c r="AI39" s="34"/>
      <c r="AJ39" s="34"/>
    </row>
    <row r="40" spans="1:36" s="4" customFormat="1" ht="15" customHeight="1">
      <c r="A40" s="34"/>
      <c r="B40" s="3">
        <v>34</v>
      </c>
      <c r="C40" s="26" t="str">
        <f>IF(นักเรียน!B39="","",นักเรียน!B39)</f>
        <v/>
      </c>
      <c r="D40" s="27" t="str">
        <f>IF(นักเรียน!C39="","",นักเรียน!C39)</f>
        <v/>
      </c>
      <c r="E40" s="44"/>
      <c r="F40" s="45"/>
      <c r="G40" s="45"/>
      <c r="H40" s="45"/>
      <c r="I40" s="46"/>
      <c r="J40" s="44"/>
      <c r="K40" s="45"/>
      <c r="L40" s="45"/>
      <c r="M40" s="45"/>
      <c r="N40" s="46"/>
      <c r="O40" s="44"/>
      <c r="P40" s="45"/>
      <c r="Q40" s="45"/>
      <c r="R40" s="45"/>
      <c r="S40" s="46"/>
      <c r="T40" s="44"/>
      <c r="U40" s="45"/>
      <c r="V40" s="45"/>
      <c r="W40" s="45"/>
      <c r="X40" s="46"/>
      <c r="Y40" s="43" t="str">
        <f t="shared" si="0"/>
        <v/>
      </c>
      <c r="Z40" s="43" t="str">
        <f t="shared" si="1"/>
        <v/>
      </c>
      <c r="AA40" s="34"/>
      <c r="AB40" s="39">
        <f t="shared" si="2"/>
        <v>0</v>
      </c>
      <c r="AC40" s="65">
        <f t="shared" si="3"/>
        <v>0</v>
      </c>
      <c r="AD40" s="34"/>
      <c r="AE40" s="34"/>
      <c r="AF40" s="34"/>
      <c r="AG40" s="34"/>
      <c r="AH40" s="34"/>
      <c r="AI40" s="34"/>
      <c r="AJ40" s="34"/>
    </row>
    <row r="41" spans="1:36" s="4" customFormat="1" ht="15" customHeight="1">
      <c r="A41" s="34"/>
      <c r="B41" s="3">
        <v>35</v>
      </c>
      <c r="C41" s="26" t="str">
        <f>IF(นักเรียน!B40="","",นักเรียน!B40)</f>
        <v/>
      </c>
      <c r="D41" s="27" t="str">
        <f>IF(นักเรียน!C40="","",นักเรียน!C40)</f>
        <v/>
      </c>
      <c r="E41" s="44"/>
      <c r="F41" s="45"/>
      <c r="G41" s="45"/>
      <c r="H41" s="45"/>
      <c r="I41" s="46"/>
      <c r="J41" s="44"/>
      <c r="K41" s="45"/>
      <c r="L41" s="45"/>
      <c r="M41" s="45"/>
      <c r="N41" s="46"/>
      <c r="O41" s="44"/>
      <c r="P41" s="45"/>
      <c r="Q41" s="45"/>
      <c r="R41" s="45"/>
      <c r="S41" s="46"/>
      <c r="T41" s="44"/>
      <c r="U41" s="45"/>
      <c r="V41" s="45"/>
      <c r="W41" s="45"/>
      <c r="X41" s="46"/>
      <c r="Y41" s="43" t="str">
        <f t="shared" si="0"/>
        <v/>
      </c>
      <c r="Z41" s="43" t="str">
        <f t="shared" si="1"/>
        <v/>
      </c>
      <c r="AA41" s="34"/>
      <c r="AB41" s="39">
        <f t="shared" si="2"/>
        <v>0</v>
      </c>
      <c r="AC41" s="65">
        <f t="shared" si="3"/>
        <v>0</v>
      </c>
      <c r="AD41" s="34"/>
      <c r="AE41" s="34"/>
      <c r="AF41" s="34"/>
      <c r="AG41" s="34"/>
      <c r="AH41" s="34"/>
      <c r="AI41" s="34"/>
      <c r="AJ41" s="34"/>
    </row>
    <row r="42" spans="1:36" s="4" customFormat="1" ht="15" customHeight="1">
      <c r="A42" s="34"/>
      <c r="B42" s="3">
        <v>36</v>
      </c>
      <c r="C42" s="26" t="str">
        <f>IF(นักเรียน!B41="","",นักเรียน!B41)</f>
        <v/>
      </c>
      <c r="D42" s="27" t="str">
        <f>IF(นักเรียน!C41="","",นักเรียน!C41)</f>
        <v/>
      </c>
      <c r="E42" s="44"/>
      <c r="F42" s="45"/>
      <c r="G42" s="45"/>
      <c r="H42" s="45"/>
      <c r="I42" s="46"/>
      <c r="J42" s="44"/>
      <c r="K42" s="45"/>
      <c r="L42" s="45"/>
      <c r="M42" s="45"/>
      <c r="N42" s="46"/>
      <c r="O42" s="44"/>
      <c r="P42" s="45"/>
      <c r="Q42" s="45"/>
      <c r="R42" s="45"/>
      <c r="S42" s="46"/>
      <c r="T42" s="44"/>
      <c r="U42" s="45"/>
      <c r="V42" s="45"/>
      <c r="W42" s="45"/>
      <c r="X42" s="46"/>
      <c r="Y42" s="43" t="str">
        <f t="shared" si="0"/>
        <v/>
      </c>
      <c r="Z42" s="43" t="str">
        <f t="shared" si="1"/>
        <v/>
      </c>
      <c r="AA42" s="34"/>
      <c r="AB42" s="39">
        <f t="shared" si="2"/>
        <v>0</v>
      </c>
      <c r="AC42" s="65">
        <f t="shared" si="3"/>
        <v>0</v>
      </c>
      <c r="AD42" s="34"/>
      <c r="AE42" s="34"/>
      <c r="AF42" s="34"/>
      <c r="AG42" s="34"/>
      <c r="AH42" s="34"/>
      <c r="AI42" s="34"/>
      <c r="AJ42" s="34"/>
    </row>
    <row r="43" spans="1:36" s="4" customFormat="1" ht="15" customHeight="1">
      <c r="A43" s="34"/>
      <c r="B43" s="3">
        <v>37</v>
      </c>
      <c r="C43" s="26" t="str">
        <f>IF(นักเรียน!B42="","",นักเรียน!B42)</f>
        <v/>
      </c>
      <c r="D43" s="27" t="str">
        <f>IF(นักเรียน!C42="","",นักเรียน!C42)</f>
        <v/>
      </c>
      <c r="E43" s="44"/>
      <c r="F43" s="45"/>
      <c r="G43" s="45"/>
      <c r="H43" s="45"/>
      <c r="I43" s="46"/>
      <c r="J43" s="44"/>
      <c r="K43" s="45"/>
      <c r="L43" s="45"/>
      <c r="M43" s="45"/>
      <c r="N43" s="46"/>
      <c r="O43" s="44"/>
      <c r="P43" s="45"/>
      <c r="Q43" s="45"/>
      <c r="R43" s="45"/>
      <c r="S43" s="46"/>
      <c r="T43" s="44"/>
      <c r="U43" s="45"/>
      <c r="V43" s="45"/>
      <c r="W43" s="45"/>
      <c r="X43" s="46"/>
      <c r="Y43" s="43" t="str">
        <f t="shared" si="0"/>
        <v/>
      </c>
      <c r="Z43" s="43" t="str">
        <f t="shared" si="1"/>
        <v/>
      </c>
      <c r="AA43" s="34"/>
      <c r="AB43" s="39">
        <f t="shared" si="2"/>
        <v>0</v>
      </c>
      <c r="AC43" s="65">
        <f t="shared" si="3"/>
        <v>0</v>
      </c>
      <c r="AD43" s="34"/>
      <c r="AE43" s="34"/>
      <c r="AF43" s="34"/>
      <c r="AG43" s="34"/>
      <c r="AH43" s="34"/>
      <c r="AI43" s="34"/>
      <c r="AJ43" s="34"/>
    </row>
    <row r="44" spans="1:36" s="5" customFormat="1" ht="15" customHeight="1">
      <c r="A44" s="35"/>
      <c r="B44" s="3">
        <v>38</v>
      </c>
      <c r="C44" s="26" t="str">
        <f>IF(นักเรียน!B43="","",นักเรียน!B43)</f>
        <v/>
      </c>
      <c r="D44" s="27" t="str">
        <f>IF(นักเรียน!C43="","",นักเรียน!C43)</f>
        <v/>
      </c>
      <c r="E44" s="44"/>
      <c r="F44" s="45"/>
      <c r="G44" s="45"/>
      <c r="H44" s="45"/>
      <c r="I44" s="46"/>
      <c r="J44" s="44"/>
      <c r="K44" s="45"/>
      <c r="L44" s="45"/>
      <c r="M44" s="45"/>
      <c r="N44" s="46"/>
      <c r="O44" s="44"/>
      <c r="P44" s="45"/>
      <c r="Q44" s="45"/>
      <c r="R44" s="45"/>
      <c r="S44" s="46"/>
      <c r="T44" s="44"/>
      <c r="U44" s="45"/>
      <c r="V44" s="45"/>
      <c r="W44" s="45"/>
      <c r="X44" s="46"/>
      <c r="Y44" s="43" t="str">
        <f t="shared" si="0"/>
        <v/>
      </c>
      <c r="Z44" s="43" t="str">
        <f t="shared" si="1"/>
        <v/>
      </c>
      <c r="AA44" s="35"/>
      <c r="AB44" s="39">
        <f t="shared" si="2"/>
        <v>0</v>
      </c>
      <c r="AC44" s="65">
        <f t="shared" si="3"/>
        <v>0</v>
      </c>
      <c r="AD44" s="35"/>
      <c r="AE44" s="35"/>
      <c r="AF44" s="35"/>
      <c r="AG44" s="35"/>
      <c r="AH44" s="35"/>
      <c r="AI44" s="35"/>
      <c r="AJ44" s="35"/>
    </row>
    <row r="45" spans="1:36" s="5" customFormat="1" ht="15" customHeight="1">
      <c r="A45" s="35"/>
      <c r="B45" s="3">
        <v>39</v>
      </c>
      <c r="C45" s="26" t="str">
        <f>IF(นักเรียน!B44="","",นักเรียน!B44)</f>
        <v/>
      </c>
      <c r="D45" s="27" t="str">
        <f>IF(นักเรียน!C44="","",นักเรียน!C44)</f>
        <v/>
      </c>
      <c r="E45" s="44"/>
      <c r="F45" s="45"/>
      <c r="G45" s="45"/>
      <c r="H45" s="45"/>
      <c r="I45" s="46"/>
      <c r="J45" s="44"/>
      <c r="K45" s="45"/>
      <c r="L45" s="45"/>
      <c r="M45" s="45"/>
      <c r="N45" s="46"/>
      <c r="O45" s="44"/>
      <c r="P45" s="45"/>
      <c r="Q45" s="45"/>
      <c r="R45" s="45"/>
      <c r="S45" s="46"/>
      <c r="T45" s="44"/>
      <c r="U45" s="45"/>
      <c r="V45" s="45"/>
      <c r="W45" s="45"/>
      <c r="X45" s="46"/>
      <c r="Y45" s="43" t="str">
        <f t="shared" si="0"/>
        <v/>
      </c>
      <c r="Z45" s="43" t="str">
        <f t="shared" si="1"/>
        <v/>
      </c>
      <c r="AA45" s="35"/>
      <c r="AB45" s="39">
        <f t="shared" si="2"/>
        <v>0</v>
      </c>
      <c r="AC45" s="65">
        <f t="shared" si="3"/>
        <v>0</v>
      </c>
      <c r="AD45" s="35"/>
      <c r="AE45" s="35"/>
      <c r="AF45" s="35"/>
      <c r="AG45" s="35"/>
      <c r="AH45" s="35"/>
      <c r="AI45" s="35"/>
      <c r="AJ45" s="35"/>
    </row>
    <row r="46" spans="1:36" s="5" customFormat="1" ht="15" customHeight="1">
      <c r="A46" s="35"/>
      <c r="B46" s="3">
        <v>40</v>
      </c>
      <c r="C46" s="26" t="str">
        <f>IF(นักเรียน!B45="","",นักเรียน!B45)</f>
        <v/>
      </c>
      <c r="D46" s="27" t="str">
        <f>IF(นักเรียน!C45="","",นักเรียน!C45)</f>
        <v/>
      </c>
      <c r="E46" s="44"/>
      <c r="F46" s="45"/>
      <c r="G46" s="45"/>
      <c r="H46" s="45"/>
      <c r="I46" s="46"/>
      <c r="J46" s="44"/>
      <c r="K46" s="45"/>
      <c r="L46" s="45"/>
      <c r="M46" s="45"/>
      <c r="N46" s="46"/>
      <c r="O46" s="44"/>
      <c r="P46" s="45"/>
      <c r="Q46" s="45"/>
      <c r="R46" s="45"/>
      <c r="S46" s="46"/>
      <c r="T46" s="44"/>
      <c r="U46" s="45"/>
      <c r="V46" s="45"/>
      <c r="W46" s="45"/>
      <c r="X46" s="46"/>
      <c r="Y46" s="43" t="str">
        <f t="shared" si="0"/>
        <v/>
      </c>
      <c r="Z46" s="43" t="str">
        <f t="shared" si="1"/>
        <v/>
      </c>
      <c r="AA46" s="35"/>
      <c r="AB46" s="39">
        <f t="shared" si="2"/>
        <v>0</v>
      </c>
      <c r="AC46" s="65">
        <f t="shared" si="3"/>
        <v>0</v>
      </c>
      <c r="AD46" s="35"/>
      <c r="AE46" s="35"/>
      <c r="AF46" s="35"/>
      <c r="AG46" s="35"/>
      <c r="AH46" s="35"/>
      <c r="AI46" s="35"/>
      <c r="AJ46" s="35"/>
    </row>
    <row r="47" spans="1:36" s="5" customFormat="1" ht="15" customHeight="1">
      <c r="A47" s="35"/>
      <c r="B47" s="3">
        <v>41</v>
      </c>
      <c r="C47" s="26" t="str">
        <f>IF(นักเรียน!B46="","",นักเรียน!B46)</f>
        <v/>
      </c>
      <c r="D47" s="27" t="str">
        <f>IF(นักเรียน!C46="","",นักเรียน!C46)</f>
        <v/>
      </c>
      <c r="E47" s="44"/>
      <c r="F47" s="45"/>
      <c r="G47" s="45"/>
      <c r="H47" s="45"/>
      <c r="I47" s="46"/>
      <c r="J47" s="44"/>
      <c r="K47" s="45"/>
      <c r="L47" s="45"/>
      <c r="M47" s="45"/>
      <c r="N47" s="46"/>
      <c r="O47" s="44"/>
      <c r="P47" s="45"/>
      <c r="Q47" s="45"/>
      <c r="R47" s="45"/>
      <c r="S47" s="46"/>
      <c r="T47" s="44"/>
      <c r="U47" s="45"/>
      <c r="V47" s="45"/>
      <c r="W47" s="45"/>
      <c r="X47" s="46"/>
      <c r="Y47" s="43" t="str">
        <f t="shared" si="0"/>
        <v/>
      </c>
      <c r="Z47" s="43" t="str">
        <f t="shared" si="1"/>
        <v/>
      </c>
      <c r="AA47" s="35"/>
      <c r="AB47" s="39">
        <f t="shared" si="2"/>
        <v>0</v>
      </c>
      <c r="AC47" s="65">
        <f t="shared" si="3"/>
        <v>0</v>
      </c>
      <c r="AD47" s="35"/>
      <c r="AE47" s="35"/>
      <c r="AF47" s="35"/>
      <c r="AG47" s="35"/>
      <c r="AH47" s="35"/>
      <c r="AI47" s="35"/>
      <c r="AJ47" s="35"/>
    </row>
    <row r="48" spans="1:36" s="5" customFormat="1" ht="15" customHeight="1">
      <c r="A48" s="35"/>
      <c r="B48" s="3">
        <v>42</v>
      </c>
      <c r="C48" s="26" t="str">
        <f>IF(นักเรียน!B47="","",นักเรียน!B47)</f>
        <v/>
      </c>
      <c r="D48" s="27" t="str">
        <f>IF(นักเรียน!C47="","",นักเรียน!C47)</f>
        <v/>
      </c>
      <c r="E48" s="44"/>
      <c r="F48" s="45"/>
      <c r="G48" s="45"/>
      <c r="H48" s="45"/>
      <c r="I48" s="46"/>
      <c r="J48" s="44"/>
      <c r="K48" s="45"/>
      <c r="L48" s="45"/>
      <c r="M48" s="45"/>
      <c r="N48" s="46"/>
      <c r="O48" s="44"/>
      <c r="P48" s="45"/>
      <c r="Q48" s="45"/>
      <c r="R48" s="45"/>
      <c r="S48" s="46"/>
      <c r="T48" s="44"/>
      <c r="U48" s="45"/>
      <c r="V48" s="45"/>
      <c r="W48" s="45"/>
      <c r="X48" s="46"/>
      <c r="Y48" s="43" t="str">
        <f t="shared" si="0"/>
        <v/>
      </c>
      <c r="Z48" s="43" t="str">
        <f t="shared" si="1"/>
        <v/>
      </c>
      <c r="AA48" s="35"/>
      <c r="AB48" s="39">
        <f t="shared" si="2"/>
        <v>0</v>
      </c>
      <c r="AC48" s="65">
        <f t="shared" si="3"/>
        <v>0</v>
      </c>
      <c r="AD48" s="35"/>
      <c r="AE48" s="35"/>
      <c r="AF48" s="35"/>
      <c r="AG48" s="35"/>
      <c r="AH48" s="35"/>
      <c r="AI48" s="35"/>
      <c r="AJ48" s="35"/>
    </row>
    <row r="49" spans="1:36" s="5" customFormat="1" ht="15" customHeight="1">
      <c r="A49" s="35"/>
      <c r="B49" s="3">
        <v>43</v>
      </c>
      <c r="C49" s="26" t="str">
        <f>IF(นักเรียน!B48="","",นักเรียน!B48)</f>
        <v/>
      </c>
      <c r="D49" s="27" t="str">
        <f>IF(นักเรียน!C48="","",นักเรียน!C48)</f>
        <v/>
      </c>
      <c r="E49" s="44"/>
      <c r="F49" s="45"/>
      <c r="G49" s="45"/>
      <c r="H49" s="45"/>
      <c r="I49" s="46"/>
      <c r="J49" s="44"/>
      <c r="K49" s="45"/>
      <c r="L49" s="45"/>
      <c r="M49" s="45"/>
      <c r="N49" s="46"/>
      <c r="O49" s="44"/>
      <c r="P49" s="45"/>
      <c r="Q49" s="45"/>
      <c r="R49" s="45"/>
      <c r="S49" s="46"/>
      <c r="T49" s="44"/>
      <c r="U49" s="45"/>
      <c r="V49" s="45"/>
      <c r="W49" s="45"/>
      <c r="X49" s="46"/>
      <c r="Y49" s="43" t="str">
        <f t="shared" si="0"/>
        <v/>
      </c>
      <c r="Z49" s="43" t="str">
        <f t="shared" si="1"/>
        <v/>
      </c>
      <c r="AA49" s="35"/>
      <c r="AB49" s="39">
        <f t="shared" si="2"/>
        <v>0</v>
      </c>
      <c r="AC49" s="65">
        <f t="shared" si="3"/>
        <v>0</v>
      </c>
      <c r="AD49" s="35"/>
      <c r="AE49" s="35"/>
      <c r="AF49" s="35"/>
      <c r="AG49" s="35"/>
      <c r="AH49" s="35"/>
      <c r="AI49" s="35"/>
      <c r="AJ49" s="35"/>
    </row>
    <row r="50" spans="1:36" s="5" customFormat="1" ht="15" customHeight="1">
      <c r="A50" s="35"/>
      <c r="B50" s="3">
        <v>44</v>
      </c>
      <c r="C50" s="26" t="str">
        <f>IF(นักเรียน!B49="","",นักเรียน!B49)</f>
        <v/>
      </c>
      <c r="D50" s="27" t="str">
        <f>IF(นักเรียน!C49="","",นักเรียน!C49)</f>
        <v/>
      </c>
      <c r="E50" s="44"/>
      <c r="F50" s="45"/>
      <c r="G50" s="45"/>
      <c r="H50" s="45"/>
      <c r="I50" s="46"/>
      <c r="J50" s="44"/>
      <c r="K50" s="45"/>
      <c r="L50" s="45"/>
      <c r="M50" s="45"/>
      <c r="N50" s="46"/>
      <c r="O50" s="44"/>
      <c r="P50" s="45"/>
      <c r="Q50" s="45"/>
      <c r="R50" s="45"/>
      <c r="S50" s="46"/>
      <c r="T50" s="44"/>
      <c r="U50" s="45"/>
      <c r="V50" s="45"/>
      <c r="W50" s="45"/>
      <c r="X50" s="46"/>
      <c r="Y50" s="43" t="str">
        <f t="shared" si="0"/>
        <v/>
      </c>
      <c r="Z50" s="43" t="str">
        <f t="shared" si="1"/>
        <v/>
      </c>
      <c r="AA50" s="35"/>
      <c r="AB50" s="39">
        <f t="shared" si="2"/>
        <v>0</v>
      </c>
      <c r="AC50" s="65">
        <f t="shared" si="3"/>
        <v>0</v>
      </c>
      <c r="AD50" s="35"/>
      <c r="AE50" s="35"/>
      <c r="AF50" s="35"/>
      <c r="AG50" s="35"/>
      <c r="AH50" s="35"/>
      <c r="AI50" s="35"/>
      <c r="AJ50" s="35"/>
    </row>
    <row r="51" spans="1:36" s="5" customFormat="1" ht="15" customHeight="1">
      <c r="A51" s="35"/>
      <c r="B51" s="3">
        <v>45</v>
      </c>
      <c r="C51" s="26" t="str">
        <f>IF(นักเรียน!B50="","",นักเรียน!B50)</f>
        <v/>
      </c>
      <c r="D51" s="27" t="str">
        <f>IF(นักเรียน!C50="","",นักเรียน!C50)</f>
        <v/>
      </c>
      <c r="E51" s="44"/>
      <c r="F51" s="45"/>
      <c r="G51" s="45"/>
      <c r="H51" s="45"/>
      <c r="I51" s="46"/>
      <c r="J51" s="44"/>
      <c r="K51" s="45"/>
      <c r="L51" s="45"/>
      <c r="M51" s="45"/>
      <c r="N51" s="46"/>
      <c r="O51" s="44"/>
      <c r="P51" s="45"/>
      <c r="Q51" s="45"/>
      <c r="R51" s="45"/>
      <c r="S51" s="46"/>
      <c r="T51" s="44"/>
      <c r="U51" s="45"/>
      <c r="V51" s="45"/>
      <c r="W51" s="45"/>
      <c r="X51" s="46"/>
      <c r="Y51" s="43" t="str">
        <f t="shared" si="0"/>
        <v/>
      </c>
      <c r="Z51" s="43" t="str">
        <f>IF(Y51="","",IF(Y51=5,"ดีเยี่ยม",IF(Y51=4,"ดีมาก",IF(Y51=3,"ดี",IF(Y51=2,"พอใช้","ปรับปรุง")))))</f>
        <v/>
      </c>
      <c r="AA51" s="35"/>
      <c r="AB51" s="39">
        <f t="shared" si="2"/>
        <v>0</v>
      </c>
      <c r="AC51" s="65">
        <f t="shared" si="3"/>
        <v>0</v>
      </c>
      <c r="AD51" s="35"/>
      <c r="AE51" s="35"/>
      <c r="AF51" s="35"/>
      <c r="AG51" s="35"/>
      <c r="AH51" s="35"/>
      <c r="AI51" s="35"/>
      <c r="AJ51" s="35"/>
    </row>
    <row r="52" spans="1:36" s="5" customFormat="1" ht="16.5" customHeight="1">
      <c r="A52" s="35"/>
      <c r="B52" s="168" t="s">
        <v>45</v>
      </c>
      <c r="C52" s="168"/>
      <c r="D52" s="168"/>
      <c r="E52" s="168"/>
      <c r="F52" s="168"/>
      <c r="G52" s="168"/>
      <c r="H52" s="168"/>
      <c r="I52" s="168"/>
      <c r="J52" s="170" t="str">
        <f>IF(AD2=0,"",AD2)</f>
        <v/>
      </c>
      <c r="K52" s="170"/>
      <c r="L52" s="170"/>
      <c r="M52" s="170"/>
      <c r="N52" s="170"/>
      <c r="O52" s="181" t="s">
        <v>36</v>
      </c>
      <c r="P52" s="182"/>
      <c r="Q52" s="182"/>
      <c r="R52" s="182"/>
      <c r="S52" s="182"/>
      <c r="T52" s="182"/>
      <c r="U52" s="182"/>
      <c r="V52" s="182"/>
      <c r="W52" s="182"/>
      <c r="X52" s="183"/>
      <c r="Y52" s="169" t="str">
        <f>IF(AD4="-","-",AD4)</f>
        <v>-</v>
      </c>
      <c r="Z52" s="170"/>
      <c r="AA52" s="35"/>
      <c r="AB52" s="66"/>
      <c r="AC52" s="67"/>
      <c r="AD52" s="35"/>
      <c r="AE52" s="35"/>
      <c r="AF52" s="35"/>
      <c r="AG52" s="35"/>
      <c r="AH52" s="35"/>
      <c r="AI52" s="35"/>
      <c r="AJ52" s="35"/>
    </row>
    <row r="53" spans="1:36" s="5" customFormat="1" ht="16.5" customHeight="1">
      <c r="A53" s="35"/>
      <c r="B53" s="171" t="s">
        <v>35</v>
      </c>
      <c r="C53" s="171"/>
      <c r="D53" s="171"/>
      <c r="E53" s="171"/>
      <c r="F53" s="171"/>
      <c r="G53" s="171"/>
      <c r="H53" s="171"/>
      <c r="I53" s="171"/>
      <c r="J53" s="172" t="str">
        <f>IF(AD3="-","",AD3)</f>
        <v/>
      </c>
      <c r="K53" s="173"/>
      <c r="L53" s="173"/>
      <c r="M53" s="173"/>
      <c r="N53" s="173"/>
      <c r="O53" s="184" t="s">
        <v>2</v>
      </c>
      <c r="P53" s="185"/>
      <c r="Q53" s="185"/>
      <c r="R53" s="185"/>
      <c r="S53" s="185"/>
      <c r="T53" s="185"/>
      <c r="U53" s="185"/>
      <c r="V53" s="185"/>
      <c r="W53" s="185"/>
      <c r="X53" s="186"/>
      <c r="Y53" s="180" t="str">
        <f>IF(Y52="-","-",IF(Y52&gt;=0.9,5,IF(Y52&gt;=0.75,4,IF(Y52&gt;=0.6,3,IF(Y52&gt;=0.5,2,1)))))</f>
        <v>-</v>
      </c>
      <c r="Z53" s="180"/>
      <c r="AA53" s="35"/>
      <c r="AB53" s="66"/>
      <c r="AC53" s="67"/>
      <c r="AD53" s="35"/>
      <c r="AE53" s="35"/>
      <c r="AF53" s="35"/>
      <c r="AG53" s="35"/>
      <c r="AH53" s="35"/>
      <c r="AI53" s="35"/>
      <c r="AJ53" s="35"/>
    </row>
    <row r="54" spans="1:36" s="5" customFormat="1" ht="16.5" customHeight="1">
      <c r="A54" s="35"/>
      <c r="B54" s="168" t="s">
        <v>46</v>
      </c>
      <c r="C54" s="168"/>
      <c r="D54" s="168"/>
      <c r="E54" s="168"/>
      <c r="F54" s="168"/>
      <c r="G54" s="168"/>
      <c r="H54" s="168"/>
      <c r="I54" s="168"/>
      <c r="J54" s="168"/>
      <c r="K54" s="168"/>
      <c r="L54" s="168"/>
      <c r="M54" s="168"/>
      <c r="N54" s="168"/>
      <c r="O54" s="168"/>
      <c r="P54" s="168"/>
      <c r="Q54" s="168"/>
      <c r="R54" s="168"/>
      <c r="S54" s="168"/>
      <c r="T54" s="168"/>
      <c r="U54" s="168"/>
      <c r="V54" s="168"/>
      <c r="W54" s="168"/>
      <c r="X54" s="168"/>
      <c r="Y54" s="170" t="str">
        <f>IF(Y53="-","-",IF(Y53=5,"ดีเยี่ยม",IF(Y53=4,"ดีมาก",IF(Y53=3,"ดี",IF(Y53=2,"พอใช้","ปรับปรุง")))))</f>
        <v>-</v>
      </c>
      <c r="Z54" s="170"/>
      <c r="AA54" s="35"/>
      <c r="AB54" s="66"/>
      <c r="AC54" s="67"/>
      <c r="AD54" s="35"/>
      <c r="AE54" s="35"/>
      <c r="AF54" s="35"/>
      <c r="AG54" s="35"/>
      <c r="AH54" s="35"/>
      <c r="AI54" s="35"/>
      <c r="AJ54" s="35"/>
    </row>
    <row r="55" spans="1:36" s="5" customFormat="1" ht="15.75" customHeight="1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8"/>
      <c r="AC55" s="35"/>
      <c r="AD55" s="35"/>
      <c r="AE55" s="35"/>
      <c r="AF55" s="35"/>
      <c r="AG55" s="35"/>
      <c r="AH55" s="35"/>
      <c r="AI55" s="35"/>
      <c r="AJ55" s="35"/>
    </row>
    <row r="56" spans="1:36">
      <c r="B56" s="33"/>
      <c r="C56" s="33"/>
      <c r="D56" s="68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49" t="s">
        <v>37</v>
      </c>
      <c r="Z56" s="57">
        <f>COUNTIF(Y7:Y51,5)</f>
        <v>0</v>
      </c>
      <c r="AA56" s="33" t="s">
        <v>34</v>
      </c>
    </row>
    <row r="57" spans="1:36"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49" t="s">
        <v>38</v>
      </c>
      <c r="Z57" s="57">
        <f>COUNTIF(Y7:Y51,4)</f>
        <v>0</v>
      </c>
      <c r="AA57" s="33" t="s">
        <v>34</v>
      </c>
    </row>
    <row r="58" spans="1:36"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49" t="s">
        <v>39</v>
      </c>
      <c r="Z58" s="57">
        <f>COUNTIF(Y7:Y51,3)</f>
        <v>0</v>
      </c>
      <c r="AA58" s="33" t="s">
        <v>34</v>
      </c>
    </row>
    <row r="59" spans="1:36"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49" t="s">
        <v>40</v>
      </c>
      <c r="Z59" s="57">
        <f>COUNTIF(Y7:Y51,2)</f>
        <v>0</v>
      </c>
      <c r="AA59" s="33" t="s">
        <v>34</v>
      </c>
    </row>
    <row r="60" spans="1:36"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49" t="s">
        <v>41</v>
      </c>
      <c r="Z60" s="57">
        <f>COUNTIF(Y7:Y51,1)</f>
        <v>0</v>
      </c>
      <c r="AA60" s="33" t="s">
        <v>34</v>
      </c>
    </row>
    <row r="61" spans="1:36"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49" t="s">
        <v>44</v>
      </c>
      <c r="Z61" s="58">
        <f>SUM(Z56:Z60)</f>
        <v>0</v>
      </c>
      <c r="AA61" s="33" t="s">
        <v>34</v>
      </c>
    </row>
    <row r="62" spans="1:36"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</row>
    <row r="63" spans="1:36"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</row>
    <row r="64" spans="1:36"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</row>
    <row r="65" spans="2:26"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</row>
    <row r="66" spans="2:26"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</row>
    <row r="67" spans="2:26"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</row>
    <row r="68" spans="2:26"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</row>
    <row r="69" spans="2:26"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</row>
    <row r="70" spans="2:26"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</row>
    <row r="71" spans="2:26"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</row>
    <row r="72" spans="2:26"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</row>
    <row r="73" spans="2:26"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</row>
    <row r="74" spans="2:26"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</row>
    <row r="75" spans="2:26"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</row>
    <row r="76" spans="2:26"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</row>
    <row r="77" spans="2:26"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</row>
    <row r="78" spans="2:26"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</row>
    <row r="79" spans="2:26"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</row>
    <row r="80" spans="2:26"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</row>
    <row r="81" spans="2:26"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</row>
    <row r="82" spans="2:26"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</row>
    <row r="83" spans="2:26"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</row>
    <row r="84" spans="2:26"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</row>
    <row r="85" spans="2:26"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</row>
  </sheetData>
  <sheetProtection password="CF17" sheet="1" objects="1" scenarios="1" selectLockedCells="1"/>
  <mergeCells count="20">
    <mergeCell ref="C2:Y2"/>
    <mergeCell ref="B5:B6"/>
    <mergeCell ref="C5:C6"/>
    <mergeCell ref="D5:D6"/>
    <mergeCell ref="E5:I5"/>
    <mergeCell ref="J5:N5"/>
    <mergeCell ref="O5:S5"/>
    <mergeCell ref="T5:X5"/>
    <mergeCell ref="Y5:Y6"/>
    <mergeCell ref="B54:X54"/>
    <mergeCell ref="Y54:Z54"/>
    <mergeCell ref="Z5:Z6"/>
    <mergeCell ref="B52:I52"/>
    <mergeCell ref="J52:N52"/>
    <mergeCell ref="O52:X52"/>
    <mergeCell ref="Y52:Z52"/>
    <mergeCell ref="B53:I53"/>
    <mergeCell ref="J53:N53"/>
    <mergeCell ref="O53:X53"/>
    <mergeCell ref="Y53:Z53"/>
  </mergeCells>
  <dataValidations count="5">
    <dataValidation type="list" allowBlank="1" showInputMessage="1" showErrorMessage="1" error="ในช่องนี้กรอกค่าระดับการประเมินเป็น 1 เท่านั้นครับ" prompt="ระดับคุณภาพ &quot;ปรับปรุง&quot;" sqref="X7:X51 I7:I51 N7:N51 S7:S51">
      <formula1>scor1</formula1>
    </dataValidation>
    <dataValidation type="list" allowBlank="1" showInputMessage="1" showErrorMessage="1" error="ในช่องนี้กรอกค่าระดับการประเมินเป็น 2 เท่านั้นครับ" prompt="ระดับคุณภาพ &quot;พอใช้&quot;" sqref="W7:W51 M7:M51 H7:H51 R7:R51">
      <formula1>scor2</formula1>
    </dataValidation>
    <dataValidation type="list" allowBlank="1" showInputMessage="1" showErrorMessage="1" error="ในช่องนี้กรอกค่าระดับการประเมินเป็น 3 เท่านั้นครับ" prompt="ระดับคุณภาพ &quot;ดี&quot;" sqref="V7:V51 L7:L51 G7:G51 Q7:Q51">
      <formula1>scor3</formula1>
    </dataValidation>
    <dataValidation type="list" allowBlank="1" showInputMessage="1" showErrorMessage="1" error="ในช่องนี้กรอกค่าระดับการประเมินเป็น 5 เท่านั้นครับ" prompt="ระดับคุณภาพ &quot;ดีเยี่ยม&quot;" sqref="T7:T51 J7:J51 E7:E51 O7:O51">
      <formula1>scor5</formula1>
    </dataValidation>
    <dataValidation type="list" allowBlank="1" showInputMessage="1" showErrorMessage="1" error="ในช่องนี้กรอกค่าระดับการประเมินเป็น 4 เท่านั้นครับ" prompt="ระดับคุณภาพ &quot;ดีมาก&quot;" sqref="U7:U51 K7:K51 F7:F51 P7:P51">
      <formula1>scor4</formula1>
    </dataValidation>
  </dataValidations>
  <printOptions horizontalCentered="1"/>
  <pageMargins left="0.51181102362204722" right="0.11811023622047245" top="0.35433070866141736" bottom="0.15748031496062992" header="0.11811023622047245" footer="0.11811023622047245"/>
  <pageSetup paperSize="9" scale="90" orientation="portrait" blackAndWhite="1" horizontalDpi="4294967293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A1:AE85"/>
  <sheetViews>
    <sheetView showGridLines="0" showRowColHeaders="0" workbookViewId="0">
      <selection activeCell="W4" sqref="W4"/>
    </sheetView>
  </sheetViews>
  <sheetFormatPr defaultColWidth="23.25" defaultRowHeight="22.5"/>
  <cols>
    <col min="1" max="1" width="15" style="33" customWidth="1"/>
    <col min="2" max="2" width="4.125" style="1" customWidth="1"/>
    <col min="3" max="3" width="8.75" style="1" customWidth="1"/>
    <col min="4" max="4" width="21.875" style="1" customWidth="1"/>
    <col min="5" max="19" width="3.375" style="1" customWidth="1"/>
    <col min="20" max="20" width="5.75" style="1" customWidth="1"/>
    <col min="21" max="21" width="8.125" style="1" customWidth="1"/>
    <col min="22" max="22" width="10.625" style="33" customWidth="1"/>
    <col min="23" max="23" width="13.625" style="36" customWidth="1"/>
    <col min="24" max="24" width="15.75" style="33" customWidth="1"/>
    <col min="25" max="25" width="10.25" style="33" customWidth="1"/>
    <col min="26" max="26" width="13.625" style="33" customWidth="1"/>
    <col min="27" max="31" width="23.25" style="33"/>
    <col min="32" max="16384" width="23.25" style="1"/>
  </cols>
  <sheetData>
    <row r="1" spans="1:31"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X1" s="52" t="s">
        <v>43</v>
      </c>
      <c r="Y1" s="53">
        <v>2</v>
      </c>
      <c r="Z1" s="56" t="s">
        <v>42</v>
      </c>
    </row>
    <row r="2" spans="1:31" s="7" customFormat="1" ht="19.5" customHeight="1">
      <c r="A2" s="32"/>
      <c r="B2" s="24"/>
      <c r="C2" s="162" t="str">
        <f>'มฐ.1-1'!C2:T2</f>
        <v>แบบประเมินมาตรฐานด้านคุณภาพผู้เรียน  ระดับมัธยมศึกษาปีที่... ปีการศึกษา 2556</v>
      </c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24"/>
      <c r="V2" s="32"/>
      <c r="W2" s="37"/>
      <c r="X2" s="52" t="s">
        <v>33</v>
      </c>
      <c r="Y2" s="54">
        <f>SUM(U56:U58)</f>
        <v>0</v>
      </c>
      <c r="Z2" s="56" t="s">
        <v>34</v>
      </c>
      <c r="AA2" s="32"/>
      <c r="AB2" s="32"/>
      <c r="AC2" s="32"/>
      <c r="AD2" s="32"/>
      <c r="AE2" s="32"/>
    </row>
    <row r="3" spans="1:31" s="7" customFormat="1" ht="19.5" customHeight="1">
      <c r="A3" s="32"/>
      <c r="B3" s="24"/>
      <c r="C3" s="24" t="s">
        <v>150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32"/>
      <c r="W3" s="51"/>
      <c r="X3" s="52" t="s">
        <v>35</v>
      </c>
      <c r="Y3" s="55" t="str">
        <f>IF(Y2=0,"-",Y2*100/U61)</f>
        <v>-</v>
      </c>
      <c r="Z3" s="56"/>
      <c r="AA3" s="32"/>
      <c r="AB3" s="32"/>
      <c r="AC3" s="32"/>
      <c r="AD3" s="32"/>
      <c r="AE3" s="32"/>
    </row>
    <row r="4" spans="1:31" s="21" customFormat="1" ht="21" customHeight="1">
      <c r="A4" s="32"/>
      <c r="D4" s="21" t="s">
        <v>151</v>
      </c>
      <c r="V4" s="32"/>
      <c r="W4" s="152"/>
      <c r="X4" s="52" t="s">
        <v>36</v>
      </c>
      <c r="Y4" s="55" t="str">
        <f>IF(Y3="-","-",Y3*Y1/100)</f>
        <v>-</v>
      </c>
      <c r="Z4" s="56" t="s">
        <v>42</v>
      </c>
      <c r="AA4" s="32"/>
      <c r="AB4" s="32"/>
      <c r="AC4" s="32"/>
      <c r="AD4" s="32"/>
      <c r="AE4" s="32"/>
    </row>
    <row r="5" spans="1:31" s="7" customFormat="1" ht="73.5" customHeight="1">
      <c r="A5" s="32"/>
      <c r="B5" s="167" t="s">
        <v>0</v>
      </c>
      <c r="C5" s="179" t="str">
        <f>นักเรียน!B5</f>
        <v>เลขประจำตัว</v>
      </c>
      <c r="D5" s="167" t="s">
        <v>1</v>
      </c>
      <c r="E5" s="175" t="s">
        <v>157</v>
      </c>
      <c r="F5" s="176"/>
      <c r="G5" s="176"/>
      <c r="H5" s="176"/>
      <c r="I5" s="177"/>
      <c r="J5" s="175" t="s">
        <v>152</v>
      </c>
      <c r="K5" s="176"/>
      <c r="L5" s="176"/>
      <c r="M5" s="176"/>
      <c r="N5" s="177"/>
      <c r="O5" s="175"/>
      <c r="P5" s="176"/>
      <c r="Q5" s="176"/>
      <c r="R5" s="176"/>
      <c r="S5" s="176"/>
      <c r="T5" s="174" t="s">
        <v>31</v>
      </c>
      <c r="U5" s="174" t="s">
        <v>30</v>
      </c>
      <c r="V5" s="32"/>
      <c r="W5" s="47" t="s">
        <v>8</v>
      </c>
      <c r="X5" s="48" t="s">
        <v>9</v>
      </c>
      <c r="Y5" s="32"/>
      <c r="Z5" s="32"/>
      <c r="AA5" s="32"/>
      <c r="AB5" s="32"/>
      <c r="AC5" s="32"/>
      <c r="AD5" s="32"/>
      <c r="AE5" s="32"/>
    </row>
    <row r="6" spans="1:31" ht="24" customHeight="1">
      <c r="B6" s="167"/>
      <c r="C6" s="179"/>
      <c r="D6" s="167"/>
      <c r="E6" s="40">
        <v>5</v>
      </c>
      <c r="F6" s="41">
        <v>4</v>
      </c>
      <c r="G6" s="41">
        <v>3</v>
      </c>
      <c r="H6" s="41">
        <v>2</v>
      </c>
      <c r="I6" s="42">
        <v>1</v>
      </c>
      <c r="J6" s="40">
        <v>5</v>
      </c>
      <c r="K6" s="41">
        <v>4</v>
      </c>
      <c r="L6" s="41">
        <v>3</v>
      </c>
      <c r="M6" s="41">
        <v>2</v>
      </c>
      <c r="N6" s="42">
        <v>1</v>
      </c>
      <c r="O6" s="40">
        <v>5</v>
      </c>
      <c r="P6" s="41">
        <v>4</v>
      </c>
      <c r="Q6" s="41">
        <v>3</v>
      </c>
      <c r="R6" s="41">
        <v>2</v>
      </c>
      <c r="S6" s="50">
        <v>1</v>
      </c>
      <c r="T6" s="174"/>
      <c r="U6" s="174"/>
      <c r="W6" s="63">
        <v>10</v>
      </c>
      <c r="X6" s="64">
        <v>100</v>
      </c>
    </row>
    <row r="7" spans="1:31" s="4" customFormat="1" ht="15" customHeight="1">
      <c r="A7" s="34"/>
      <c r="B7" s="3">
        <v>1</v>
      </c>
      <c r="C7" s="26">
        <f>IF(นักเรียน!B6="","",นักเรียน!B6)</f>
        <v>4462</v>
      </c>
      <c r="D7" s="27" t="str">
        <f>IF(นักเรียน!C6="","",นักเรียน!C6)</f>
        <v>สามเณร</v>
      </c>
      <c r="E7" s="44"/>
      <c r="F7" s="45"/>
      <c r="G7" s="45"/>
      <c r="H7" s="45"/>
      <c r="I7" s="46"/>
      <c r="J7" s="44"/>
      <c r="K7" s="45"/>
      <c r="L7" s="45"/>
      <c r="M7" s="45"/>
      <c r="N7" s="46"/>
      <c r="O7" s="60"/>
      <c r="P7" s="61"/>
      <c r="Q7" s="61"/>
      <c r="R7" s="61"/>
      <c r="S7" s="62"/>
      <c r="T7" s="43" t="str">
        <f>IF(X7=0,"",IF(X7&gt;=90,5,IF(X7&gt;=75,4,IF(X7&gt;=60,3,IF(X7&gt;=50,2,1)))))</f>
        <v/>
      </c>
      <c r="U7" s="43" t="str">
        <f>IF(T7="","",IF(T7=5,"ดีเยี่ยม",IF(T7=4,"ดีมาก",IF(T7=3,"ดี",IF(T7=2,"พอใช้","ปรับปรุง")))))</f>
        <v/>
      </c>
      <c r="V7" s="34"/>
      <c r="W7" s="39">
        <f>SUM(E7:S7)</f>
        <v>0</v>
      </c>
      <c r="X7" s="65">
        <f>W7*100/$W$6</f>
        <v>0</v>
      </c>
      <c r="Y7" s="34"/>
      <c r="Z7" s="34"/>
      <c r="AA7" s="34"/>
      <c r="AB7" s="34"/>
      <c r="AC7" s="34"/>
      <c r="AD7" s="34"/>
      <c r="AE7" s="34"/>
    </row>
    <row r="8" spans="1:31" s="4" customFormat="1" ht="15" customHeight="1">
      <c r="A8" s="34"/>
      <c r="B8" s="3">
        <v>2</v>
      </c>
      <c r="C8" s="26">
        <f>IF(นักเรียน!B7="","",นักเรียน!B7)</f>
        <v>7338</v>
      </c>
      <c r="D8" s="27" t="str">
        <f>IF(นักเรียน!C7="","",นักเรียน!C7)</f>
        <v>สามเณร</v>
      </c>
      <c r="E8" s="44"/>
      <c r="F8" s="45"/>
      <c r="G8" s="45"/>
      <c r="H8" s="45"/>
      <c r="I8" s="46"/>
      <c r="J8" s="44"/>
      <c r="K8" s="45"/>
      <c r="L8" s="45"/>
      <c r="M8" s="45"/>
      <c r="N8" s="46"/>
      <c r="O8" s="60"/>
      <c r="P8" s="61"/>
      <c r="Q8" s="61"/>
      <c r="R8" s="61"/>
      <c r="S8" s="62"/>
      <c r="T8" s="43" t="str">
        <f t="shared" ref="T8:T51" si="0">IF(X8=0,"",IF(X8&gt;=90,5,IF(X8&gt;=75,4,IF(X8&gt;=60,3,IF(X8&gt;=50,2,1)))))</f>
        <v/>
      </c>
      <c r="U8" s="43" t="str">
        <f t="shared" ref="U8:U50" si="1">IF(T8="","",IF(T8=5,"ดีเยี่ยม",IF(T8=4,"ดีมาก",IF(T8=3,"ดี",IF(T8=2,"พอใช้","ปรับปรุง")))))</f>
        <v/>
      </c>
      <c r="V8" s="34"/>
      <c r="W8" s="39">
        <f t="shared" ref="W8:W51" si="2">SUM(E8:S8)</f>
        <v>0</v>
      </c>
      <c r="X8" s="65">
        <f t="shared" ref="X8:X51" si="3">W8*100/$W$6</f>
        <v>0</v>
      </c>
      <c r="Y8" s="34"/>
      <c r="Z8" s="34"/>
      <c r="AA8" s="34"/>
      <c r="AB8" s="34"/>
      <c r="AC8" s="34"/>
      <c r="AD8" s="34"/>
      <c r="AE8" s="34"/>
    </row>
    <row r="9" spans="1:31" s="4" customFormat="1" ht="15" customHeight="1">
      <c r="A9" s="34"/>
      <c r="B9" s="3">
        <v>3</v>
      </c>
      <c r="C9" s="26">
        <f>IF(นักเรียน!B8="","",นักเรียน!B8)</f>
        <v>7341</v>
      </c>
      <c r="D9" s="27" t="str">
        <f>IF(นักเรียน!C8="","",นักเรียน!C8)</f>
        <v>สามเณร</v>
      </c>
      <c r="E9" s="44"/>
      <c r="F9" s="45"/>
      <c r="G9" s="45"/>
      <c r="H9" s="45"/>
      <c r="I9" s="46"/>
      <c r="J9" s="44"/>
      <c r="K9" s="45"/>
      <c r="L9" s="45"/>
      <c r="M9" s="45"/>
      <c r="N9" s="46"/>
      <c r="O9" s="60"/>
      <c r="P9" s="61"/>
      <c r="Q9" s="61"/>
      <c r="R9" s="61"/>
      <c r="S9" s="62"/>
      <c r="T9" s="43" t="str">
        <f t="shared" si="0"/>
        <v/>
      </c>
      <c r="U9" s="43" t="str">
        <f t="shared" si="1"/>
        <v/>
      </c>
      <c r="V9" s="34"/>
      <c r="W9" s="39">
        <f t="shared" si="2"/>
        <v>0</v>
      </c>
      <c r="X9" s="65">
        <f t="shared" si="3"/>
        <v>0</v>
      </c>
      <c r="Y9" s="34"/>
      <c r="Z9" s="34"/>
      <c r="AA9" s="34"/>
      <c r="AB9" s="34"/>
      <c r="AC9" s="34"/>
      <c r="AD9" s="34"/>
      <c r="AE9" s="34"/>
    </row>
    <row r="10" spans="1:31" s="4" customFormat="1" ht="15" customHeight="1">
      <c r="A10" s="34"/>
      <c r="B10" s="3">
        <v>4</v>
      </c>
      <c r="C10" s="26">
        <f>IF(นักเรียน!B9="","",นักเรียน!B9)</f>
        <v>7410</v>
      </c>
      <c r="D10" s="27" t="str">
        <f>IF(นักเรียน!C9="","",นักเรียน!C9)</f>
        <v>สามเณร</v>
      </c>
      <c r="E10" s="44"/>
      <c r="F10" s="45"/>
      <c r="G10" s="45"/>
      <c r="H10" s="45"/>
      <c r="I10" s="46"/>
      <c r="J10" s="44"/>
      <c r="K10" s="45"/>
      <c r="L10" s="45"/>
      <c r="M10" s="45"/>
      <c r="N10" s="46"/>
      <c r="O10" s="60"/>
      <c r="P10" s="61"/>
      <c r="Q10" s="61"/>
      <c r="R10" s="61"/>
      <c r="S10" s="62"/>
      <c r="T10" s="43" t="str">
        <f t="shared" si="0"/>
        <v/>
      </c>
      <c r="U10" s="43" t="str">
        <f t="shared" si="1"/>
        <v/>
      </c>
      <c r="V10" s="34"/>
      <c r="W10" s="39">
        <f t="shared" si="2"/>
        <v>0</v>
      </c>
      <c r="X10" s="65">
        <f t="shared" si="3"/>
        <v>0</v>
      </c>
      <c r="Y10" s="34"/>
      <c r="Z10" s="34"/>
      <c r="AA10" s="34"/>
      <c r="AB10" s="34"/>
      <c r="AC10" s="34"/>
      <c r="AD10" s="34"/>
      <c r="AE10" s="34"/>
    </row>
    <row r="11" spans="1:31" s="4" customFormat="1" ht="15" customHeight="1">
      <c r="A11" s="34"/>
      <c r="B11" s="3">
        <v>5</v>
      </c>
      <c r="C11" s="26">
        <f>IF(นักเรียน!B10="","",นักเรียน!B10)</f>
        <v>7418</v>
      </c>
      <c r="D11" s="27" t="str">
        <f>IF(นักเรียน!C10="","",นักเรียน!C10)</f>
        <v>สามเณร</v>
      </c>
      <c r="E11" s="44"/>
      <c r="F11" s="45"/>
      <c r="G11" s="45"/>
      <c r="H11" s="45"/>
      <c r="I11" s="46"/>
      <c r="J11" s="44"/>
      <c r="K11" s="45"/>
      <c r="L11" s="45"/>
      <c r="M11" s="45"/>
      <c r="N11" s="46"/>
      <c r="O11" s="60"/>
      <c r="P11" s="61"/>
      <c r="Q11" s="61"/>
      <c r="R11" s="61"/>
      <c r="S11" s="62"/>
      <c r="T11" s="43" t="str">
        <f t="shared" si="0"/>
        <v/>
      </c>
      <c r="U11" s="43" t="str">
        <f t="shared" si="1"/>
        <v/>
      </c>
      <c r="V11" s="34"/>
      <c r="W11" s="39">
        <f t="shared" si="2"/>
        <v>0</v>
      </c>
      <c r="X11" s="65">
        <f t="shared" si="3"/>
        <v>0</v>
      </c>
      <c r="Y11" s="34"/>
      <c r="Z11" s="34"/>
      <c r="AA11" s="34"/>
      <c r="AB11" s="34"/>
      <c r="AC11" s="34"/>
      <c r="AD11" s="34"/>
      <c r="AE11" s="34"/>
    </row>
    <row r="12" spans="1:31" s="4" customFormat="1" ht="15" customHeight="1">
      <c r="A12" s="34"/>
      <c r="B12" s="3">
        <v>6</v>
      </c>
      <c r="C12" s="26">
        <f>IF(นักเรียน!B11="","",นักเรียน!B11)</f>
        <v>7420</v>
      </c>
      <c r="D12" s="27" t="str">
        <f>IF(นักเรียน!C11="","",นักเรียน!C11)</f>
        <v>สามเณร</v>
      </c>
      <c r="E12" s="44"/>
      <c r="F12" s="45"/>
      <c r="G12" s="45"/>
      <c r="H12" s="45"/>
      <c r="I12" s="46"/>
      <c r="J12" s="44"/>
      <c r="K12" s="45"/>
      <c r="L12" s="45"/>
      <c r="M12" s="45"/>
      <c r="N12" s="46"/>
      <c r="O12" s="60"/>
      <c r="P12" s="61"/>
      <c r="Q12" s="61"/>
      <c r="R12" s="61"/>
      <c r="S12" s="62"/>
      <c r="T12" s="43" t="str">
        <f t="shared" si="0"/>
        <v/>
      </c>
      <c r="U12" s="43" t="str">
        <f t="shared" si="1"/>
        <v/>
      </c>
      <c r="V12" s="34"/>
      <c r="W12" s="39">
        <f t="shared" si="2"/>
        <v>0</v>
      </c>
      <c r="X12" s="65">
        <f t="shared" si="3"/>
        <v>0</v>
      </c>
      <c r="Y12" s="34"/>
      <c r="Z12" s="34"/>
      <c r="AA12" s="34"/>
      <c r="AB12" s="34"/>
      <c r="AC12" s="34"/>
      <c r="AD12" s="34"/>
      <c r="AE12" s="34"/>
    </row>
    <row r="13" spans="1:31" s="4" customFormat="1" ht="15" customHeight="1">
      <c r="A13" s="34"/>
      <c r="B13" s="3">
        <v>7</v>
      </c>
      <c r="C13" s="26">
        <f>IF(นักเรียน!B12="","",นักเรียน!B12)</f>
        <v>7421</v>
      </c>
      <c r="D13" s="27" t="str">
        <f>IF(นักเรียน!C12="","",นักเรียน!C12)</f>
        <v>สามเณร</v>
      </c>
      <c r="E13" s="44"/>
      <c r="F13" s="45"/>
      <c r="G13" s="45"/>
      <c r="H13" s="45"/>
      <c r="I13" s="46"/>
      <c r="J13" s="44"/>
      <c r="K13" s="45"/>
      <c r="L13" s="45"/>
      <c r="M13" s="45"/>
      <c r="N13" s="46"/>
      <c r="O13" s="60"/>
      <c r="P13" s="61"/>
      <c r="Q13" s="61"/>
      <c r="R13" s="61"/>
      <c r="S13" s="62"/>
      <c r="T13" s="43" t="str">
        <f t="shared" si="0"/>
        <v/>
      </c>
      <c r="U13" s="43" t="str">
        <f t="shared" si="1"/>
        <v/>
      </c>
      <c r="V13" s="34"/>
      <c r="W13" s="39">
        <f t="shared" si="2"/>
        <v>0</v>
      </c>
      <c r="X13" s="65">
        <f t="shared" si="3"/>
        <v>0</v>
      </c>
      <c r="Y13" s="34"/>
      <c r="Z13" s="34"/>
      <c r="AA13" s="34"/>
      <c r="AB13" s="34"/>
      <c r="AC13" s="34"/>
      <c r="AD13" s="34"/>
      <c r="AE13" s="34"/>
    </row>
    <row r="14" spans="1:31" s="4" customFormat="1" ht="15" customHeight="1">
      <c r="A14" s="34"/>
      <c r="B14" s="3">
        <v>8</v>
      </c>
      <c r="C14" s="26">
        <f>IF(นักเรียน!B13="","",นักเรียน!B13)</f>
        <v>7424</v>
      </c>
      <c r="D14" s="27" t="str">
        <f>IF(นักเรียน!C13="","",นักเรียน!C13)</f>
        <v>สามเณร</v>
      </c>
      <c r="E14" s="44"/>
      <c r="F14" s="45"/>
      <c r="G14" s="45"/>
      <c r="H14" s="45"/>
      <c r="I14" s="46"/>
      <c r="J14" s="44"/>
      <c r="K14" s="45"/>
      <c r="L14" s="45"/>
      <c r="M14" s="45"/>
      <c r="N14" s="46"/>
      <c r="O14" s="60"/>
      <c r="P14" s="61"/>
      <c r="Q14" s="61"/>
      <c r="R14" s="61"/>
      <c r="S14" s="62"/>
      <c r="T14" s="43" t="str">
        <f t="shared" si="0"/>
        <v/>
      </c>
      <c r="U14" s="43" t="str">
        <f t="shared" si="1"/>
        <v/>
      </c>
      <c r="V14" s="34"/>
      <c r="W14" s="39">
        <f t="shared" si="2"/>
        <v>0</v>
      </c>
      <c r="X14" s="65">
        <f t="shared" si="3"/>
        <v>0</v>
      </c>
      <c r="Y14" s="34"/>
      <c r="Z14" s="34"/>
      <c r="AA14" s="34"/>
      <c r="AB14" s="34"/>
      <c r="AC14" s="34"/>
      <c r="AD14" s="34"/>
      <c r="AE14" s="34"/>
    </row>
    <row r="15" spans="1:31" s="4" customFormat="1" ht="15" customHeight="1">
      <c r="A15" s="34"/>
      <c r="B15" s="3">
        <v>9</v>
      </c>
      <c r="C15" s="26">
        <f>IF(นักเรียน!B14="","",นักเรียน!B14)</f>
        <v>7425</v>
      </c>
      <c r="D15" s="27" t="str">
        <f>IF(นักเรียน!C14="","",นักเรียน!C14)</f>
        <v>สามเณร</v>
      </c>
      <c r="E15" s="44"/>
      <c r="F15" s="45"/>
      <c r="G15" s="45"/>
      <c r="H15" s="45"/>
      <c r="I15" s="46"/>
      <c r="J15" s="44"/>
      <c r="K15" s="45"/>
      <c r="L15" s="45"/>
      <c r="M15" s="45"/>
      <c r="N15" s="46"/>
      <c r="O15" s="60"/>
      <c r="P15" s="61"/>
      <c r="Q15" s="61"/>
      <c r="R15" s="61"/>
      <c r="S15" s="62"/>
      <c r="T15" s="43" t="str">
        <f t="shared" si="0"/>
        <v/>
      </c>
      <c r="U15" s="43" t="str">
        <f t="shared" si="1"/>
        <v/>
      </c>
      <c r="V15" s="34"/>
      <c r="W15" s="39">
        <f t="shared" si="2"/>
        <v>0</v>
      </c>
      <c r="X15" s="65">
        <f t="shared" si="3"/>
        <v>0</v>
      </c>
      <c r="Y15" s="34"/>
      <c r="Z15" s="34"/>
      <c r="AA15" s="34"/>
      <c r="AB15" s="34"/>
      <c r="AC15" s="34"/>
      <c r="AD15" s="34"/>
      <c r="AE15" s="34"/>
    </row>
    <row r="16" spans="1:31" s="4" customFormat="1" ht="15" customHeight="1">
      <c r="A16" s="34"/>
      <c r="B16" s="3">
        <v>10</v>
      </c>
      <c r="C16" s="26">
        <f>IF(นักเรียน!B15="","",นักเรียน!B15)</f>
        <v>7431</v>
      </c>
      <c r="D16" s="27" t="str">
        <f>IF(นักเรียน!C15="","",นักเรียน!C15)</f>
        <v>สามเณร</v>
      </c>
      <c r="E16" s="44"/>
      <c r="F16" s="45"/>
      <c r="G16" s="45"/>
      <c r="H16" s="45"/>
      <c r="I16" s="46"/>
      <c r="J16" s="44"/>
      <c r="K16" s="45"/>
      <c r="L16" s="45"/>
      <c r="M16" s="45"/>
      <c r="N16" s="46"/>
      <c r="O16" s="60"/>
      <c r="P16" s="61"/>
      <c r="Q16" s="61"/>
      <c r="R16" s="61"/>
      <c r="S16" s="62"/>
      <c r="T16" s="43" t="str">
        <f t="shared" si="0"/>
        <v/>
      </c>
      <c r="U16" s="43" t="str">
        <f t="shared" si="1"/>
        <v/>
      </c>
      <c r="V16" s="34"/>
      <c r="W16" s="39">
        <f t="shared" si="2"/>
        <v>0</v>
      </c>
      <c r="X16" s="65">
        <f t="shared" si="3"/>
        <v>0</v>
      </c>
      <c r="Y16" s="34"/>
      <c r="Z16" s="34"/>
      <c r="AA16" s="34"/>
      <c r="AB16" s="34"/>
      <c r="AC16" s="34"/>
      <c r="AD16" s="34"/>
      <c r="AE16" s="34"/>
    </row>
    <row r="17" spans="1:31" s="4" customFormat="1" ht="15" customHeight="1">
      <c r="A17" s="34"/>
      <c r="B17" s="3">
        <v>11</v>
      </c>
      <c r="C17" s="26">
        <f>IF(นักเรียน!B16="","",นักเรียน!B16)</f>
        <v>7435</v>
      </c>
      <c r="D17" s="27" t="str">
        <f>IF(นักเรียน!C16="","",นักเรียน!C16)</f>
        <v>สามเณร</v>
      </c>
      <c r="E17" s="44"/>
      <c r="F17" s="45"/>
      <c r="G17" s="45"/>
      <c r="H17" s="45"/>
      <c r="I17" s="46"/>
      <c r="J17" s="44"/>
      <c r="K17" s="45"/>
      <c r="L17" s="45"/>
      <c r="M17" s="45"/>
      <c r="N17" s="46"/>
      <c r="O17" s="60"/>
      <c r="P17" s="61"/>
      <c r="Q17" s="61"/>
      <c r="R17" s="61"/>
      <c r="S17" s="62"/>
      <c r="T17" s="43" t="str">
        <f t="shared" si="0"/>
        <v/>
      </c>
      <c r="U17" s="43" t="str">
        <f t="shared" si="1"/>
        <v/>
      </c>
      <c r="V17" s="34"/>
      <c r="W17" s="39">
        <f t="shared" si="2"/>
        <v>0</v>
      </c>
      <c r="X17" s="65">
        <f t="shared" si="3"/>
        <v>0</v>
      </c>
      <c r="Y17" s="34"/>
      <c r="Z17" s="34"/>
      <c r="AA17" s="34"/>
      <c r="AB17" s="34"/>
      <c r="AC17" s="34"/>
      <c r="AD17" s="34"/>
      <c r="AE17" s="34"/>
    </row>
    <row r="18" spans="1:31" s="4" customFormat="1" ht="15" customHeight="1">
      <c r="A18" s="34"/>
      <c r="B18" s="3">
        <v>12</v>
      </c>
      <c r="C18" s="26">
        <f>IF(นักเรียน!B17="","",นักเรียน!B17)</f>
        <v>7442</v>
      </c>
      <c r="D18" s="27" t="str">
        <f>IF(นักเรียน!C17="","",นักเรียน!C17)</f>
        <v>สามเณร</v>
      </c>
      <c r="E18" s="44"/>
      <c r="F18" s="45"/>
      <c r="G18" s="45"/>
      <c r="H18" s="45"/>
      <c r="I18" s="46"/>
      <c r="J18" s="44"/>
      <c r="K18" s="45"/>
      <c r="L18" s="45"/>
      <c r="M18" s="45"/>
      <c r="N18" s="46"/>
      <c r="O18" s="60"/>
      <c r="P18" s="61"/>
      <c r="Q18" s="61"/>
      <c r="R18" s="61"/>
      <c r="S18" s="62"/>
      <c r="T18" s="43" t="str">
        <f t="shared" si="0"/>
        <v/>
      </c>
      <c r="U18" s="43" t="str">
        <f t="shared" si="1"/>
        <v/>
      </c>
      <c r="V18" s="34"/>
      <c r="W18" s="39">
        <f t="shared" si="2"/>
        <v>0</v>
      </c>
      <c r="X18" s="65">
        <f t="shared" si="3"/>
        <v>0</v>
      </c>
      <c r="Y18" s="34"/>
      <c r="Z18" s="34"/>
      <c r="AA18" s="34"/>
      <c r="AB18" s="34"/>
      <c r="AC18" s="34"/>
      <c r="AD18" s="34"/>
      <c r="AE18" s="34"/>
    </row>
    <row r="19" spans="1:31" s="4" customFormat="1" ht="15" customHeight="1">
      <c r="A19" s="34"/>
      <c r="B19" s="3">
        <v>13</v>
      </c>
      <c r="C19" s="26">
        <f>IF(นักเรียน!B18="","",นักเรียน!B18)</f>
        <v>7443</v>
      </c>
      <c r="D19" s="27" t="str">
        <f>IF(นักเรียน!C18="","",นักเรียน!C18)</f>
        <v>สามเณร</v>
      </c>
      <c r="E19" s="44"/>
      <c r="F19" s="45"/>
      <c r="G19" s="45"/>
      <c r="H19" s="45"/>
      <c r="I19" s="46"/>
      <c r="J19" s="44"/>
      <c r="K19" s="45"/>
      <c r="L19" s="45"/>
      <c r="M19" s="45"/>
      <c r="N19" s="46"/>
      <c r="O19" s="60"/>
      <c r="P19" s="61"/>
      <c r="Q19" s="61"/>
      <c r="R19" s="61"/>
      <c r="S19" s="62"/>
      <c r="T19" s="43" t="str">
        <f t="shared" si="0"/>
        <v/>
      </c>
      <c r="U19" s="43" t="str">
        <f t="shared" si="1"/>
        <v/>
      </c>
      <c r="V19" s="34"/>
      <c r="W19" s="39">
        <f t="shared" si="2"/>
        <v>0</v>
      </c>
      <c r="X19" s="65">
        <f t="shared" si="3"/>
        <v>0</v>
      </c>
      <c r="Y19" s="34"/>
      <c r="Z19" s="34"/>
      <c r="AA19" s="34"/>
      <c r="AB19" s="34"/>
      <c r="AC19" s="34"/>
      <c r="AD19" s="34"/>
      <c r="AE19" s="34"/>
    </row>
    <row r="20" spans="1:31" s="4" customFormat="1" ht="15" customHeight="1">
      <c r="A20" s="34"/>
      <c r="B20" s="3">
        <v>14</v>
      </c>
      <c r="C20" s="26">
        <f>IF(นักเรียน!B19="","",นักเรียน!B19)</f>
        <v>7446</v>
      </c>
      <c r="D20" s="27" t="str">
        <f>IF(นักเรียน!C19="","",นักเรียน!C19)</f>
        <v>สามเณร</v>
      </c>
      <c r="E20" s="44"/>
      <c r="F20" s="45"/>
      <c r="G20" s="45"/>
      <c r="H20" s="45"/>
      <c r="I20" s="46"/>
      <c r="J20" s="44"/>
      <c r="K20" s="45"/>
      <c r="L20" s="45"/>
      <c r="M20" s="45"/>
      <c r="N20" s="46"/>
      <c r="O20" s="60"/>
      <c r="P20" s="61"/>
      <c r="Q20" s="61"/>
      <c r="R20" s="61"/>
      <c r="S20" s="62"/>
      <c r="T20" s="43" t="str">
        <f t="shared" si="0"/>
        <v/>
      </c>
      <c r="U20" s="43" t="str">
        <f t="shared" si="1"/>
        <v/>
      </c>
      <c r="V20" s="34"/>
      <c r="W20" s="39">
        <f t="shared" si="2"/>
        <v>0</v>
      </c>
      <c r="X20" s="65">
        <f t="shared" si="3"/>
        <v>0</v>
      </c>
      <c r="Y20" s="34"/>
      <c r="Z20" s="34"/>
      <c r="AA20" s="34"/>
      <c r="AB20" s="34"/>
      <c r="AC20" s="34"/>
      <c r="AD20" s="34"/>
      <c r="AE20" s="34"/>
    </row>
    <row r="21" spans="1:31" s="4" customFormat="1" ht="15" customHeight="1">
      <c r="A21" s="34"/>
      <c r="B21" s="3">
        <v>15</v>
      </c>
      <c r="C21" s="26">
        <f>IF(นักเรียน!B20="","",นักเรียน!B20)</f>
        <v>7447</v>
      </c>
      <c r="D21" s="27" t="str">
        <f>IF(นักเรียน!C20="","",นักเรียน!C20)</f>
        <v>สามเณร</v>
      </c>
      <c r="E21" s="44"/>
      <c r="F21" s="45"/>
      <c r="G21" s="45"/>
      <c r="H21" s="45"/>
      <c r="I21" s="46"/>
      <c r="J21" s="44"/>
      <c r="K21" s="45"/>
      <c r="L21" s="45"/>
      <c r="M21" s="45"/>
      <c r="N21" s="46"/>
      <c r="O21" s="60"/>
      <c r="P21" s="61"/>
      <c r="Q21" s="61"/>
      <c r="R21" s="61"/>
      <c r="S21" s="62"/>
      <c r="T21" s="43" t="str">
        <f t="shared" si="0"/>
        <v/>
      </c>
      <c r="U21" s="43" t="str">
        <f t="shared" si="1"/>
        <v/>
      </c>
      <c r="V21" s="34"/>
      <c r="W21" s="39">
        <f t="shared" si="2"/>
        <v>0</v>
      </c>
      <c r="X21" s="65">
        <f t="shared" si="3"/>
        <v>0</v>
      </c>
      <c r="Y21" s="34"/>
      <c r="Z21" s="34"/>
      <c r="AA21" s="34"/>
      <c r="AB21" s="34"/>
      <c r="AC21" s="34"/>
      <c r="AD21" s="34"/>
      <c r="AE21" s="34"/>
    </row>
    <row r="22" spans="1:31" s="4" customFormat="1" ht="15" customHeight="1">
      <c r="A22" s="34"/>
      <c r="B22" s="3">
        <v>16</v>
      </c>
      <c r="C22" s="26">
        <f>IF(นักเรียน!B21="","",นักเรียน!B21)</f>
        <v>7448</v>
      </c>
      <c r="D22" s="27" t="str">
        <f>IF(นักเรียน!C21="","",นักเรียน!C21)</f>
        <v>สามเณร</v>
      </c>
      <c r="E22" s="44"/>
      <c r="F22" s="45"/>
      <c r="G22" s="45"/>
      <c r="H22" s="45"/>
      <c r="I22" s="46"/>
      <c r="J22" s="44"/>
      <c r="K22" s="45"/>
      <c r="L22" s="45"/>
      <c r="M22" s="45"/>
      <c r="N22" s="46"/>
      <c r="O22" s="60"/>
      <c r="P22" s="61"/>
      <c r="Q22" s="61"/>
      <c r="R22" s="61"/>
      <c r="S22" s="62"/>
      <c r="T22" s="43" t="str">
        <f t="shared" si="0"/>
        <v/>
      </c>
      <c r="U22" s="43" t="str">
        <f t="shared" si="1"/>
        <v/>
      </c>
      <c r="V22" s="34"/>
      <c r="W22" s="39">
        <f t="shared" si="2"/>
        <v>0</v>
      </c>
      <c r="X22" s="65">
        <f t="shared" si="3"/>
        <v>0</v>
      </c>
      <c r="Y22" s="34"/>
      <c r="Z22" s="34"/>
      <c r="AA22" s="34"/>
      <c r="AB22" s="34"/>
      <c r="AC22" s="34"/>
      <c r="AD22" s="34"/>
      <c r="AE22" s="34"/>
    </row>
    <row r="23" spans="1:31" s="4" customFormat="1" ht="15" customHeight="1">
      <c r="A23" s="34"/>
      <c r="B23" s="3">
        <v>17</v>
      </c>
      <c r="C23" s="26">
        <f>IF(นักเรียน!B22="","",นักเรียน!B22)</f>
        <v>7453</v>
      </c>
      <c r="D23" s="27" t="str">
        <f>IF(นักเรียน!C22="","",นักเรียน!C22)</f>
        <v>สามเณร</v>
      </c>
      <c r="E23" s="44"/>
      <c r="F23" s="45"/>
      <c r="G23" s="45"/>
      <c r="H23" s="45"/>
      <c r="I23" s="46"/>
      <c r="J23" s="44"/>
      <c r="K23" s="45"/>
      <c r="L23" s="45"/>
      <c r="M23" s="45"/>
      <c r="N23" s="46"/>
      <c r="O23" s="60"/>
      <c r="P23" s="61"/>
      <c r="Q23" s="61"/>
      <c r="R23" s="61"/>
      <c r="S23" s="62"/>
      <c r="T23" s="43" t="str">
        <f t="shared" si="0"/>
        <v/>
      </c>
      <c r="U23" s="43" t="str">
        <f t="shared" si="1"/>
        <v/>
      </c>
      <c r="V23" s="34"/>
      <c r="W23" s="39">
        <f t="shared" si="2"/>
        <v>0</v>
      </c>
      <c r="X23" s="65">
        <f t="shared" si="3"/>
        <v>0</v>
      </c>
      <c r="Y23" s="34"/>
      <c r="Z23" s="34"/>
      <c r="AA23" s="34"/>
      <c r="AB23" s="34"/>
      <c r="AC23" s="34"/>
      <c r="AD23" s="34"/>
      <c r="AE23" s="34"/>
    </row>
    <row r="24" spans="1:31" s="4" customFormat="1" ht="15" customHeight="1">
      <c r="A24" s="34"/>
      <c r="B24" s="3">
        <v>18</v>
      </c>
      <c r="C24" s="26">
        <f>IF(นักเรียน!B23="","",นักเรียน!B23)</f>
        <v>7454</v>
      </c>
      <c r="D24" s="27" t="str">
        <f>IF(นักเรียน!C23="","",นักเรียน!C23)</f>
        <v>สามเณร</v>
      </c>
      <c r="E24" s="44"/>
      <c r="F24" s="45"/>
      <c r="G24" s="45"/>
      <c r="H24" s="45"/>
      <c r="I24" s="46"/>
      <c r="J24" s="44"/>
      <c r="K24" s="45"/>
      <c r="L24" s="45"/>
      <c r="M24" s="45"/>
      <c r="N24" s="46"/>
      <c r="O24" s="60"/>
      <c r="P24" s="61"/>
      <c r="Q24" s="61"/>
      <c r="R24" s="61"/>
      <c r="S24" s="62"/>
      <c r="T24" s="43" t="str">
        <f t="shared" si="0"/>
        <v/>
      </c>
      <c r="U24" s="43" t="str">
        <f t="shared" si="1"/>
        <v/>
      </c>
      <c r="V24" s="34"/>
      <c r="W24" s="39">
        <f t="shared" si="2"/>
        <v>0</v>
      </c>
      <c r="X24" s="65">
        <f t="shared" si="3"/>
        <v>0</v>
      </c>
      <c r="Y24" s="34"/>
      <c r="Z24" s="34"/>
      <c r="AA24" s="34"/>
      <c r="AB24" s="34"/>
      <c r="AC24" s="34"/>
      <c r="AD24" s="34"/>
      <c r="AE24" s="34"/>
    </row>
    <row r="25" spans="1:31" s="4" customFormat="1" ht="15" customHeight="1">
      <c r="A25" s="34"/>
      <c r="B25" s="3">
        <v>19</v>
      </c>
      <c r="C25" s="26">
        <f>IF(นักเรียน!B24="","",นักเรียน!B24)</f>
        <v>7455</v>
      </c>
      <c r="D25" s="27" t="str">
        <f>IF(นักเรียน!C24="","",นักเรียน!C24)</f>
        <v>สามเณร</v>
      </c>
      <c r="E25" s="44"/>
      <c r="F25" s="45"/>
      <c r="G25" s="45"/>
      <c r="H25" s="45"/>
      <c r="I25" s="46"/>
      <c r="J25" s="44"/>
      <c r="K25" s="45"/>
      <c r="L25" s="45"/>
      <c r="M25" s="45"/>
      <c r="N25" s="46"/>
      <c r="O25" s="60"/>
      <c r="P25" s="61"/>
      <c r="Q25" s="61"/>
      <c r="R25" s="61"/>
      <c r="S25" s="62"/>
      <c r="T25" s="43" t="str">
        <f t="shared" si="0"/>
        <v/>
      </c>
      <c r="U25" s="43" t="str">
        <f t="shared" si="1"/>
        <v/>
      </c>
      <c r="V25" s="34"/>
      <c r="W25" s="39">
        <f t="shared" si="2"/>
        <v>0</v>
      </c>
      <c r="X25" s="65">
        <f t="shared" si="3"/>
        <v>0</v>
      </c>
      <c r="Y25" s="34"/>
      <c r="Z25" s="34"/>
      <c r="AA25" s="34"/>
      <c r="AB25" s="34"/>
      <c r="AC25" s="34"/>
      <c r="AD25" s="34"/>
      <c r="AE25" s="34"/>
    </row>
    <row r="26" spans="1:31" s="4" customFormat="1" ht="15" customHeight="1">
      <c r="A26" s="34"/>
      <c r="B26" s="3">
        <v>20</v>
      </c>
      <c r="C26" s="26">
        <f>IF(นักเรียน!B25="","",นักเรียน!B25)</f>
        <v>7456</v>
      </c>
      <c r="D26" s="27" t="str">
        <f>IF(นักเรียน!C25="","",นักเรียน!C25)</f>
        <v>สามเณร</v>
      </c>
      <c r="E26" s="44"/>
      <c r="F26" s="45"/>
      <c r="G26" s="45"/>
      <c r="H26" s="45"/>
      <c r="I26" s="46"/>
      <c r="J26" s="44"/>
      <c r="K26" s="45"/>
      <c r="L26" s="45"/>
      <c r="M26" s="45"/>
      <c r="N26" s="46"/>
      <c r="O26" s="60"/>
      <c r="P26" s="61"/>
      <c r="Q26" s="61"/>
      <c r="R26" s="61"/>
      <c r="S26" s="62"/>
      <c r="T26" s="43" t="str">
        <f t="shared" si="0"/>
        <v/>
      </c>
      <c r="U26" s="43" t="str">
        <f t="shared" si="1"/>
        <v/>
      </c>
      <c r="V26" s="34"/>
      <c r="W26" s="39">
        <f t="shared" si="2"/>
        <v>0</v>
      </c>
      <c r="X26" s="65">
        <f t="shared" si="3"/>
        <v>0</v>
      </c>
      <c r="Y26" s="34"/>
      <c r="Z26" s="34"/>
      <c r="AA26" s="34"/>
      <c r="AB26" s="34"/>
      <c r="AC26" s="34"/>
      <c r="AD26" s="34"/>
      <c r="AE26" s="34"/>
    </row>
    <row r="27" spans="1:31" s="4" customFormat="1" ht="15" customHeight="1">
      <c r="A27" s="34"/>
      <c r="B27" s="3">
        <v>21</v>
      </c>
      <c r="C27" s="26">
        <f>IF(นักเรียน!B26="","",นักเรียน!B26)</f>
        <v>7458</v>
      </c>
      <c r="D27" s="27" t="str">
        <f>IF(นักเรียน!C26="","",นักเรียน!C26)</f>
        <v>สามเณร</v>
      </c>
      <c r="E27" s="44"/>
      <c r="F27" s="45"/>
      <c r="G27" s="45"/>
      <c r="H27" s="45"/>
      <c r="I27" s="46"/>
      <c r="J27" s="44"/>
      <c r="K27" s="45"/>
      <c r="L27" s="45"/>
      <c r="M27" s="45"/>
      <c r="N27" s="46"/>
      <c r="O27" s="60"/>
      <c r="P27" s="61"/>
      <c r="Q27" s="61"/>
      <c r="R27" s="61"/>
      <c r="S27" s="62"/>
      <c r="T27" s="43" t="str">
        <f t="shared" si="0"/>
        <v/>
      </c>
      <c r="U27" s="43" t="str">
        <f t="shared" si="1"/>
        <v/>
      </c>
      <c r="V27" s="34"/>
      <c r="W27" s="39">
        <f t="shared" si="2"/>
        <v>0</v>
      </c>
      <c r="X27" s="65">
        <f t="shared" si="3"/>
        <v>0</v>
      </c>
      <c r="Y27" s="34"/>
      <c r="Z27" s="34"/>
      <c r="AA27" s="34"/>
      <c r="AB27" s="34"/>
      <c r="AC27" s="34"/>
      <c r="AD27" s="34"/>
      <c r="AE27" s="34"/>
    </row>
    <row r="28" spans="1:31" s="4" customFormat="1" ht="15" customHeight="1">
      <c r="A28" s="34"/>
      <c r="B28" s="3">
        <v>22</v>
      </c>
      <c r="C28" s="26">
        <f>IF(นักเรียน!B27="","",นักเรียน!B27)</f>
        <v>7459</v>
      </c>
      <c r="D28" s="27" t="str">
        <f>IF(นักเรียน!C27="","",นักเรียน!C27)</f>
        <v>สามเณร</v>
      </c>
      <c r="E28" s="44"/>
      <c r="F28" s="45"/>
      <c r="G28" s="45"/>
      <c r="H28" s="45"/>
      <c r="I28" s="46"/>
      <c r="J28" s="44"/>
      <c r="K28" s="45"/>
      <c r="L28" s="45"/>
      <c r="M28" s="45"/>
      <c r="N28" s="46"/>
      <c r="O28" s="60"/>
      <c r="P28" s="61"/>
      <c r="Q28" s="61"/>
      <c r="R28" s="61"/>
      <c r="S28" s="62"/>
      <c r="T28" s="43" t="str">
        <f t="shared" si="0"/>
        <v/>
      </c>
      <c r="U28" s="43" t="str">
        <f t="shared" si="1"/>
        <v/>
      </c>
      <c r="V28" s="34"/>
      <c r="W28" s="39">
        <f t="shared" si="2"/>
        <v>0</v>
      </c>
      <c r="X28" s="65">
        <f t="shared" si="3"/>
        <v>0</v>
      </c>
      <c r="Y28" s="34"/>
      <c r="Z28" s="34"/>
      <c r="AA28" s="34"/>
      <c r="AB28" s="34"/>
      <c r="AC28" s="34"/>
      <c r="AD28" s="34"/>
      <c r="AE28" s="34"/>
    </row>
    <row r="29" spans="1:31" s="4" customFormat="1" ht="15" customHeight="1">
      <c r="A29" s="34"/>
      <c r="B29" s="3">
        <v>23</v>
      </c>
      <c r="C29" s="26">
        <f>IF(นักเรียน!B28="","",นักเรียน!B28)</f>
        <v>7460</v>
      </c>
      <c r="D29" s="27" t="str">
        <f>IF(นักเรียน!C28="","",นักเรียน!C28)</f>
        <v>สามเณร</v>
      </c>
      <c r="E29" s="44"/>
      <c r="F29" s="45"/>
      <c r="G29" s="45"/>
      <c r="H29" s="45"/>
      <c r="I29" s="46"/>
      <c r="J29" s="44"/>
      <c r="K29" s="45"/>
      <c r="L29" s="45"/>
      <c r="M29" s="45"/>
      <c r="N29" s="46"/>
      <c r="O29" s="60"/>
      <c r="P29" s="61"/>
      <c r="Q29" s="61"/>
      <c r="R29" s="61"/>
      <c r="S29" s="62"/>
      <c r="T29" s="43" t="str">
        <f t="shared" si="0"/>
        <v/>
      </c>
      <c r="U29" s="43" t="str">
        <f t="shared" si="1"/>
        <v/>
      </c>
      <c r="V29" s="34"/>
      <c r="W29" s="39">
        <f t="shared" si="2"/>
        <v>0</v>
      </c>
      <c r="X29" s="65">
        <f t="shared" si="3"/>
        <v>0</v>
      </c>
      <c r="Y29" s="34"/>
      <c r="Z29" s="34"/>
      <c r="AA29" s="34"/>
      <c r="AB29" s="34"/>
      <c r="AC29" s="34"/>
      <c r="AD29" s="34"/>
      <c r="AE29" s="34"/>
    </row>
    <row r="30" spans="1:31" s="4" customFormat="1" ht="15" customHeight="1">
      <c r="A30" s="34"/>
      <c r="B30" s="3">
        <v>24</v>
      </c>
      <c r="C30" s="26">
        <f>IF(นักเรียน!B29="","",นักเรียน!B29)</f>
        <v>7463</v>
      </c>
      <c r="D30" s="27" t="str">
        <f>IF(นักเรียน!C29="","",นักเรียน!C29)</f>
        <v>สามเณร</v>
      </c>
      <c r="E30" s="44"/>
      <c r="F30" s="45"/>
      <c r="G30" s="45"/>
      <c r="H30" s="45"/>
      <c r="I30" s="46"/>
      <c r="J30" s="44"/>
      <c r="K30" s="45"/>
      <c r="L30" s="45"/>
      <c r="M30" s="45"/>
      <c r="N30" s="46"/>
      <c r="O30" s="60"/>
      <c r="P30" s="61"/>
      <c r="Q30" s="61"/>
      <c r="R30" s="61"/>
      <c r="S30" s="62"/>
      <c r="T30" s="43" t="str">
        <f t="shared" si="0"/>
        <v/>
      </c>
      <c r="U30" s="43" t="str">
        <f t="shared" si="1"/>
        <v/>
      </c>
      <c r="V30" s="34"/>
      <c r="W30" s="39">
        <f t="shared" si="2"/>
        <v>0</v>
      </c>
      <c r="X30" s="65">
        <f t="shared" si="3"/>
        <v>0</v>
      </c>
      <c r="Y30" s="34"/>
      <c r="Z30" s="34"/>
      <c r="AA30" s="34"/>
      <c r="AB30" s="34"/>
      <c r="AC30" s="34"/>
      <c r="AD30" s="34"/>
      <c r="AE30" s="34"/>
    </row>
    <row r="31" spans="1:31" s="4" customFormat="1" ht="15" customHeight="1">
      <c r="A31" s="34"/>
      <c r="B31" s="3">
        <v>25</v>
      </c>
      <c r="C31" s="26">
        <f>IF(นักเรียน!B30="","",นักเรียน!B30)</f>
        <v>7466</v>
      </c>
      <c r="D31" s="27" t="str">
        <f>IF(นักเรียน!C30="","",นักเรียน!C30)</f>
        <v>สามเณร</v>
      </c>
      <c r="E31" s="44"/>
      <c r="F31" s="45"/>
      <c r="G31" s="45"/>
      <c r="H31" s="45"/>
      <c r="I31" s="46"/>
      <c r="J31" s="44"/>
      <c r="K31" s="45"/>
      <c r="L31" s="45"/>
      <c r="M31" s="45"/>
      <c r="N31" s="46"/>
      <c r="O31" s="60"/>
      <c r="P31" s="61"/>
      <c r="Q31" s="61"/>
      <c r="R31" s="61"/>
      <c r="S31" s="62"/>
      <c r="T31" s="43" t="str">
        <f t="shared" si="0"/>
        <v/>
      </c>
      <c r="U31" s="43" t="str">
        <f t="shared" si="1"/>
        <v/>
      </c>
      <c r="V31" s="34"/>
      <c r="W31" s="39">
        <f t="shared" si="2"/>
        <v>0</v>
      </c>
      <c r="X31" s="65">
        <f t="shared" si="3"/>
        <v>0</v>
      </c>
      <c r="Y31" s="34"/>
      <c r="Z31" s="34"/>
      <c r="AA31" s="34"/>
      <c r="AB31" s="34"/>
      <c r="AC31" s="34"/>
      <c r="AD31" s="34"/>
      <c r="AE31" s="34"/>
    </row>
    <row r="32" spans="1:31" s="4" customFormat="1" ht="15" customHeight="1">
      <c r="A32" s="34"/>
      <c r="B32" s="3">
        <v>26</v>
      </c>
      <c r="C32" s="26">
        <f>IF(นักเรียน!B31="","",นักเรียน!B31)</f>
        <v>7554</v>
      </c>
      <c r="D32" s="27" t="str">
        <f>IF(นักเรียน!C31="","",นักเรียน!C31)</f>
        <v>สามเณร</v>
      </c>
      <c r="E32" s="44"/>
      <c r="F32" s="45"/>
      <c r="G32" s="45"/>
      <c r="H32" s="45"/>
      <c r="I32" s="46"/>
      <c r="J32" s="44"/>
      <c r="K32" s="45"/>
      <c r="L32" s="45"/>
      <c r="M32" s="45"/>
      <c r="N32" s="46"/>
      <c r="O32" s="60"/>
      <c r="P32" s="61"/>
      <c r="Q32" s="61"/>
      <c r="R32" s="61"/>
      <c r="S32" s="62"/>
      <c r="T32" s="43" t="str">
        <f t="shared" si="0"/>
        <v/>
      </c>
      <c r="U32" s="43" t="str">
        <f t="shared" si="1"/>
        <v/>
      </c>
      <c r="V32" s="34"/>
      <c r="W32" s="39">
        <f t="shared" si="2"/>
        <v>0</v>
      </c>
      <c r="X32" s="65">
        <f t="shared" si="3"/>
        <v>0</v>
      </c>
      <c r="Y32" s="34"/>
      <c r="Z32" s="34"/>
      <c r="AA32" s="34"/>
      <c r="AB32" s="34"/>
      <c r="AC32" s="34"/>
      <c r="AD32" s="34"/>
      <c r="AE32" s="34"/>
    </row>
    <row r="33" spans="1:31" s="4" customFormat="1" ht="15" customHeight="1">
      <c r="A33" s="34"/>
      <c r="B33" s="3">
        <v>27</v>
      </c>
      <c r="C33" s="26">
        <f>IF(นักเรียน!B32="","",นักเรียน!B32)</f>
        <v>7629</v>
      </c>
      <c r="D33" s="27" t="str">
        <f>IF(นักเรียน!C32="","",นักเรียน!C32)</f>
        <v>สามเณร</v>
      </c>
      <c r="E33" s="44"/>
      <c r="F33" s="45"/>
      <c r="G33" s="45"/>
      <c r="H33" s="45"/>
      <c r="I33" s="46"/>
      <c r="J33" s="44"/>
      <c r="K33" s="45"/>
      <c r="L33" s="45"/>
      <c r="M33" s="45"/>
      <c r="N33" s="46"/>
      <c r="O33" s="60"/>
      <c r="P33" s="61"/>
      <c r="Q33" s="61"/>
      <c r="R33" s="61"/>
      <c r="S33" s="62"/>
      <c r="T33" s="43" t="str">
        <f t="shared" si="0"/>
        <v/>
      </c>
      <c r="U33" s="43" t="str">
        <f t="shared" si="1"/>
        <v/>
      </c>
      <c r="V33" s="34"/>
      <c r="W33" s="39">
        <f t="shared" si="2"/>
        <v>0</v>
      </c>
      <c r="X33" s="65">
        <f t="shared" si="3"/>
        <v>0</v>
      </c>
      <c r="Y33" s="34"/>
      <c r="Z33" s="34"/>
      <c r="AA33" s="34"/>
      <c r="AB33" s="34"/>
      <c r="AC33" s="34"/>
      <c r="AD33" s="34"/>
      <c r="AE33" s="34"/>
    </row>
    <row r="34" spans="1:31" s="4" customFormat="1" ht="15" customHeight="1">
      <c r="A34" s="34"/>
      <c r="B34" s="3">
        <v>28</v>
      </c>
      <c r="C34" s="26">
        <f>IF(นักเรียน!B33="","",นักเรียน!B33)</f>
        <v>7649</v>
      </c>
      <c r="D34" s="27" t="str">
        <f>IF(นักเรียน!C33="","",นักเรียน!C33)</f>
        <v>สามเณร</v>
      </c>
      <c r="E34" s="44"/>
      <c r="F34" s="45"/>
      <c r="G34" s="45"/>
      <c r="H34" s="45"/>
      <c r="I34" s="46"/>
      <c r="J34" s="44"/>
      <c r="K34" s="45"/>
      <c r="L34" s="45"/>
      <c r="M34" s="45"/>
      <c r="N34" s="46"/>
      <c r="O34" s="60"/>
      <c r="P34" s="61"/>
      <c r="Q34" s="61"/>
      <c r="R34" s="61"/>
      <c r="S34" s="62"/>
      <c r="T34" s="43" t="str">
        <f t="shared" si="0"/>
        <v/>
      </c>
      <c r="U34" s="43" t="str">
        <f t="shared" si="1"/>
        <v/>
      </c>
      <c r="V34" s="34"/>
      <c r="W34" s="39">
        <f t="shared" si="2"/>
        <v>0</v>
      </c>
      <c r="X34" s="65">
        <f t="shared" si="3"/>
        <v>0</v>
      </c>
      <c r="Y34" s="34"/>
      <c r="Z34" s="34"/>
      <c r="AA34" s="34"/>
      <c r="AB34" s="34"/>
      <c r="AC34" s="34"/>
      <c r="AD34" s="34"/>
      <c r="AE34" s="34"/>
    </row>
    <row r="35" spans="1:31" s="4" customFormat="1" ht="15" customHeight="1">
      <c r="A35" s="34"/>
      <c r="B35" s="3">
        <v>29</v>
      </c>
      <c r="C35" s="26">
        <f>IF(นักเรียน!B34="","",นักเรียน!B34)</f>
        <v>7734</v>
      </c>
      <c r="D35" s="27" t="str">
        <f>IF(นักเรียน!C34="","",นักเรียน!C34)</f>
        <v>สามเณร</v>
      </c>
      <c r="E35" s="44"/>
      <c r="F35" s="45"/>
      <c r="G35" s="45"/>
      <c r="H35" s="45"/>
      <c r="I35" s="46"/>
      <c r="J35" s="44"/>
      <c r="K35" s="45"/>
      <c r="L35" s="45"/>
      <c r="M35" s="45"/>
      <c r="N35" s="46"/>
      <c r="O35" s="60"/>
      <c r="P35" s="61"/>
      <c r="Q35" s="61"/>
      <c r="R35" s="61"/>
      <c r="S35" s="62"/>
      <c r="T35" s="43" t="str">
        <f t="shared" si="0"/>
        <v/>
      </c>
      <c r="U35" s="43" t="str">
        <f t="shared" si="1"/>
        <v/>
      </c>
      <c r="V35" s="34"/>
      <c r="W35" s="39">
        <f t="shared" si="2"/>
        <v>0</v>
      </c>
      <c r="X35" s="65">
        <f t="shared" si="3"/>
        <v>0</v>
      </c>
      <c r="Y35" s="34"/>
      <c r="Z35" s="34"/>
      <c r="AA35" s="34"/>
      <c r="AB35" s="34"/>
      <c r="AC35" s="34"/>
      <c r="AD35" s="34"/>
      <c r="AE35" s="34"/>
    </row>
    <row r="36" spans="1:31" s="4" customFormat="1" ht="15" customHeight="1">
      <c r="A36" s="34"/>
      <c r="B36" s="3">
        <v>30</v>
      </c>
      <c r="C36" s="26" t="str">
        <f>IF(นักเรียน!B35="","",นักเรียน!B35)</f>
        <v/>
      </c>
      <c r="D36" s="27" t="str">
        <f>IF(นักเรียน!C35="","",นักเรียน!C35)</f>
        <v/>
      </c>
      <c r="E36" s="44"/>
      <c r="F36" s="45"/>
      <c r="G36" s="45"/>
      <c r="H36" s="45"/>
      <c r="I36" s="46"/>
      <c r="J36" s="44"/>
      <c r="K36" s="45"/>
      <c r="L36" s="45"/>
      <c r="M36" s="45"/>
      <c r="N36" s="46"/>
      <c r="O36" s="60"/>
      <c r="P36" s="61"/>
      <c r="Q36" s="61"/>
      <c r="R36" s="61"/>
      <c r="S36" s="62"/>
      <c r="T36" s="43" t="str">
        <f t="shared" si="0"/>
        <v/>
      </c>
      <c r="U36" s="43" t="str">
        <f t="shared" si="1"/>
        <v/>
      </c>
      <c r="V36" s="34"/>
      <c r="W36" s="39">
        <f t="shared" si="2"/>
        <v>0</v>
      </c>
      <c r="X36" s="65">
        <f t="shared" si="3"/>
        <v>0</v>
      </c>
      <c r="Y36" s="34"/>
      <c r="Z36" s="34"/>
      <c r="AA36" s="34"/>
      <c r="AB36" s="34"/>
      <c r="AC36" s="34"/>
      <c r="AD36" s="34"/>
      <c r="AE36" s="34"/>
    </row>
    <row r="37" spans="1:31" s="4" customFormat="1" ht="15" customHeight="1">
      <c r="A37" s="34"/>
      <c r="B37" s="3">
        <v>31</v>
      </c>
      <c r="C37" s="26" t="str">
        <f>IF(นักเรียน!B36="","",นักเรียน!B36)</f>
        <v/>
      </c>
      <c r="D37" s="27" t="str">
        <f>IF(นักเรียน!C36="","",นักเรียน!C36)</f>
        <v/>
      </c>
      <c r="E37" s="44"/>
      <c r="F37" s="45"/>
      <c r="G37" s="45"/>
      <c r="H37" s="45"/>
      <c r="I37" s="46"/>
      <c r="J37" s="44"/>
      <c r="K37" s="45"/>
      <c r="L37" s="45"/>
      <c r="M37" s="45"/>
      <c r="N37" s="46"/>
      <c r="O37" s="60"/>
      <c r="P37" s="61"/>
      <c r="Q37" s="61"/>
      <c r="R37" s="61"/>
      <c r="S37" s="62"/>
      <c r="T37" s="43" t="str">
        <f t="shared" si="0"/>
        <v/>
      </c>
      <c r="U37" s="43" t="str">
        <f t="shared" si="1"/>
        <v/>
      </c>
      <c r="V37" s="34"/>
      <c r="W37" s="39">
        <f t="shared" si="2"/>
        <v>0</v>
      </c>
      <c r="X37" s="65">
        <f t="shared" si="3"/>
        <v>0</v>
      </c>
      <c r="Y37" s="34"/>
      <c r="Z37" s="34"/>
      <c r="AA37" s="34"/>
      <c r="AB37" s="34"/>
      <c r="AC37" s="34"/>
      <c r="AD37" s="34"/>
      <c r="AE37" s="34"/>
    </row>
    <row r="38" spans="1:31" s="4" customFormat="1" ht="15" customHeight="1">
      <c r="A38" s="34"/>
      <c r="B38" s="3">
        <v>32</v>
      </c>
      <c r="C38" s="26" t="str">
        <f>IF(นักเรียน!B37="","",นักเรียน!B37)</f>
        <v/>
      </c>
      <c r="D38" s="27" t="str">
        <f>IF(นักเรียน!C37="","",นักเรียน!C37)</f>
        <v/>
      </c>
      <c r="E38" s="44"/>
      <c r="F38" s="45"/>
      <c r="G38" s="45"/>
      <c r="H38" s="45"/>
      <c r="I38" s="46"/>
      <c r="J38" s="44"/>
      <c r="K38" s="45"/>
      <c r="L38" s="45"/>
      <c r="M38" s="45"/>
      <c r="N38" s="46"/>
      <c r="O38" s="60"/>
      <c r="P38" s="61"/>
      <c r="Q38" s="61"/>
      <c r="R38" s="61"/>
      <c r="S38" s="62"/>
      <c r="T38" s="43" t="str">
        <f t="shared" si="0"/>
        <v/>
      </c>
      <c r="U38" s="43" t="str">
        <f t="shared" si="1"/>
        <v/>
      </c>
      <c r="V38" s="34"/>
      <c r="W38" s="39">
        <f t="shared" si="2"/>
        <v>0</v>
      </c>
      <c r="X38" s="65">
        <f t="shared" si="3"/>
        <v>0</v>
      </c>
      <c r="Y38" s="34"/>
      <c r="Z38" s="34"/>
      <c r="AA38" s="34"/>
      <c r="AB38" s="34"/>
      <c r="AC38" s="34"/>
      <c r="AD38" s="34"/>
      <c r="AE38" s="34"/>
    </row>
    <row r="39" spans="1:31" s="4" customFormat="1" ht="15" customHeight="1">
      <c r="A39" s="34"/>
      <c r="B39" s="3">
        <v>33</v>
      </c>
      <c r="C39" s="26" t="str">
        <f>IF(นักเรียน!B38="","",นักเรียน!B38)</f>
        <v/>
      </c>
      <c r="D39" s="27" t="str">
        <f>IF(นักเรียน!C38="","",นักเรียน!C38)</f>
        <v/>
      </c>
      <c r="E39" s="44"/>
      <c r="F39" s="45"/>
      <c r="G39" s="45"/>
      <c r="H39" s="45"/>
      <c r="I39" s="46"/>
      <c r="J39" s="44"/>
      <c r="K39" s="45"/>
      <c r="L39" s="45"/>
      <c r="M39" s="45"/>
      <c r="N39" s="46"/>
      <c r="O39" s="60"/>
      <c r="P39" s="61"/>
      <c r="Q39" s="61"/>
      <c r="R39" s="61"/>
      <c r="S39" s="62"/>
      <c r="T39" s="43" t="str">
        <f t="shared" si="0"/>
        <v/>
      </c>
      <c r="U39" s="43" t="str">
        <f t="shared" si="1"/>
        <v/>
      </c>
      <c r="V39" s="34"/>
      <c r="W39" s="39">
        <f t="shared" si="2"/>
        <v>0</v>
      </c>
      <c r="X39" s="65">
        <f t="shared" si="3"/>
        <v>0</v>
      </c>
      <c r="Y39" s="34"/>
      <c r="Z39" s="34"/>
      <c r="AA39" s="34"/>
      <c r="AB39" s="34"/>
      <c r="AC39" s="34"/>
      <c r="AD39" s="34"/>
      <c r="AE39" s="34"/>
    </row>
    <row r="40" spans="1:31" s="4" customFormat="1" ht="15" customHeight="1">
      <c r="A40" s="34"/>
      <c r="B40" s="3">
        <v>34</v>
      </c>
      <c r="C40" s="26" t="str">
        <f>IF(นักเรียน!B39="","",นักเรียน!B39)</f>
        <v/>
      </c>
      <c r="D40" s="27" t="str">
        <f>IF(นักเรียน!C39="","",นักเรียน!C39)</f>
        <v/>
      </c>
      <c r="E40" s="44"/>
      <c r="F40" s="45"/>
      <c r="G40" s="45"/>
      <c r="H40" s="45"/>
      <c r="I40" s="46"/>
      <c r="J40" s="44"/>
      <c r="K40" s="45"/>
      <c r="L40" s="45"/>
      <c r="M40" s="45"/>
      <c r="N40" s="46"/>
      <c r="O40" s="60"/>
      <c r="P40" s="61"/>
      <c r="Q40" s="61"/>
      <c r="R40" s="61"/>
      <c r="S40" s="62"/>
      <c r="T40" s="43" t="str">
        <f t="shared" si="0"/>
        <v/>
      </c>
      <c r="U40" s="43" t="str">
        <f t="shared" si="1"/>
        <v/>
      </c>
      <c r="V40" s="34"/>
      <c r="W40" s="39">
        <f t="shared" si="2"/>
        <v>0</v>
      </c>
      <c r="X40" s="65">
        <f t="shared" si="3"/>
        <v>0</v>
      </c>
      <c r="Y40" s="34"/>
      <c r="Z40" s="34"/>
      <c r="AA40" s="34"/>
      <c r="AB40" s="34"/>
      <c r="AC40" s="34"/>
      <c r="AD40" s="34"/>
      <c r="AE40" s="34"/>
    </row>
    <row r="41" spans="1:31" s="4" customFormat="1" ht="15" customHeight="1">
      <c r="A41" s="34"/>
      <c r="B41" s="3">
        <v>35</v>
      </c>
      <c r="C41" s="26" t="str">
        <f>IF(นักเรียน!B40="","",นักเรียน!B40)</f>
        <v/>
      </c>
      <c r="D41" s="27" t="str">
        <f>IF(นักเรียน!C40="","",นักเรียน!C40)</f>
        <v/>
      </c>
      <c r="E41" s="44"/>
      <c r="F41" s="45"/>
      <c r="G41" s="45"/>
      <c r="H41" s="45"/>
      <c r="I41" s="46"/>
      <c r="J41" s="44"/>
      <c r="K41" s="45"/>
      <c r="L41" s="45"/>
      <c r="M41" s="45"/>
      <c r="N41" s="46"/>
      <c r="O41" s="60"/>
      <c r="P41" s="61"/>
      <c r="Q41" s="61"/>
      <c r="R41" s="61"/>
      <c r="S41" s="62"/>
      <c r="T41" s="43" t="str">
        <f t="shared" si="0"/>
        <v/>
      </c>
      <c r="U41" s="43" t="str">
        <f t="shared" si="1"/>
        <v/>
      </c>
      <c r="V41" s="34"/>
      <c r="W41" s="39">
        <f t="shared" si="2"/>
        <v>0</v>
      </c>
      <c r="X41" s="65">
        <f t="shared" si="3"/>
        <v>0</v>
      </c>
      <c r="Y41" s="34"/>
      <c r="Z41" s="34"/>
      <c r="AA41" s="34"/>
      <c r="AB41" s="34"/>
      <c r="AC41" s="34"/>
      <c r="AD41" s="34"/>
      <c r="AE41" s="34"/>
    </row>
    <row r="42" spans="1:31" s="4" customFormat="1" ht="15" customHeight="1">
      <c r="A42" s="34"/>
      <c r="B42" s="3">
        <v>36</v>
      </c>
      <c r="C42" s="26" t="str">
        <f>IF(นักเรียน!B41="","",นักเรียน!B41)</f>
        <v/>
      </c>
      <c r="D42" s="27" t="str">
        <f>IF(นักเรียน!C41="","",นักเรียน!C41)</f>
        <v/>
      </c>
      <c r="E42" s="44"/>
      <c r="F42" s="45"/>
      <c r="G42" s="45"/>
      <c r="H42" s="45"/>
      <c r="I42" s="46"/>
      <c r="J42" s="44"/>
      <c r="K42" s="45"/>
      <c r="L42" s="45"/>
      <c r="M42" s="45"/>
      <c r="N42" s="46"/>
      <c r="O42" s="60"/>
      <c r="P42" s="61"/>
      <c r="Q42" s="61"/>
      <c r="R42" s="61"/>
      <c r="S42" s="62"/>
      <c r="T42" s="43" t="str">
        <f t="shared" si="0"/>
        <v/>
      </c>
      <c r="U42" s="43" t="str">
        <f t="shared" si="1"/>
        <v/>
      </c>
      <c r="V42" s="34"/>
      <c r="W42" s="39">
        <f t="shared" si="2"/>
        <v>0</v>
      </c>
      <c r="X42" s="65">
        <f t="shared" si="3"/>
        <v>0</v>
      </c>
      <c r="Y42" s="34"/>
      <c r="Z42" s="34"/>
      <c r="AA42" s="34"/>
      <c r="AB42" s="34"/>
      <c r="AC42" s="34"/>
      <c r="AD42" s="34"/>
      <c r="AE42" s="34"/>
    </row>
    <row r="43" spans="1:31" s="4" customFormat="1" ht="15" customHeight="1">
      <c r="A43" s="34"/>
      <c r="B43" s="3">
        <v>37</v>
      </c>
      <c r="C43" s="26" t="str">
        <f>IF(นักเรียน!B42="","",นักเรียน!B42)</f>
        <v/>
      </c>
      <c r="D43" s="27" t="str">
        <f>IF(นักเรียน!C42="","",นักเรียน!C42)</f>
        <v/>
      </c>
      <c r="E43" s="44"/>
      <c r="F43" s="45"/>
      <c r="G43" s="45"/>
      <c r="H43" s="45"/>
      <c r="I43" s="46"/>
      <c r="J43" s="44"/>
      <c r="K43" s="45"/>
      <c r="L43" s="45"/>
      <c r="M43" s="45"/>
      <c r="N43" s="46"/>
      <c r="O43" s="60"/>
      <c r="P43" s="61"/>
      <c r="Q43" s="61"/>
      <c r="R43" s="61"/>
      <c r="S43" s="62"/>
      <c r="T43" s="43" t="str">
        <f t="shared" si="0"/>
        <v/>
      </c>
      <c r="U43" s="43" t="str">
        <f t="shared" si="1"/>
        <v/>
      </c>
      <c r="V43" s="34"/>
      <c r="W43" s="39">
        <f t="shared" si="2"/>
        <v>0</v>
      </c>
      <c r="X43" s="65">
        <f t="shared" si="3"/>
        <v>0</v>
      </c>
      <c r="Y43" s="34"/>
      <c r="Z43" s="34"/>
      <c r="AA43" s="34"/>
      <c r="AB43" s="34"/>
      <c r="AC43" s="34"/>
      <c r="AD43" s="34"/>
      <c r="AE43" s="34"/>
    </row>
    <row r="44" spans="1:31" s="5" customFormat="1" ht="15" customHeight="1">
      <c r="A44" s="35"/>
      <c r="B44" s="3">
        <v>38</v>
      </c>
      <c r="C44" s="26" t="str">
        <f>IF(นักเรียน!B43="","",นักเรียน!B43)</f>
        <v/>
      </c>
      <c r="D44" s="27" t="str">
        <f>IF(นักเรียน!C43="","",นักเรียน!C43)</f>
        <v/>
      </c>
      <c r="E44" s="44"/>
      <c r="F44" s="45"/>
      <c r="G44" s="45"/>
      <c r="H44" s="45"/>
      <c r="I44" s="46"/>
      <c r="J44" s="44"/>
      <c r="K44" s="45"/>
      <c r="L44" s="45"/>
      <c r="M44" s="45"/>
      <c r="N44" s="46"/>
      <c r="O44" s="60"/>
      <c r="P44" s="61"/>
      <c r="Q44" s="61"/>
      <c r="R44" s="61"/>
      <c r="S44" s="62"/>
      <c r="T44" s="43" t="str">
        <f t="shared" si="0"/>
        <v/>
      </c>
      <c r="U44" s="43" t="str">
        <f t="shared" si="1"/>
        <v/>
      </c>
      <c r="V44" s="35"/>
      <c r="W44" s="39">
        <f t="shared" si="2"/>
        <v>0</v>
      </c>
      <c r="X44" s="65">
        <f t="shared" si="3"/>
        <v>0</v>
      </c>
      <c r="Y44" s="35"/>
      <c r="Z44" s="35"/>
      <c r="AA44" s="35"/>
      <c r="AB44" s="35"/>
      <c r="AC44" s="35"/>
      <c r="AD44" s="35"/>
      <c r="AE44" s="35"/>
    </row>
    <row r="45" spans="1:31" s="5" customFormat="1" ht="15" customHeight="1">
      <c r="A45" s="35"/>
      <c r="B45" s="3">
        <v>39</v>
      </c>
      <c r="C45" s="26" t="str">
        <f>IF(นักเรียน!B44="","",นักเรียน!B44)</f>
        <v/>
      </c>
      <c r="D45" s="27" t="str">
        <f>IF(นักเรียน!C44="","",นักเรียน!C44)</f>
        <v/>
      </c>
      <c r="E45" s="44"/>
      <c r="F45" s="45"/>
      <c r="G45" s="45"/>
      <c r="H45" s="45"/>
      <c r="I45" s="46"/>
      <c r="J45" s="44"/>
      <c r="K45" s="45"/>
      <c r="L45" s="45"/>
      <c r="M45" s="45"/>
      <c r="N45" s="46"/>
      <c r="O45" s="60"/>
      <c r="P45" s="61"/>
      <c r="Q45" s="61"/>
      <c r="R45" s="61"/>
      <c r="S45" s="62"/>
      <c r="T45" s="43" t="str">
        <f t="shared" si="0"/>
        <v/>
      </c>
      <c r="U45" s="43" t="str">
        <f t="shared" si="1"/>
        <v/>
      </c>
      <c r="V45" s="35"/>
      <c r="W45" s="39">
        <f t="shared" si="2"/>
        <v>0</v>
      </c>
      <c r="X45" s="65">
        <f t="shared" si="3"/>
        <v>0</v>
      </c>
      <c r="Y45" s="35"/>
      <c r="Z45" s="35"/>
      <c r="AA45" s="35"/>
      <c r="AB45" s="35"/>
      <c r="AC45" s="35"/>
      <c r="AD45" s="35"/>
      <c r="AE45" s="35"/>
    </row>
    <row r="46" spans="1:31" s="5" customFormat="1" ht="15" customHeight="1">
      <c r="A46" s="35"/>
      <c r="B46" s="3">
        <v>40</v>
      </c>
      <c r="C46" s="26" t="str">
        <f>IF(นักเรียน!B45="","",นักเรียน!B45)</f>
        <v/>
      </c>
      <c r="D46" s="27" t="str">
        <f>IF(นักเรียน!C45="","",นักเรียน!C45)</f>
        <v/>
      </c>
      <c r="E46" s="44"/>
      <c r="F46" s="45"/>
      <c r="G46" s="45"/>
      <c r="H46" s="45"/>
      <c r="I46" s="46"/>
      <c r="J46" s="44"/>
      <c r="K46" s="45"/>
      <c r="L46" s="45"/>
      <c r="M46" s="45"/>
      <c r="N46" s="46"/>
      <c r="O46" s="60"/>
      <c r="P46" s="61"/>
      <c r="Q46" s="61"/>
      <c r="R46" s="61"/>
      <c r="S46" s="62"/>
      <c r="T46" s="43" t="str">
        <f t="shared" si="0"/>
        <v/>
      </c>
      <c r="U46" s="43" t="str">
        <f t="shared" si="1"/>
        <v/>
      </c>
      <c r="V46" s="35"/>
      <c r="W46" s="39">
        <f t="shared" si="2"/>
        <v>0</v>
      </c>
      <c r="X46" s="65">
        <f t="shared" si="3"/>
        <v>0</v>
      </c>
      <c r="Y46" s="35"/>
      <c r="Z46" s="35"/>
      <c r="AA46" s="35"/>
      <c r="AB46" s="35"/>
      <c r="AC46" s="35"/>
      <c r="AD46" s="35"/>
      <c r="AE46" s="35"/>
    </row>
    <row r="47" spans="1:31" s="5" customFormat="1" ht="15" customHeight="1">
      <c r="A47" s="35"/>
      <c r="B47" s="3">
        <v>41</v>
      </c>
      <c r="C47" s="26" t="str">
        <f>IF(นักเรียน!B46="","",นักเรียน!B46)</f>
        <v/>
      </c>
      <c r="D47" s="27" t="str">
        <f>IF(นักเรียน!C46="","",นักเรียน!C46)</f>
        <v/>
      </c>
      <c r="E47" s="44"/>
      <c r="F47" s="45"/>
      <c r="G47" s="45"/>
      <c r="H47" s="45"/>
      <c r="I47" s="46"/>
      <c r="J47" s="44"/>
      <c r="K47" s="45"/>
      <c r="L47" s="45"/>
      <c r="M47" s="45"/>
      <c r="N47" s="46"/>
      <c r="O47" s="60"/>
      <c r="P47" s="61"/>
      <c r="Q47" s="61"/>
      <c r="R47" s="61"/>
      <c r="S47" s="62"/>
      <c r="T47" s="43" t="str">
        <f t="shared" si="0"/>
        <v/>
      </c>
      <c r="U47" s="43" t="str">
        <f t="shared" si="1"/>
        <v/>
      </c>
      <c r="V47" s="35"/>
      <c r="W47" s="39">
        <f t="shared" si="2"/>
        <v>0</v>
      </c>
      <c r="X47" s="65">
        <f t="shared" si="3"/>
        <v>0</v>
      </c>
      <c r="Y47" s="35"/>
      <c r="Z47" s="35"/>
      <c r="AA47" s="35"/>
      <c r="AB47" s="35"/>
      <c r="AC47" s="35"/>
      <c r="AD47" s="35"/>
      <c r="AE47" s="35"/>
    </row>
    <row r="48" spans="1:31" s="5" customFormat="1" ht="15" customHeight="1">
      <c r="A48" s="35"/>
      <c r="B48" s="3">
        <v>42</v>
      </c>
      <c r="C48" s="26" t="str">
        <f>IF(นักเรียน!B47="","",นักเรียน!B47)</f>
        <v/>
      </c>
      <c r="D48" s="27" t="str">
        <f>IF(นักเรียน!C47="","",นักเรียน!C47)</f>
        <v/>
      </c>
      <c r="E48" s="44"/>
      <c r="F48" s="45"/>
      <c r="G48" s="45"/>
      <c r="H48" s="45"/>
      <c r="I48" s="46"/>
      <c r="J48" s="44"/>
      <c r="K48" s="45"/>
      <c r="L48" s="45"/>
      <c r="M48" s="45"/>
      <c r="N48" s="46"/>
      <c r="O48" s="60"/>
      <c r="P48" s="61"/>
      <c r="Q48" s="61"/>
      <c r="R48" s="61"/>
      <c r="S48" s="62"/>
      <c r="T48" s="43" t="str">
        <f t="shared" si="0"/>
        <v/>
      </c>
      <c r="U48" s="43" t="str">
        <f t="shared" si="1"/>
        <v/>
      </c>
      <c r="V48" s="35"/>
      <c r="W48" s="39">
        <f t="shared" si="2"/>
        <v>0</v>
      </c>
      <c r="X48" s="65">
        <f t="shared" si="3"/>
        <v>0</v>
      </c>
      <c r="Y48" s="35"/>
      <c r="Z48" s="35"/>
      <c r="AA48" s="35"/>
      <c r="AB48" s="35"/>
      <c r="AC48" s="35"/>
      <c r="AD48" s="35"/>
      <c r="AE48" s="35"/>
    </row>
    <row r="49" spans="1:31" s="5" customFormat="1" ht="15" customHeight="1">
      <c r="A49" s="35"/>
      <c r="B49" s="3">
        <v>43</v>
      </c>
      <c r="C49" s="26" t="str">
        <f>IF(นักเรียน!B48="","",นักเรียน!B48)</f>
        <v/>
      </c>
      <c r="D49" s="27" t="str">
        <f>IF(นักเรียน!C48="","",นักเรียน!C48)</f>
        <v/>
      </c>
      <c r="E49" s="44"/>
      <c r="F49" s="45"/>
      <c r="G49" s="45"/>
      <c r="H49" s="45"/>
      <c r="I49" s="46"/>
      <c r="J49" s="44"/>
      <c r="K49" s="45"/>
      <c r="L49" s="45"/>
      <c r="M49" s="45"/>
      <c r="N49" s="46"/>
      <c r="O49" s="60"/>
      <c r="P49" s="61"/>
      <c r="Q49" s="61"/>
      <c r="R49" s="61"/>
      <c r="S49" s="62"/>
      <c r="T49" s="43" t="str">
        <f t="shared" si="0"/>
        <v/>
      </c>
      <c r="U49" s="43" t="str">
        <f t="shared" si="1"/>
        <v/>
      </c>
      <c r="V49" s="35"/>
      <c r="W49" s="39">
        <f t="shared" si="2"/>
        <v>0</v>
      </c>
      <c r="X49" s="65">
        <f t="shared" si="3"/>
        <v>0</v>
      </c>
      <c r="Y49" s="35"/>
      <c r="Z49" s="35"/>
      <c r="AA49" s="35"/>
      <c r="AB49" s="35"/>
      <c r="AC49" s="35"/>
      <c r="AD49" s="35"/>
      <c r="AE49" s="35"/>
    </row>
    <row r="50" spans="1:31" s="5" customFormat="1" ht="15" customHeight="1">
      <c r="A50" s="35"/>
      <c r="B50" s="3">
        <v>44</v>
      </c>
      <c r="C50" s="26" t="str">
        <f>IF(นักเรียน!B49="","",นักเรียน!B49)</f>
        <v/>
      </c>
      <c r="D50" s="27" t="str">
        <f>IF(นักเรียน!C49="","",นักเรียน!C49)</f>
        <v/>
      </c>
      <c r="E50" s="44"/>
      <c r="F50" s="45"/>
      <c r="G50" s="45"/>
      <c r="H50" s="45"/>
      <c r="I50" s="46"/>
      <c r="J50" s="44"/>
      <c r="K50" s="45"/>
      <c r="L50" s="45"/>
      <c r="M50" s="45"/>
      <c r="N50" s="46"/>
      <c r="O50" s="60"/>
      <c r="P50" s="61"/>
      <c r="Q50" s="61"/>
      <c r="R50" s="61"/>
      <c r="S50" s="62"/>
      <c r="T50" s="43" t="str">
        <f t="shared" si="0"/>
        <v/>
      </c>
      <c r="U50" s="43" t="str">
        <f t="shared" si="1"/>
        <v/>
      </c>
      <c r="V50" s="35"/>
      <c r="W50" s="39">
        <f t="shared" si="2"/>
        <v>0</v>
      </c>
      <c r="X50" s="65">
        <f t="shared" si="3"/>
        <v>0</v>
      </c>
      <c r="Y50" s="35"/>
      <c r="Z50" s="35"/>
      <c r="AA50" s="35"/>
      <c r="AB50" s="35"/>
      <c r="AC50" s="35"/>
      <c r="AD50" s="35"/>
      <c r="AE50" s="35"/>
    </row>
    <row r="51" spans="1:31" s="5" customFormat="1" ht="15" customHeight="1">
      <c r="A51" s="35"/>
      <c r="B51" s="3">
        <v>45</v>
      </c>
      <c r="C51" s="26" t="str">
        <f>IF(นักเรียน!B50="","",นักเรียน!B50)</f>
        <v/>
      </c>
      <c r="D51" s="27" t="str">
        <f>IF(นักเรียน!C50="","",นักเรียน!C50)</f>
        <v/>
      </c>
      <c r="E51" s="44"/>
      <c r="F51" s="45"/>
      <c r="G51" s="45"/>
      <c r="H51" s="45"/>
      <c r="I51" s="46"/>
      <c r="J51" s="44"/>
      <c r="K51" s="45"/>
      <c r="L51" s="45"/>
      <c r="M51" s="45"/>
      <c r="N51" s="46"/>
      <c r="O51" s="60"/>
      <c r="P51" s="61"/>
      <c r="Q51" s="61"/>
      <c r="R51" s="61"/>
      <c r="S51" s="62"/>
      <c r="T51" s="43" t="str">
        <f t="shared" si="0"/>
        <v/>
      </c>
      <c r="U51" s="43" t="str">
        <f>IF(T51="","",IF(T51=5,"ดีเยี่ยม",IF(T51=4,"ดีมาก",IF(T51=3,"ดี",IF(T51=2,"พอใช้","ปรับปรุง")))))</f>
        <v/>
      </c>
      <c r="V51" s="35"/>
      <c r="W51" s="39">
        <f t="shared" si="2"/>
        <v>0</v>
      </c>
      <c r="X51" s="65">
        <f t="shared" si="3"/>
        <v>0</v>
      </c>
      <c r="Y51" s="35"/>
      <c r="Z51" s="35"/>
      <c r="AA51" s="35"/>
      <c r="AB51" s="35"/>
      <c r="AC51" s="35"/>
      <c r="AD51" s="35"/>
      <c r="AE51" s="35"/>
    </row>
    <row r="52" spans="1:31" s="5" customFormat="1" ht="18.75" customHeight="1">
      <c r="A52" s="35"/>
      <c r="B52" s="168" t="s">
        <v>45</v>
      </c>
      <c r="C52" s="168"/>
      <c r="D52" s="168"/>
      <c r="E52" s="168"/>
      <c r="F52" s="168"/>
      <c r="G52" s="168"/>
      <c r="H52" s="168"/>
      <c r="I52" s="168"/>
      <c r="J52" s="170" t="str">
        <f>IF(Y2=0,"",Y2)</f>
        <v/>
      </c>
      <c r="K52" s="170"/>
      <c r="L52" s="170"/>
      <c r="M52" s="170"/>
      <c r="N52" s="170"/>
      <c r="O52" s="168" t="s">
        <v>36</v>
      </c>
      <c r="P52" s="168"/>
      <c r="Q52" s="168"/>
      <c r="R52" s="168"/>
      <c r="S52" s="168"/>
      <c r="T52" s="169" t="str">
        <f>IF(Y4="-","-",Y4)</f>
        <v>-</v>
      </c>
      <c r="U52" s="170"/>
      <c r="V52" s="35"/>
      <c r="W52" s="66"/>
      <c r="X52" s="67"/>
      <c r="Y52" s="35"/>
      <c r="Z52" s="35"/>
      <c r="AA52" s="35"/>
      <c r="AB52" s="35"/>
      <c r="AC52" s="35"/>
      <c r="AD52" s="35"/>
      <c r="AE52" s="35"/>
    </row>
    <row r="53" spans="1:31" s="5" customFormat="1" ht="18.75" customHeight="1">
      <c r="A53" s="35"/>
      <c r="B53" s="171" t="s">
        <v>35</v>
      </c>
      <c r="C53" s="171"/>
      <c r="D53" s="171"/>
      <c r="E53" s="171"/>
      <c r="F53" s="171"/>
      <c r="G53" s="171"/>
      <c r="H53" s="171"/>
      <c r="I53" s="171"/>
      <c r="J53" s="172" t="str">
        <f>IF(Y3="-","",Y3)</f>
        <v/>
      </c>
      <c r="K53" s="173"/>
      <c r="L53" s="173"/>
      <c r="M53" s="173"/>
      <c r="N53" s="173"/>
      <c r="O53" s="171" t="s">
        <v>2</v>
      </c>
      <c r="P53" s="171"/>
      <c r="Q53" s="171"/>
      <c r="R53" s="171"/>
      <c r="S53" s="171"/>
      <c r="T53" s="170" t="str">
        <f>IF(T52="-","-",IF(T52&gt;=1.8,5,IF(T52&gt;=1.5,4,IF(T52&gt;=1.2,3,IF(T52&gt;=1,2,1)))))</f>
        <v>-</v>
      </c>
      <c r="U53" s="170"/>
      <c r="V53" s="35"/>
      <c r="W53" s="66"/>
      <c r="X53" s="67"/>
      <c r="Y53" s="35"/>
      <c r="Z53" s="35"/>
      <c r="AA53" s="35"/>
      <c r="AB53" s="35"/>
      <c r="AC53" s="35"/>
      <c r="AD53" s="35"/>
      <c r="AE53" s="35"/>
    </row>
    <row r="54" spans="1:31" s="5" customFormat="1" ht="18.75" customHeight="1">
      <c r="A54" s="35"/>
      <c r="B54" s="168" t="s">
        <v>46</v>
      </c>
      <c r="C54" s="168"/>
      <c r="D54" s="168"/>
      <c r="E54" s="168"/>
      <c r="F54" s="168"/>
      <c r="G54" s="168"/>
      <c r="H54" s="168"/>
      <c r="I54" s="168"/>
      <c r="J54" s="168"/>
      <c r="K54" s="168"/>
      <c r="L54" s="168"/>
      <c r="M54" s="168"/>
      <c r="N54" s="168"/>
      <c r="O54" s="168"/>
      <c r="P54" s="168"/>
      <c r="Q54" s="168"/>
      <c r="R54" s="168"/>
      <c r="S54" s="168"/>
      <c r="T54" s="170" t="str">
        <f>IF(T53="-","-",IF(T53=5,"ดีเยี่ยม",IF(T53=4,"ดีมาก",IF(T53=3,"ดี",IF(T53=2,"พอใช้","ปรับปรุง")))))</f>
        <v>-</v>
      </c>
      <c r="U54" s="170"/>
      <c r="V54" s="35"/>
      <c r="W54" s="66"/>
      <c r="X54" s="67"/>
      <c r="Y54" s="35"/>
      <c r="Z54" s="35"/>
      <c r="AA54" s="35"/>
      <c r="AB54" s="35"/>
      <c r="AC54" s="35"/>
      <c r="AD54" s="35"/>
      <c r="AE54" s="35"/>
    </row>
    <row r="55" spans="1:31" s="5" customFormat="1" ht="15.75" customHeight="1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8"/>
      <c r="X55" s="35"/>
      <c r="Y55" s="35"/>
      <c r="Z55" s="35"/>
      <c r="AA55" s="35"/>
      <c r="AB55" s="35"/>
      <c r="AC55" s="35"/>
      <c r="AD55" s="35"/>
      <c r="AE55" s="35"/>
    </row>
    <row r="56" spans="1:31">
      <c r="B56" s="33"/>
      <c r="C56" s="33"/>
      <c r="D56" s="68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49" t="s">
        <v>37</v>
      </c>
      <c r="U56" s="57">
        <f>COUNTIF(T7:T51,5)</f>
        <v>0</v>
      </c>
      <c r="V56" s="33" t="s">
        <v>34</v>
      </c>
    </row>
    <row r="57" spans="1:31"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49" t="s">
        <v>38</v>
      </c>
      <c r="U57" s="57">
        <f>COUNTIF(T7:T51,4)</f>
        <v>0</v>
      </c>
      <c r="V57" s="33" t="s">
        <v>34</v>
      </c>
    </row>
    <row r="58" spans="1:31"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49" t="s">
        <v>39</v>
      </c>
      <c r="U58" s="57">
        <f>COUNTIF(T7:T51,3)</f>
        <v>0</v>
      </c>
      <c r="V58" s="33" t="s">
        <v>34</v>
      </c>
    </row>
    <row r="59" spans="1:31"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49" t="s">
        <v>40</v>
      </c>
      <c r="U59" s="57">
        <f>COUNTIF(T7:T51,2)</f>
        <v>0</v>
      </c>
      <c r="V59" s="33" t="s">
        <v>34</v>
      </c>
    </row>
    <row r="60" spans="1:31"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49" t="s">
        <v>41</v>
      </c>
      <c r="U60" s="57">
        <f>COUNTIF(T7:T51,1)</f>
        <v>0</v>
      </c>
      <c r="V60" s="33" t="s">
        <v>34</v>
      </c>
    </row>
    <row r="61" spans="1:31"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49" t="s">
        <v>44</v>
      </c>
      <c r="U61" s="58">
        <f>SUM(U56:U60)</f>
        <v>0</v>
      </c>
      <c r="V61" s="33" t="s">
        <v>34</v>
      </c>
    </row>
    <row r="62" spans="1:31"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</row>
    <row r="63" spans="1:31"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</row>
    <row r="64" spans="1:31"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</row>
    <row r="65" spans="2:21"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</row>
    <row r="66" spans="2:21"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</row>
    <row r="67" spans="2:21"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</row>
    <row r="68" spans="2:21"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</row>
    <row r="69" spans="2:21"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</row>
    <row r="70" spans="2:21"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</row>
    <row r="71" spans="2:21"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</row>
    <row r="72" spans="2:21"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</row>
    <row r="73" spans="2:21"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</row>
    <row r="74" spans="2:21"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</row>
    <row r="75" spans="2:21"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</row>
    <row r="76" spans="2:21"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</row>
    <row r="77" spans="2:21"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</row>
    <row r="78" spans="2:21"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</row>
    <row r="79" spans="2:21"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</row>
    <row r="80" spans="2:21"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</row>
    <row r="81" spans="2:21"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</row>
    <row r="82" spans="2:21"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</row>
    <row r="83" spans="2:21"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</row>
    <row r="84" spans="2:21"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</row>
    <row r="85" spans="2:21"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</row>
  </sheetData>
  <sheetProtection password="CF17" sheet="1" objects="1" scenarios="1" selectLockedCells="1"/>
  <mergeCells count="19">
    <mergeCell ref="B54:S54"/>
    <mergeCell ref="T54:U54"/>
    <mergeCell ref="U5:U6"/>
    <mergeCell ref="B52:I52"/>
    <mergeCell ref="J52:N52"/>
    <mergeCell ref="O52:S52"/>
    <mergeCell ref="T52:U52"/>
    <mergeCell ref="B53:I53"/>
    <mergeCell ref="J53:N53"/>
    <mergeCell ref="O53:S53"/>
    <mergeCell ref="T53:U53"/>
    <mergeCell ref="C2:T2"/>
    <mergeCell ref="B5:B6"/>
    <mergeCell ref="C5:C6"/>
    <mergeCell ref="D5:D6"/>
    <mergeCell ref="E5:I5"/>
    <mergeCell ref="J5:N5"/>
    <mergeCell ref="O5:S5"/>
    <mergeCell ref="T5:T6"/>
  </mergeCells>
  <dataValidations count="5">
    <dataValidation type="list" allowBlank="1" showInputMessage="1" showErrorMessage="1" error="ในช่องนี้กรอกค่าระดับการประเมินเป็น 4 เท่านั้นครับ" prompt="ระดับคุณภาพ &quot;ดีมาก&quot;" sqref="P7:P51 K7:K51 F7:F51">
      <formula1>scor4</formula1>
    </dataValidation>
    <dataValidation type="list" allowBlank="1" showInputMessage="1" showErrorMessage="1" error="ในช่องนี้กรอกค่าระดับการประเมินเป็น 5 เท่านั้นครับ" prompt="ระดับคุณภาพ &quot;ดีเยี่ยม&quot;" sqref="O7:O51 J7:J51 E7:E51">
      <formula1>scor5</formula1>
    </dataValidation>
    <dataValidation type="list" allowBlank="1" showInputMessage="1" showErrorMessage="1" error="ในช่องนี้กรอกค่าระดับการประเมินเป็น 3 เท่านั้นครับ" prompt="ระดับคุณภาพ &quot;ดี&quot;" sqref="Q7:Q51 L7:L51 G7:G51">
      <formula1>scor3</formula1>
    </dataValidation>
    <dataValidation type="list" allowBlank="1" showInputMessage="1" showErrorMessage="1" error="ในช่องนี้กรอกค่าระดับการประเมินเป็น 2 เท่านั้นครับ" prompt="ระดับคุณภาพ &quot;พอใช้&quot;" sqref="R7:R51 M7:M51 H7:H51">
      <formula1>scor2</formula1>
    </dataValidation>
    <dataValidation type="list" allowBlank="1" showInputMessage="1" showErrorMessage="1" error="ในช่องนี้กรอกค่าระดับการประเมินเป็น 1 เท่านั้นครับ" prompt="ระดับคุณภาพ &quot;ปรับปรุง&quot;" sqref="S7:S51 N7:N51 I7:I51">
      <formula1>scor1</formula1>
    </dataValidation>
  </dataValidations>
  <printOptions horizontalCentered="1"/>
  <pageMargins left="0.51181102362204722" right="0.11811023622047245" top="0.35433070866141736" bottom="0.15748031496062992" header="0.11811023622047245" footer="0.11811023622047245"/>
  <pageSetup paperSize="9" scale="90" orientation="portrait" blackAndWhite="1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A1:AE85"/>
  <sheetViews>
    <sheetView showGridLines="0" showRowColHeaders="0" workbookViewId="0">
      <selection activeCell="W4" sqref="W4"/>
    </sheetView>
  </sheetViews>
  <sheetFormatPr defaultColWidth="23.25" defaultRowHeight="22.5"/>
  <cols>
    <col min="1" max="1" width="15" style="33" customWidth="1"/>
    <col min="2" max="2" width="4.125" style="1" customWidth="1"/>
    <col min="3" max="3" width="8.75" style="1" customWidth="1"/>
    <col min="4" max="4" width="21.875" style="1" customWidth="1"/>
    <col min="5" max="19" width="3.125" style="1" customWidth="1"/>
    <col min="20" max="20" width="5.75" style="1" customWidth="1"/>
    <col min="21" max="21" width="8.125" style="1" customWidth="1"/>
    <col min="22" max="22" width="10.625" style="33" customWidth="1"/>
    <col min="23" max="23" width="13.625" style="36" customWidth="1"/>
    <col min="24" max="24" width="15.75" style="33" customWidth="1"/>
    <col min="25" max="25" width="10.25" style="33" customWidth="1"/>
    <col min="26" max="26" width="13.625" style="33" customWidth="1"/>
    <col min="27" max="31" width="23.25" style="33"/>
    <col min="32" max="16384" width="23.25" style="1"/>
  </cols>
  <sheetData>
    <row r="1" spans="1:31"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X1" s="52" t="s">
        <v>43</v>
      </c>
      <c r="Y1" s="53">
        <v>1</v>
      </c>
      <c r="Z1" s="56" t="s">
        <v>42</v>
      </c>
    </row>
    <row r="2" spans="1:31" s="7" customFormat="1" ht="19.5" customHeight="1">
      <c r="A2" s="32"/>
      <c r="B2" s="24"/>
      <c r="C2" s="162" t="str">
        <f>'มฐ.1-1'!C2:T2</f>
        <v>แบบประเมินมาตรฐานด้านคุณภาพผู้เรียน  ระดับมัธยมศึกษาปีที่... ปีการศึกษา 2556</v>
      </c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24"/>
      <c r="V2" s="32"/>
      <c r="W2" s="37"/>
      <c r="X2" s="52" t="s">
        <v>33</v>
      </c>
      <c r="Y2" s="54">
        <f>SUM(U56:U58)</f>
        <v>0</v>
      </c>
      <c r="Z2" s="56" t="s">
        <v>34</v>
      </c>
      <c r="AA2" s="32"/>
      <c r="AB2" s="32"/>
      <c r="AC2" s="32"/>
      <c r="AD2" s="32"/>
      <c r="AE2" s="32"/>
    </row>
    <row r="3" spans="1:31" s="7" customFormat="1" ht="19.5" customHeight="1">
      <c r="A3" s="32"/>
      <c r="B3" s="24"/>
      <c r="C3" s="24" t="s">
        <v>150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32"/>
      <c r="W3" s="51"/>
      <c r="X3" s="52" t="s">
        <v>35</v>
      </c>
      <c r="Y3" s="55" t="str">
        <f>IF(Y2=0,"-",Y2*100/U61)</f>
        <v>-</v>
      </c>
      <c r="Z3" s="56"/>
      <c r="AA3" s="32"/>
      <c r="AB3" s="32"/>
      <c r="AC3" s="32"/>
      <c r="AD3" s="32"/>
      <c r="AE3" s="32"/>
    </row>
    <row r="4" spans="1:31" s="21" customFormat="1" ht="21" customHeight="1">
      <c r="A4" s="32"/>
      <c r="D4" s="21" t="s">
        <v>153</v>
      </c>
      <c r="V4" s="32"/>
      <c r="W4" s="152"/>
      <c r="X4" s="52" t="s">
        <v>36</v>
      </c>
      <c r="Y4" s="55" t="str">
        <f>IF(Y3="-","-",Y3*Y1/100)</f>
        <v>-</v>
      </c>
      <c r="Z4" s="56" t="s">
        <v>42</v>
      </c>
      <c r="AA4" s="32"/>
      <c r="AB4" s="32"/>
      <c r="AC4" s="32"/>
      <c r="AD4" s="32"/>
      <c r="AE4" s="32"/>
    </row>
    <row r="5" spans="1:31" s="7" customFormat="1" ht="73.5" customHeight="1">
      <c r="A5" s="32"/>
      <c r="B5" s="167" t="s">
        <v>0</v>
      </c>
      <c r="C5" s="179" t="str">
        <f>นักเรียน!B5</f>
        <v>เลขประจำตัว</v>
      </c>
      <c r="D5" s="167" t="s">
        <v>1</v>
      </c>
      <c r="E5" s="175" t="s">
        <v>154</v>
      </c>
      <c r="F5" s="176"/>
      <c r="G5" s="176"/>
      <c r="H5" s="176"/>
      <c r="I5" s="177"/>
      <c r="J5" s="175" t="s">
        <v>155</v>
      </c>
      <c r="K5" s="176"/>
      <c r="L5" s="176"/>
      <c r="M5" s="176"/>
      <c r="N5" s="177"/>
      <c r="O5" s="175" t="s">
        <v>156</v>
      </c>
      <c r="P5" s="176"/>
      <c r="Q5" s="176"/>
      <c r="R5" s="176"/>
      <c r="S5" s="176"/>
      <c r="T5" s="174" t="s">
        <v>31</v>
      </c>
      <c r="U5" s="174" t="s">
        <v>30</v>
      </c>
      <c r="V5" s="32"/>
      <c r="W5" s="47" t="s">
        <v>8</v>
      </c>
      <c r="X5" s="48" t="s">
        <v>9</v>
      </c>
      <c r="Y5" s="32"/>
      <c r="Z5" s="32"/>
      <c r="AA5" s="32"/>
      <c r="AB5" s="32"/>
      <c r="AC5" s="32"/>
      <c r="AD5" s="32"/>
      <c r="AE5" s="32"/>
    </row>
    <row r="6" spans="1:31" ht="24" customHeight="1">
      <c r="B6" s="167"/>
      <c r="C6" s="179"/>
      <c r="D6" s="167"/>
      <c r="E6" s="40">
        <v>5</v>
      </c>
      <c r="F6" s="41">
        <v>4</v>
      </c>
      <c r="G6" s="41">
        <v>3</v>
      </c>
      <c r="H6" s="41">
        <v>2</v>
      </c>
      <c r="I6" s="42">
        <v>1</v>
      </c>
      <c r="J6" s="40">
        <v>5</v>
      </c>
      <c r="K6" s="41">
        <v>4</v>
      </c>
      <c r="L6" s="41">
        <v>3</v>
      </c>
      <c r="M6" s="41">
        <v>2</v>
      </c>
      <c r="N6" s="42">
        <v>1</v>
      </c>
      <c r="O6" s="40">
        <v>5</v>
      </c>
      <c r="P6" s="41">
        <v>4</v>
      </c>
      <c r="Q6" s="41">
        <v>3</v>
      </c>
      <c r="R6" s="41">
        <v>2</v>
      </c>
      <c r="S6" s="50">
        <v>1</v>
      </c>
      <c r="T6" s="174"/>
      <c r="U6" s="174"/>
      <c r="W6" s="63">
        <v>15</v>
      </c>
      <c r="X6" s="64">
        <v>100</v>
      </c>
    </row>
    <row r="7" spans="1:31" s="4" customFormat="1" ht="15" customHeight="1">
      <c r="A7" s="34"/>
      <c r="B7" s="3">
        <v>1</v>
      </c>
      <c r="C7" s="26">
        <f>IF(นักเรียน!B6="","",นักเรียน!B6)</f>
        <v>4462</v>
      </c>
      <c r="D7" s="27" t="str">
        <f>IF(นักเรียน!C6="","",นักเรียน!C6)</f>
        <v>สามเณร</v>
      </c>
      <c r="E7" s="44"/>
      <c r="F7" s="45"/>
      <c r="G7" s="45"/>
      <c r="H7" s="45"/>
      <c r="I7" s="46"/>
      <c r="J7" s="44"/>
      <c r="K7" s="45"/>
      <c r="L7" s="45"/>
      <c r="M7" s="45"/>
      <c r="N7" s="46"/>
      <c r="O7" s="44"/>
      <c r="P7" s="45"/>
      <c r="Q7" s="45"/>
      <c r="R7" s="45"/>
      <c r="S7" s="46"/>
      <c r="T7" s="43" t="str">
        <f>IF(X7=0,"",IF(X7&gt;=90,5,IF(X7&gt;=75,4,IF(X7&gt;=60,3,IF(X7&gt;=50,2,1)))))</f>
        <v/>
      </c>
      <c r="U7" s="43" t="str">
        <f>IF(T7="","",IF(T7=5,"ดีเยี่ยม",IF(T7=4,"ดีมาก",IF(T7=3,"ดี",IF(T7=2,"พอใช้","ปรับปรุง")))))</f>
        <v/>
      </c>
      <c r="V7" s="34"/>
      <c r="W7" s="39">
        <f>SUM(E7:S7)</f>
        <v>0</v>
      </c>
      <c r="X7" s="65">
        <f>W7*100/$W$6</f>
        <v>0</v>
      </c>
      <c r="Y7" s="34"/>
      <c r="Z7" s="34"/>
      <c r="AA7" s="34"/>
      <c r="AB7" s="34"/>
      <c r="AC7" s="34"/>
      <c r="AD7" s="34"/>
      <c r="AE7" s="34"/>
    </row>
    <row r="8" spans="1:31" s="4" customFormat="1" ht="15" customHeight="1">
      <c r="A8" s="34"/>
      <c r="B8" s="3">
        <v>2</v>
      </c>
      <c r="C8" s="26">
        <f>IF(นักเรียน!B7="","",นักเรียน!B7)</f>
        <v>7338</v>
      </c>
      <c r="D8" s="27" t="str">
        <f>IF(นักเรียน!C7="","",นักเรียน!C7)</f>
        <v>สามเณร</v>
      </c>
      <c r="E8" s="44"/>
      <c r="F8" s="45"/>
      <c r="G8" s="45"/>
      <c r="H8" s="45"/>
      <c r="I8" s="46"/>
      <c r="J8" s="44"/>
      <c r="K8" s="45"/>
      <c r="L8" s="45"/>
      <c r="M8" s="45"/>
      <c r="N8" s="46"/>
      <c r="O8" s="44"/>
      <c r="P8" s="45"/>
      <c r="Q8" s="45"/>
      <c r="R8" s="45"/>
      <c r="S8" s="46"/>
      <c r="T8" s="43" t="str">
        <f t="shared" ref="T8:T51" si="0">IF(X8=0,"",IF(X8&gt;=90,5,IF(X8&gt;=75,4,IF(X8&gt;=60,3,IF(X8&gt;=50,2,1)))))</f>
        <v/>
      </c>
      <c r="U8" s="43" t="str">
        <f t="shared" ref="U8:U50" si="1">IF(T8="","",IF(T8=5,"ดีเยี่ยม",IF(T8=4,"ดีมาก",IF(T8=3,"ดี",IF(T8=2,"พอใช้","ปรับปรุง")))))</f>
        <v/>
      </c>
      <c r="V8" s="34"/>
      <c r="W8" s="39">
        <f t="shared" ref="W8:W51" si="2">SUM(E8:S8)</f>
        <v>0</v>
      </c>
      <c r="X8" s="65">
        <f t="shared" ref="X8:X51" si="3">W8*100/$W$6</f>
        <v>0</v>
      </c>
      <c r="Y8" s="34"/>
      <c r="Z8" s="34"/>
      <c r="AA8" s="34"/>
      <c r="AB8" s="34"/>
      <c r="AC8" s="34"/>
      <c r="AD8" s="34"/>
      <c r="AE8" s="34"/>
    </row>
    <row r="9" spans="1:31" s="4" customFormat="1" ht="15" customHeight="1">
      <c r="A9" s="34"/>
      <c r="B9" s="3">
        <v>3</v>
      </c>
      <c r="C9" s="26">
        <f>IF(นักเรียน!B8="","",นักเรียน!B8)</f>
        <v>7341</v>
      </c>
      <c r="D9" s="27" t="str">
        <f>IF(นักเรียน!C8="","",นักเรียน!C8)</f>
        <v>สามเณร</v>
      </c>
      <c r="E9" s="44"/>
      <c r="F9" s="45"/>
      <c r="G9" s="45"/>
      <c r="H9" s="45"/>
      <c r="I9" s="46"/>
      <c r="J9" s="44"/>
      <c r="K9" s="45"/>
      <c r="L9" s="45"/>
      <c r="M9" s="45"/>
      <c r="N9" s="46"/>
      <c r="O9" s="44"/>
      <c r="P9" s="45"/>
      <c r="Q9" s="45"/>
      <c r="R9" s="45"/>
      <c r="S9" s="46"/>
      <c r="T9" s="43" t="str">
        <f t="shared" si="0"/>
        <v/>
      </c>
      <c r="U9" s="43" t="str">
        <f t="shared" si="1"/>
        <v/>
      </c>
      <c r="V9" s="34"/>
      <c r="W9" s="39">
        <f t="shared" si="2"/>
        <v>0</v>
      </c>
      <c r="X9" s="65">
        <f t="shared" si="3"/>
        <v>0</v>
      </c>
      <c r="Y9" s="34"/>
      <c r="Z9" s="34"/>
      <c r="AA9" s="34"/>
      <c r="AB9" s="34"/>
      <c r="AC9" s="34"/>
      <c r="AD9" s="34"/>
      <c r="AE9" s="34"/>
    </row>
    <row r="10" spans="1:31" s="4" customFormat="1" ht="15" customHeight="1">
      <c r="A10" s="34"/>
      <c r="B10" s="3">
        <v>4</v>
      </c>
      <c r="C10" s="26">
        <f>IF(นักเรียน!B9="","",นักเรียน!B9)</f>
        <v>7410</v>
      </c>
      <c r="D10" s="27" t="str">
        <f>IF(นักเรียน!C9="","",นักเรียน!C9)</f>
        <v>สามเณร</v>
      </c>
      <c r="E10" s="44"/>
      <c r="F10" s="45"/>
      <c r="G10" s="45"/>
      <c r="H10" s="45"/>
      <c r="I10" s="46"/>
      <c r="J10" s="44"/>
      <c r="K10" s="45"/>
      <c r="L10" s="45"/>
      <c r="M10" s="45"/>
      <c r="N10" s="46"/>
      <c r="O10" s="44"/>
      <c r="P10" s="45"/>
      <c r="Q10" s="45"/>
      <c r="R10" s="45"/>
      <c r="S10" s="46"/>
      <c r="T10" s="43" t="str">
        <f t="shared" si="0"/>
        <v/>
      </c>
      <c r="U10" s="43" t="str">
        <f t="shared" si="1"/>
        <v/>
      </c>
      <c r="V10" s="34"/>
      <c r="W10" s="39">
        <f t="shared" si="2"/>
        <v>0</v>
      </c>
      <c r="X10" s="65">
        <f t="shared" si="3"/>
        <v>0</v>
      </c>
      <c r="Y10" s="34"/>
      <c r="Z10" s="34"/>
      <c r="AA10" s="34"/>
      <c r="AB10" s="34"/>
      <c r="AC10" s="34"/>
      <c r="AD10" s="34"/>
      <c r="AE10" s="34"/>
    </row>
    <row r="11" spans="1:31" s="4" customFormat="1" ht="15" customHeight="1">
      <c r="A11" s="34"/>
      <c r="B11" s="3">
        <v>5</v>
      </c>
      <c r="C11" s="26">
        <f>IF(นักเรียน!B10="","",นักเรียน!B10)</f>
        <v>7418</v>
      </c>
      <c r="D11" s="27" t="str">
        <f>IF(นักเรียน!C10="","",นักเรียน!C10)</f>
        <v>สามเณร</v>
      </c>
      <c r="E11" s="44"/>
      <c r="F11" s="45"/>
      <c r="G11" s="45"/>
      <c r="H11" s="45"/>
      <c r="I11" s="46"/>
      <c r="J11" s="44"/>
      <c r="K11" s="45"/>
      <c r="L11" s="45"/>
      <c r="M11" s="45"/>
      <c r="N11" s="46"/>
      <c r="O11" s="44"/>
      <c r="P11" s="45"/>
      <c r="Q11" s="45"/>
      <c r="R11" s="45"/>
      <c r="S11" s="46"/>
      <c r="T11" s="43" t="str">
        <f t="shared" si="0"/>
        <v/>
      </c>
      <c r="U11" s="43" t="str">
        <f t="shared" si="1"/>
        <v/>
      </c>
      <c r="V11" s="34"/>
      <c r="W11" s="39">
        <f t="shared" si="2"/>
        <v>0</v>
      </c>
      <c r="X11" s="65">
        <f t="shared" si="3"/>
        <v>0</v>
      </c>
      <c r="Y11" s="34"/>
      <c r="Z11" s="34"/>
      <c r="AA11" s="34"/>
      <c r="AB11" s="34"/>
      <c r="AC11" s="34"/>
      <c r="AD11" s="34"/>
      <c r="AE11" s="34"/>
    </row>
    <row r="12" spans="1:31" s="4" customFormat="1" ht="15" customHeight="1">
      <c r="A12" s="34"/>
      <c r="B12" s="3">
        <v>6</v>
      </c>
      <c r="C12" s="26">
        <f>IF(นักเรียน!B11="","",นักเรียน!B11)</f>
        <v>7420</v>
      </c>
      <c r="D12" s="27" t="str">
        <f>IF(นักเรียน!C11="","",นักเรียน!C11)</f>
        <v>สามเณร</v>
      </c>
      <c r="E12" s="44"/>
      <c r="F12" s="45"/>
      <c r="G12" s="45"/>
      <c r="H12" s="45"/>
      <c r="I12" s="46"/>
      <c r="J12" s="44"/>
      <c r="K12" s="45"/>
      <c r="L12" s="45"/>
      <c r="M12" s="45"/>
      <c r="N12" s="46"/>
      <c r="O12" s="44"/>
      <c r="P12" s="45"/>
      <c r="Q12" s="45"/>
      <c r="R12" s="45"/>
      <c r="S12" s="46"/>
      <c r="T12" s="43" t="str">
        <f t="shared" si="0"/>
        <v/>
      </c>
      <c r="U12" s="43" t="str">
        <f t="shared" si="1"/>
        <v/>
      </c>
      <c r="V12" s="34"/>
      <c r="W12" s="39">
        <f t="shared" si="2"/>
        <v>0</v>
      </c>
      <c r="X12" s="65">
        <f t="shared" si="3"/>
        <v>0</v>
      </c>
      <c r="Y12" s="34"/>
      <c r="Z12" s="34"/>
      <c r="AA12" s="34"/>
      <c r="AB12" s="34"/>
      <c r="AC12" s="34"/>
      <c r="AD12" s="34"/>
      <c r="AE12" s="34"/>
    </row>
    <row r="13" spans="1:31" s="4" customFormat="1" ht="15" customHeight="1">
      <c r="A13" s="34"/>
      <c r="B13" s="3">
        <v>7</v>
      </c>
      <c r="C13" s="26">
        <f>IF(นักเรียน!B12="","",นักเรียน!B12)</f>
        <v>7421</v>
      </c>
      <c r="D13" s="27" t="str">
        <f>IF(นักเรียน!C12="","",นักเรียน!C12)</f>
        <v>สามเณร</v>
      </c>
      <c r="E13" s="44"/>
      <c r="F13" s="45"/>
      <c r="G13" s="45"/>
      <c r="H13" s="45"/>
      <c r="I13" s="46"/>
      <c r="J13" s="44"/>
      <c r="K13" s="45"/>
      <c r="L13" s="45"/>
      <c r="M13" s="45"/>
      <c r="N13" s="46"/>
      <c r="O13" s="44"/>
      <c r="P13" s="45"/>
      <c r="Q13" s="45"/>
      <c r="R13" s="45"/>
      <c r="S13" s="46"/>
      <c r="T13" s="43" t="str">
        <f t="shared" si="0"/>
        <v/>
      </c>
      <c r="U13" s="43" t="str">
        <f t="shared" si="1"/>
        <v/>
      </c>
      <c r="V13" s="34"/>
      <c r="W13" s="39">
        <f t="shared" si="2"/>
        <v>0</v>
      </c>
      <c r="X13" s="65">
        <f t="shared" si="3"/>
        <v>0</v>
      </c>
      <c r="Y13" s="34"/>
      <c r="Z13" s="34"/>
      <c r="AA13" s="34"/>
      <c r="AB13" s="34"/>
      <c r="AC13" s="34"/>
      <c r="AD13" s="34"/>
      <c r="AE13" s="34"/>
    </row>
    <row r="14" spans="1:31" s="4" customFormat="1" ht="15" customHeight="1">
      <c r="A14" s="34"/>
      <c r="B14" s="3">
        <v>8</v>
      </c>
      <c r="C14" s="26">
        <f>IF(นักเรียน!B13="","",นักเรียน!B13)</f>
        <v>7424</v>
      </c>
      <c r="D14" s="27" t="str">
        <f>IF(นักเรียน!C13="","",นักเรียน!C13)</f>
        <v>สามเณร</v>
      </c>
      <c r="E14" s="44"/>
      <c r="F14" s="45"/>
      <c r="G14" s="45"/>
      <c r="H14" s="45"/>
      <c r="I14" s="46"/>
      <c r="J14" s="44"/>
      <c r="K14" s="45"/>
      <c r="L14" s="45"/>
      <c r="M14" s="45"/>
      <c r="N14" s="46"/>
      <c r="O14" s="44"/>
      <c r="P14" s="45"/>
      <c r="Q14" s="45"/>
      <c r="R14" s="45"/>
      <c r="S14" s="46"/>
      <c r="T14" s="43" t="str">
        <f t="shared" si="0"/>
        <v/>
      </c>
      <c r="U14" s="43" t="str">
        <f t="shared" si="1"/>
        <v/>
      </c>
      <c r="V14" s="34"/>
      <c r="W14" s="39">
        <f t="shared" si="2"/>
        <v>0</v>
      </c>
      <c r="X14" s="65">
        <f t="shared" si="3"/>
        <v>0</v>
      </c>
      <c r="Y14" s="34"/>
      <c r="Z14" s="34"/>
      <c r="AA14" s="34"/>
      <c r="AB14" s="34"/>
      <c r="AC14" s="34"/>
      <c r="AD14" s="34"/>
      <c r="AE14" s="34"/>
    </row>
    <row r="15" spans="1:31" s="4" customFormat="1" ht="15" customHeight="1">
      <c r="A15" s="34"/>
      <c r="B15" s="3">
        <v>9</v>
      </c>
      <c r="C15" s="26">
        <f>IF(นักเรียน!B14="","",นักเรียน!B14)</f>
        <v>7425</v>
      </c>
      <c r="D15" s="27" t="str">
        <f>IF(นักเรียน!C14="","",นักเรียน!C14)</f>
        <v>สามเณร</v>
      </c>
      <c r="E15" s="44"/>
      <c r="F15" s="45"/>
      <c r="G15" s="45"/>
      <c r="H15" s="45"/>
      <c r="I15" s="46"/>
      <c r="J15" s="44"/>
      <c r="K15" s="45"/>
      <c r="L15" s="45"/>
      <c r="M15" s="45"/>
      <c r="N15" s="46"/>
      <c r="O15" s="44"/>
      <c r="P15" s="45"/>
      <c r="Q15" s="45"/>
      <c r="R15" s="45"/>
      <c r="S15" s="46"/>
      <c r="T15" s="43" t="str">
        <f t="shared" si="0"/>
        <v/>
      </c>
      <c r="U15" s="43" t="str">
        <f t="shared" si="1"/>
        <v/>
      </c>
      <c r="V15" s="34"/>
      <c r="W15" s="39">
        <f t="shared" si="2"/>
        <v>0</v>
      </c>
      <c r="X15" s="65">
        <f t="shared" si="3"/>
        <v>0</v>
      </c>
      <c r="Y15" s="34"/>
      <c r="Z15" s="34"/>
      <c r="AA15" s="34"/>
      <c r="AB15" s="34"/>
      <c r="AC15" s="34"/>
      <c r="AD15" s="34"/>
      <c r="AE15" s="34"/>
    </row>
    <row r="16" spans="1:31" s="4" customFormat="1" ht="15" customHeight="1">
      <c r="A16" s="34"/>
      <c r="B16" s="3">
        <v>10</v>
      </c>
      <c r="C16" s="26">
        <f>IF(นักเรียน!B15="","",นักเรียน!B15)</f>
        <v>7431</v>
      </c>
      <c r="D16" s="27" t="str">
        <f>IF(นักเรียน!C15="","",นักเรียน!C15)</f>
        <v>สามเณร</v>
      </c>
      <c r="E16" s="44"/>
      <c r="F16" s="45"/>
      <c r="G16" s="45"/>
      <c r="H16" s="45"/>
      <c r="I16" s="46"/>
      <c r="J16" s="44"/>
      <c r="K16" s="45"/>
      <c r="L16" s="45"/>
      <c r="M16" s="45"/>
      <c r="N16" s="46"/>
      <c r="O16" s="44"/>
      <c r="P16" s="45"/>
      <c r="Q16" s="45"/>
      <c r="R16" s="45"/>
      <c r="S16" s="46"/>
      <c r="T16" s="43" t="str">
        <f t="shared" si="0"/>
        <v/>
      </c>
      <c r="U16" s="43" t="str">
        <f t="shared" si="1"/>
        <v/>
      </c>
      <c r="V16" s="34"/>
      <c r="W16" s="39">
        <f t="shared" si="2"/>
        <v>0</v>
      </c>
      <c r="X16" s="65">
        <f t="shared" si="3"/>
        <v>0</v>
      </c>
      <c r="Y16" s="34"/>
      <c r="Z16" s="34"/>
      <c r="AA16" s="34"/>
      <c r="AB16" s="34"/>
      <c r="AC16" s="34"/>
      <c r="AD16" s="34"/>
      <c r="AE16" s="34"/>
    </row>
    <row r="17" spans="1:31" s="4" customFormat="1" ht="15" customHeight="1">
      <c r="A17" s="34"/>
      <c r="B17" s="3">
        <v>11</v>
      </c>
      <c r="C17" s="26">
        <f>IF(นักเรียน!B16="","",นักเรียน!B16)</f>
        <v>7435</v>
      </c>
      <c r="D17" s="27" t="str">
        <f>IF(นักเรียน!C16="","",นักเรียน!C16)</f>
        <v>สามเณร</v>
      </c>
      <c r="E17" s="44"/>
      <c r="F17" s="45"/>
      <c r="G17" s="45"/>
      <c r="H17" s="45"/>
      <c r="I17" s="46"/>
      <c r="J17" s="44"/>
      <c r="K17" s="45"/>
      <c r="L17" s="45"/>
      <c r="M17" s="45"/>
      <c r="N17" s="46"/>
      <c r="O17" s="44"/>
      <c r="P17" s="45"/>
      <c r="Q17" s="45"/>
      <c r="R17" s="45"/>
      <c r="S17" s="46"/>
      <c r="T17" s="43" t="str">
        <f t="shared" si="0"/>
        <v/>
      </c>
      <c r="U17" s="43" t="str">
        <f t="shared" si="1"/>
        <v/>
      </c>
      <c r="V17" s="34"/>
      <c r="W17" s="39">
        <f t="shared" si="2"/>
        <v>0</v>
      </c>
      <c r="X17" s="65">
        <f t="shared" si="3"/>
        <v>0</v>
      </c>
      <c r="Y17" s="34"/>
      <c r="Z17" s="34"/>
      <c r="AA17" s="34"/>
      <c r="AB17" s="34"/>
      <c r="AC17" s="34"/>
      <c r="AD17" s="34"/>
      <c r="AE17" s="34"/>
    </row>
    <row r="18" spans="1:31" s="4" customFormat="1" ht="15" customHeight="1">
      <c r="A18" s="34"/>
      <c r="B18" s="3">
        <v>12</v>
      </c>
      <c r="C18" s="26">
        <f>IF(นักเรียน!B17="","",นักเรียน!B17)</f>
        <v>7442</v>
      </c>
      <c r="D18" s="27" t="str">
        <f>IF(นักเรียน!C17="","",นักเรียน!C17)</f>
        <v>สามเณร</v>
      </c>
      <c r="E18" s="44"/>
      <c r="F18" s="45"/>
      <c r="G18" s="45"/>
      <c r="H18" s="45"/>
      <c r="I18" s="46"/>
      <c r="J18" s="44"/>
      <c r="K18" s="45"/>
      <c r="L18" s="45"/>
      <c r="M18" s="45"/>
      <c r="N18" s="46"/>
      <c r="O18" s="44"/>
      <c r="P18" s="45"/>
      <c r="Q18" s="45"/>
      <c r="R18" s="45"/>
      <c r="S18" s="46"/>
      <c r="T18" s="43" t="str">
        <f t="shared" si="0"/>
        <v/>
      </c>
      <c r="U18" s="43" t="str">
        <f t="shared" si="1"/>
        <v/>
      </c>
      <c r="V18" s="34"/>
      <c r="W18" s="39">
        <f t="shared" si="2"/>
        <v>0</v>
      </c>
      <c r="X18" s="65">
        <f t="shared" si="3"/>
        <v>0</v>
      </c>
      <c r="Y18" s="34"/>
      <c r="Z18" s="34"/>
      <c r="AA18" s="34"/>
      <c r="AB18" s="34"/>
      <c r="AC18" s="34"/>
      <c r="AD18" s="34"/>
      <c r="AE18" s="34"/>
    </row>
    <row r="19" spans="1:31" s="4" customFormat="1" ht="15" customHeight="1">
      <c r="A19" s="34"/>
      <c r="B19" s="3">
        <v>13</v>
      </c>
      <c r="C19" s="26">
        <f>IF(นักเรียน!B18="","",นักเรียน!B18)</f>
        <v>7443</v>
      </c>
      <c r="D19" s="27" t="str">
        <f>IF(นักเรียน!C18="","",นักเรียน!C18)</f>
        <v>สามเณร</v>
      </c>
      <c r="E19" s="44"/>
      <c r="F19" s="45"/>
      <c r="G19" s="45"/>
      <c r="H19" s="45"/>
      <c r="I19" s="46"/>
      <c r="J19" s="44"/>
      <c r="K19" s="45"/>
      <c r="L19" s="45"/>
      <c r="M19" s="45"/>
      <c r="N19" s="46"/>
      <c r="O19" s="44"/>
      <c r="P19" s="45"/>
      <c r="Q19" s="45"/>
      <c r="R19" s="45"/>
      <c r="S19" s="46"/>
      <c r="T19" s="43" t="str">
        <f t="shared" si="0"/>
        <v/>
      </c>
      <c r="U19" s="43" t="str">
        <f t="shared" si="1"/>
        <v/>
      </c>
      <c r="V19" s="34"/>
      <c r="W19" s="39">
        <f t="shared" si="2"/>
        <v>0</v>
      </c>
      <c r="X19" s="65">
        <f t="shared" si="3"/>
        <v>0</v>
      </c>
      <c r="Y19" s="34"/>
      <c r="Z19" s="34"/>
      <c r="AA19" s="34"/>
      <c r="AB19" s="34"/>
      <c r="AC19" s="34"/>
      <c r="AD19" s="34"/>
      <c r="AE19" s="34"/>
    </row>
    <row r="20" spans="1:31" s="4" customFormat="1" ht="15" customHeight="1">
      <c r="A20" s="34"/>
      <c r="B20" s="3">
        <v>14</v>
      </c>
      <c r="C20" s="26">
        <f>IF(นักเรียน!B19="","",นักเรียน!B19)</f>
        <v>7446</v>
      </c>
      <c r="D20" s="27" t="str">
        <f>IF(นักเรียน!C19="","",นักเรียน!C19)</f>
        <v>สามเณร</v>
      </c>
      <c r="E20" s="44"/>
      <c r="F20" s="45"/>
      <c r="G20" s="45"/>
      <c r="H20" s="45"/>
      <c r="I20" s="46"/>
      <c r="J20" s="44"/>
      <c r="K20" s="45"/>
      <c r="L20" s="45"/>
      <c r="M20" s="45"/>
      <c r="N20" s="46"/>
      <c r="O20" s="44"/>
      <c r="P20" s="45"/>
      <c r="Q20" s="45"/>
      <c r="R20" s="45"/>
      <c r="S20" s="46"/>
      <c r="T20" s="43" t="str">
        <f t="shared" si="0"/>
        <v/>
      </c>
      <c r="U20" s="43" t="str">
        <f t="shared" si="1"/>
        <v/>
      </c>
      <c r="V20" s="34"/>
      <c r="W20" s="39">
        <f t="shared" si="2"/>
        <v>0</v>
      </c>
      <c r="X20" s="65">
        <f t="shared" si="3"/>
        <v>0</v>
      </c>
      <c r="Y20" s="34"/>
      <c r="Z20" s="34"/>
      <c r="AA20" s="34"/>
      <c r="AB20" s="34"/>
      <c r="AC20" s="34"/>
      <c r="AD20" s="34"/>
      <c r="AE20" s="34"/>
    </row>
    <row r="21" spans="1:31" s="4" customFormat="1" ht="15" customHeight="1">
      <c r="A21" s="34"/>
      <c r="B21" s="3">
        <v>15</v>
      </c>
      <c r="C21" s="26">
        <f>IF(นักเรียน!B20="","",นักเรียน!B20)</f>
        <v>7447</v>
      </c>
      <c r="D21" s="27" t="str">
        <f>IF(นักเรียน!C20="","",นักเรียน!C20)</f>
        <v>สามเณร</v>
      </c>
      <c r="E21" s="44"/>
      <c r="F21" s="45"/>
      <c r="G21" s="45"/>
      <c r="H21" s="45"/>
      <c r="I21" s="46"/>
      <c r="J21" s="44"/>
      <c r="K21" s="45"/>
      <c r="L21" s="45"/>
      <c r="M21" s="45"/>
      <c r="N21" s="46"/>
      <c r="O21" s="44"/>
      <c r="P21" s="45"/>
      <c r="Q21" s="45"/>
      <c r="R21" s="45"/>
      <c r="S21" s="46"/>
      <c r="T21" s="43" t="str">
        <f t="shared" si="0"/>
        <v/>
      </c>
      <c r="U21" s="43" t="str">
        <f t="shared" si="1"/>
        <v/>
      </c>
      <c r="V21" s="34"/>
      <c r="W21" s="39">
        <f t="shared" si="2"/>
        <v>0</v>
      </c>
      <c r="X21" s="65">
        <f t="shared" si="3"/>
        <v>0</v>
      </c>
      <c r="Y21" s="34"/>
      <c r="Z21" s="34"/>
      <c r="AA21" s="34"/>
      <c r="AB21" s="34"/>
      <c r="AC21" s="34"/>
      <c r="AD21" s="34"/>
      <c r="AE21" s="34"/>
    </row>
    <row r="22" spans="1:31" s="4" customFormat="1" ht="15" customHeight="1">
      <c r="A22" s="34"/>
      <c r="B22" s="3">
        <v>16</v>
      </c>
      <c r="C22" s="26">
        <f>IF(นักเรียน!B21="","",นักเรียน!B21)</f>
        <v>7448</v>
      </c>
      <c r="D22" s="27" t="str">
        <f>IF(นักเรียน!C21="","",นักเรียน!C21)</f>
        <v>สามเณร</v>
      </c>
      <c r="E22" s="44"/>
      <c r="F22" s="45"/>
      <c r="G22" s="45"/>
      <c r="H22" s="45"/>
      <c r="I22" s="46"/>
      <c r="J22" s="44"/>
      <c r="K22" s="45"/>
      <c r="L22" s="45"/>
      <c r="M22" s="45"/>
      <c r="N22" s="46"/>
      <c r="O22" s="44"/>
      <c r="P22" s="45"/>
      <c r="Q22" s="45"/>
      <c r="R22" s="45"/>
      <c r="S22" s="46"/>
      <c r="T22" s="43" t="str">
        <f t="shared" si="0"/>
        <v/>
      </c>
      <c r="U22" s="43" t="str">
        <f t="shared" si="1"/>
        <v/>
      </c>
      <c r="V22" s="34"/>
      <c r="W22" s="39">
        <f t="shared" si="2"/>
        <v>0</v>
      </c>
      <c r="X22" s="65">
        <f t="shared" si="3"/>
        <v>0</v>
      </c>
      <c r="Y22" s="34"/>
      <c r="Z22" s="34"/>
      <c r="AA22" s="34"/>
      <c r="AB22" s="34"/>
      <c r="AC22" s="34"/>
      <c r="AD22" s="34"/>
      <c r="AE22" s="34"/>
    </row>
    <row r="23" spans="1:31" s="4" customFormat="1" ht="15" customHeight="1">
      <c r="A23" s="34"/>
      <c r="B23" s="3">
        <v>17</v>
      </c>
      <c r="C23" s="26">
        <f>IF(นักเรียน!B22="","",นักเรียน!B22)</f>
        <v>7453</v>
      </c>
      <c r="D23" s="27" t="str">
        <f>IF(นักเรียน!C22="","",นักเรียน!C22)</f>
        <v>สามเณร</v>
      </c>
      <c r="E23" s="44"/>
      <c r="F23" s="45"/>
      <c r="G23" s="45"/>
      <c r="H23" s="45"/>
      <c r="I23" s="46"/>
      <c r="J23" s="44"/>
      <c r="K23" s="45"/>
      <c r="L23" s="45"/>
      <c r="M23" s="45"/>
      <c r="N23" s="46"/>
      <c r="O23" s="44"/>
      <c r="P23" s="45"/>
      <c r="Q23" s="45"/>
      <c r="R23" s="45"/>
      <c r="S23" s="46"/>
      <c r="T23" s="43" t="str">
        <f t="shared" si="0"/>
        <v/>
      </c>
      <c r="U23" s="43" t="str">
        <f t="shared" si="1"/>
        <v/>
      </c>
      <c r="V23" s="34"/>
      <c r="W23" s="39">
        <f t="shared" si="2"/>
        <v>0</v>
      </c>
      <c r="X23" s="65">
        <f t="shared" si="3"/>
        <v>0</v>
      </c>
      <c r="Y23" s="34"/>
      <c r="Z23" s="34"/>
      <c r="AA23" s="34"/>
      <c r="AB23" s="34"/>
      <c r="AC23" s="34"/>
      <c r="AD23" s="34"/>
      <c r="AE23" s="34"/>
    </row>
    <row r="24" spans="1:31" s="4" customFormat="1" ht="15" customHeight="1">
      <c r="A24" s="34"/>
      <c r="B24" s="3">
        <v>18</v>
      </c>
      <c r="C24" s="26">
        <f>IF(นักเรียน!B23="","",นักเรียน!B23)</f>
        <v>7454</v>
      </c>
      <c r="D24" s="27" t="str">
        <f>IF(นักเรียน!C23="","",นักเรียน!C23)</f>
        <v>สามเณร</v>
      </c>
      <c r="E24" s="44"/>
      <c r="F24" s="45"/>
      <c r="G24" s="45"/>
      <c r="H24" s="45"/>
      <c r="I24" s="46"/>
      <c r="J24" s="44"/>
      <c r="K24" s="45"/>
      <c r="L24" s="45"/>
      <c r="M24" s="45"/>
      <c r="N24" s="46"/>
      <c r="O24" s="44"/>
      <c r="P24" s="45"/>
      <c r="Q24" s="45"/>
      <c r="R24" s="45"/>
      <c r="S24" s="46"/>
      <c r="T24" s="43" t="str">
        <f t="shared" si="0"/>
        <v/>
      </c>
      <c r="U24" s="43" t="str">
        <f t="shared" si="1"/>
        <v/>
      </c>
      <c r="V24" s="34"/>
      <c r="W24" s="39">
        <f t="shared" si="2"/>
        <v>0</v>
      </c>
      <c r="X24" s="65">
        <f t="shared" si="3"/>
        <v>0</v>
      </c>
      <c r="Y24" s="34"/>
      <c r="Z24" s="34"/>
      <c r="AA24" s="34"/>
      <c r="AB24" s="34"/>
      <c r="AC24" s="34"/>
      <c r="AD24" s="34"/>
      <c r="AE24" s="34"/>
    </row>
    <row r="25" spans="1:31" s="4" customFormat="1" ht="15" customHeight="1">
      <c r="A25" s="34"/>
      <c r="B25" s="3">
        <v>19</v>
      </c>
      <c r="C25" s="26">
        <f>IF(นักเรียน!B24="","",นักเรียน!B24)</f>
        <v>7455</v>
      </c>
      <c r="D25" s="27" t="str">
        <f>IF(นักเรียน!C24="","",นักเรียน!C24)</f>
        <v>สามเณร</v>
      </c>
      <c r="E25" s="44"/>
      <c r="F25" s="45"/>
      <c r="G25" s="45"/>
      <c r="H25" s="45"/>
      <c r="I25" s="46"/>
      <c r="J25" s="44"/>
      <c r="K25" s="45"/>
      <c r="L25" s="45"/>
      <c r="M25" s="45"/>
      <c r="N25" s="46"/>
      <c r="O25" s="44"/>
      <c r="P25" s="45"/>
      <c r="Q25" s="45"/>
      <c r="R25" s="45"/>
      <c r="S25" s="46"/>
      <c r="T25" s="43" t="str">
        <f t="shared" si="0"/>
        <v/>
      </c>
      <c r="U25" s="43" t="str">
        <f t="shared" si="1"/>
        <v/>
      </c>
      <c r="V25" s="34"/>
      <c r="W25" s="39">
        <f t="shared" si="2"/>
        <v>0</v>
      </c>
      <c r="X25" s="65">
        <f t="shared" si="3"/>
        <v>0</v>
      </c>
      <c r="Y25" s="34"/>
      <c r="Z25" s="34"/>
      <c r="AA25" s="34"/>
      <c r="AB25" s="34"/>
      <c r="AC25" s="34"/>
      <c r="AD25" s="34"/>
      <c r="AE25" s="34"/>
    </row>
    <row r="26" spans="1:31" s="4" customFormat="1" ht="15" customHeight="1">
      <c r="A26" s="34"/>
      <c r="B26" s="3">
        <v>20</v>
      </c>
      <c r="C26" s="26">
        <f>IF(นักเรียน!B25="","",นักเรียน!B25)</f>
        <v>7456</v>
      </c>
      <c r="D26" s="27" t="str">
        <f>IF(นักเรียน!C25="","",นักเรียน!C25)</f>
        <v>สามเณร</v>
      </c>
      <c r="E26" s="44"/>
      <c r="F26" s="45"/>
      <c r="G26" s="45"/>
      <c r="H26" s="45"/>
      <c r="I26" s="46"/>
      <c r="J26" s="44"/>
      <c r="K26" s="45"/>
      <c r="L26" s="45"/>
      <c r="M26" s="45"/>
      <c r="N26" s="46"/>
      <c r="O26" s="44"/>
      <c r="P26" s="45"/>
      <c r="Q26" s="45"/>
      <c r="R26" s="45"/>
      <c r="S26" s="46"/>
      <c r="T26" s="43" t="str">
        <f t="shared" si="0"/>
        <v/>
      </c>
      <c r="U26" s="43" t="str">
        <f t="shared" si="1"/>
        <v/>
      </c>
      <c r="V26" s="34"/>
      <c r="W26" s="39">
        <f t="shared" si="2"/>
        <v>0</v>
      </c>
      <c r="X26" s="65">
        <f t="shared" si="3"/>
        <v>0</v>
      </c>
      <c r="Y26" s="34"/>
      <c r="Z26" s="34"/>
      <c r="AA26" s="34"/>
      <c r="AB26" s="34"/>
      <c r="AC26" s="34"/>
      <c r="AD26" s="34"/>
      <c r="AE26" s="34"/>
    </row>
    <row r="27" spans="1:31" s="4" customFormat="1" ht="15" customHeight="1">
      <c r="A27" s="34"/>
      <c r="B27" s="3">
        <v>21</v>
      </c>
      <c r="C27" s="26">
        <f>IF(นักเรียน!B26="","",นักเรียน!B26)</f>
        <v>7458</v>
      </c>
      <c r="D27" s="27" t="str">
        <f>IF(นักเรียน!C26="","",นักเรียน!C26)</f>
        <v>สามเณร</v>
      </c>
      <c r="E27" s="44"/>
      <c r="F27" s="45"/>
      <c r="G27" s="45"/>
      <c r="H27" s="45"/>
      <c r="I27" s="46"/>
      <c r="J27" s="44"/>
      <c r="K27" s="45"/>
      <c r="L27" s="45"/>
      <c r="M27" s="45"/>
      <c r="N27" s="46"/>
      <c r="O27" s="44"/>
      <c r="P27" s="45"/>
      <c r="Q27" s="45"/>
      <c r="R27" s="45"/>
      <c r="S27" s="46"/>
      <c r="T27" s="43" t="str">
        <f t="shared" si="0"/>
        <v/>
      </c>
      <c r="U27" s="43" t="str">
        <f t="shared" si="1"/>
        <v/>
      </c>
      <c r="V27" s="34"/>
      <c r="W27" s="39">
        <f t="shared" si="2"/>
        <v>0</v>
      </c>
      <c r="X27" s="65">
        <f t="shared" si="3"/>
        <v>0</v>
      </c>
      <c r="Y27" s="34"/>
      <c r="Z27" s="34"/>
      <c r="AA27" s="34"/>
      <c r="AB27" s="34"/>
      <c r="AC27" s="34"/>
      <c r="AD27" s="34"/>
      <c r="AE27" s="34"/>
    </row>
    <row r="28" spans="1:31" s="4" customFormat="1" ht="15" customHeight="1">
      <c r="A28" s="34"/>
      <c r="B28" s="3">
        <v>22</v>
      </c>
      <c r="C28" s="26">
        <f>IF(นักเรียน!B27="","",นักเรียน!B27)</f>
        <v>7459</v>
      </c>
      <c r="D28" s="27" t="str">
        <f>IF(นักเรียน!C27="","",นักเรียน!C27)</f>
        <v>สามเณร</v>
      </c>
      <c r="E28" s="44"/>
      <c r="F28" s="45"/>
      <c r="G28" s="45"/>
      <c r="H28" s="45"/>
      <c r="I28" s="46"/>
      <c r="J28" s="44"/>
      <c r="K28" s="45"/>
      <c r="L28" s="45"/>
      <c r="M28" s="45"/>
      <c r="N28" s="46"/>
      <c r="O28" s="44"/>
      <c r="P28" s="45"/>
      <c r="Q28" s="45"/>
      <c r="R28" s="45"/>
      <c r="S28" s="46"/>
      <c r="T28" s="43" t="str">
        <f t="shared" si="0"/>
        <v/>
      </c>
      <c r="U28" s="43" t="str">
        <f t="shared" si="1"/>
        <v/>
      </c>
      <c r="V28" s="34"/>
      <c r="W28" s="39">
        <f t="shared" si="2"/>
        <v>0</v>
      </c>
      <c r="X28" s="65">
        <f t="shared" si="3"/>
        <v>0</v>
      </c>
      <c r="Y28" s="34"/>
      <c r="Z28" s="34"/>
      <c r="AA28" s="34"/>
      <c r="AB28" s="34"/>
      <c r="AC28" s="34"/>
      <c r="AD28" s="34"/>
      <c r="AE28" s="34"/>
    </row>
    <row r="29" spans="1:31" s="4" customFormat="1" ht="15" customHeight="1">
      <c r="A29" s="34"/>
      <c r="B29" s="3">
        <v>23</v>
      </c>
      <c r="C29" s="26">
        <f>IF(นักเรียน!B28="","",นักเรียน!B28)</f>
        <v>7460</v>
      </c>
      <c r="D29" s="27" t="str">
        <f>IF(นักเรียน!C28="","",นักเรียน!C28)</f>
        <v>สามเณร</v>
      </c>
      <c r="E29" s="44"/>
      <c r="F29" s="45"/>
      <c r="G29" s="45"/>
      <c r="H29" s="45"/>
      <c r="I29" s="46"/>
      <c r="J29" s="44"/>
      <c r="K29" s="45"/>
      <c r="L29" s="45"/>
      <c r="M29" s="45"/>
      <c r="N29" s="46"/>
      <c r="O29" s="44"/>
      <c r="P29" s="45"/>
      <c r="Q29" s="45"/>
      <c r="R29" s="45"/>
      <c r="S29" s="46"/>
      <c r="T29" s="43" t="str">
        <f t="shared" si="0"/>
        <v/>
      </c>
      <c r="U29" s="43" t="str">
        <f t="shared" si="1"/>
        <v/>
      </c>
      <c r="V29" s="34"/>
      <c r="W29" s="39">
        <f t="shared" si="2"/>
        <v>0</v>
      </c>
      <c r="X29" s="65">
        <f t="shared" si="3"/>
        <v>0</v>
      </c>
      <c r="Y29" s="34"/>
      <c r="Z29" s="34"/>
      <c r="AA29" s="34"/>
      <c r="AB29" s="34"/>
      <c r="AC29" s="34"/>
      <c r="AD29" s="34"/>
      <c r="AE29" s="34"/>
    </row>
    <row r="30" spans="1:31" s="4" customFormat="1" ht="15" customHeight="1">
      <c r="A30" s="34"/>
      <c r="B30" s="3">
        <v>24</v>
      </c>
      <c r="C30" s="26">
        <f>IF(นักเรียน!B29="","",นักเรียน!B29)</f>
        <v>7463</v>
      </c>
      <c r="D30" s="27" t="str">
        <f>IF(นักเรียน!C29="","",นักเรียน!C29)</f>
        <v>สามเณร</v>
      </c>
      <c r="E30" s="44"/>
      <c r="F30" s="45"/>
      <c r="G30" s="45"/>
      <c r="H30" s="45"/>
      <c r="I30" s="46"/>
      <c r="J30" s="44"/>
      <c r="K30" s="45"/>
      <c r="L30" s="45"/>
      <c r="M30" s="45"/>
      <c r="N30" s="46"/>
      <c r="O30" s="44"/>
      <c r="P30" s="45"/>
      <c r="Q30" s="45"/>
      <c r="R30" s="45"/>
      <c r="S30" s="46"/>
      <c r="T30" s="43" t="str">
        <f t="shared" si="0"/>
        <v/>
      </c>
      <c r="U30" s="43" t="str">
        <f t="shared" si="1"/>
        <v/>
      </c>
      <c r="V30" s="34"/>
      <c r="W30" s="39">
        <f t="shared" si="2"/>
        <v>0</v>
      </c>
      <c r="X30" s="65">
        <f t="shared" si="3"/>
        <v>0</v>
      </c>
      <c r="Y30" s="34"/>
      <c r="Z30" s="34"/>
      <c r="AA30" s="34"/>
      <c r="AB30" s="34"/>
      <c r="AC30" s="34"/>
      <c r="AD30" s="34"/>
      <c r="AE30" s="34"/>
    </row>
    <row r="31" spans="1:31" s="4" customFormat="1" ht="15" customHeight="1">
      <c r="A31" s="34"/>
      <c r="B31" s="3">
        <v>25</v>
      </c>
      <c r="C31" s="26">
        <f>IF(นักเรียน!B30="","",นักเรียน!B30)</f>
        <v>7466</v>
      </c>
      <c r="D31" s="27" t="str">
        <f>IF(นักเรียน!C30="","",นักเรียน!C30)</f>
        <v>สามเณร</v>
      </c>
      <c r="E31" s="44"/>
      <c r="F31" s="45"/>
      <c r="G31" s="45"/>
      <c r="H31" s="45"/>
      <c r="I31" s="46"/>
      <c r="J31" s="44"/>
      <c r="K31" s="45"/>
      <c r="L31" s="45"/>
      <c r="M31" s="45"/>
      <c r="N31" s="46"/>
      <c r="O31" s="44"/>
      <c r="P31" s="45"/>
      <c r="Q31" s="45"/>
      <c r="R31" s="45"/>
      <c r="S31" s="46"/>
      <c r="T31" s="43" t="str">
        <f t="shared" si="0"/>
        <v/>
      </c>
      <c r="U31" s="43" t="str">
        <f t="shared" si="1"/>
        <v/>
      </c>
      <c r="V31" s="34"/>
      <c r="W31" s="39">
        <f t="shared" si="2"/>
        <v>0</v>
      </c>
      <c r="X31" s="65">
        <f t="shared" si="3"/>
        <v>0</v>
      </c>
      <c r="Y31" s="34"/>
      <c r="Z31" s="34"/>
      <c r="AA31" s="34"/>
      <c r="AB31" s="34"/>
      <c r="AC31" s="34"/>
      <c r="AD31" s="34"/>
      <c r="AE31" s="34"/>
    </row>
    <row r="32" spans="1:31" s="4" customFormat="1" ht="15" customHeight="1">
      <c r="A32" s="34"/>
      <c r="B32" s="3">
        <v>26</v>
      </c>
      <c r="C32" s="26">
        <f>IF(นักเรียน!B31="","",นักเรียน!B31)</f>
        <v>7554</v>
      </c>
      <c r="D32" s="27" t="str">
        <f>IF(นักเรียน!C31="","",นักเรียน!C31)</f>
        <v>สามเณร</v>
      </c>
      <c r="E32" s="44"/>
      <c r="F32" s="45"/>
      <c r="G32" s="45"/>
      <c r="H32" s="45"/>
      <c r="I32" s="46"/>
      <c r="J32" s="44"/>
      <c r="K32" s="45"/>
      <c r="L32" s="45"/>
      <c r="M32" s="45"/>
      <c r="N32" s="46"/>
      <c r="O32" s="44"/>
      <c r="P32" s="45"/>
      <c r="Q32" s="45"/>
      <c r="R32" s="45"/>
      <c r="S32" s="46"/>
      <c r="T32" s="43" t="str">
        <f t="shared" si="0"/>
        <v/>
      </c>
      <c r="U32" s="43" t="str">
        <f t="shared" si="1"/>
        <v/>
      </c>
      <c r="V32" s="34"/>
      <c r="W32" s="39">
        <f t="shared" si="2"/>
        <v>0</v>
      </c>
      <c r="X32" s="65">
        <f t="shared" si="3"/>
        <v>0</v>
      </c>
      <c r="Y32" s="34"/>
      <c r="Z32" s="34"/>
      <c r="AA32" s="34"/>
      <c r="AB32" s="34"/>
      <c r="AC32" s="34"/>
      <c r="AD32" s="34"/>
      <c r="AE32" s="34"/>
    </row>
    <row r="33" spans="1:31" s="4" customFormat="1" ht="15" customHeight="1">
      <c r="A33" s="34"/>
      <c r="B33" s="3">
        <v>27</v>
      </c>
      <c r="C33" s="26">
        <f>IF(นักเรียน!B32="","",นักเรียน!B32)</f>
        <v>7629</v>
      </c>
      <c r="D33" s="27" t="str">
        <f>IF(นักเรียน!C32="","",นักเรียน!C32)</f>
        <v>สามเณร</v>
      </c>
      <c r="E33" s="44"/>
      <c r="F33" s="45"/>
      <c r="G33" s="45"/>
      <c r="H33" s="45"/>
      <c r="I33" s="46"/>
      <c r="J33" s="44"/>
      <c r="K33" s="45"/>
      <c r="L33" s="45"/>
      <c r="M33" s="45"/>
      <c r="N33" s="46"/>
      <c r="O33" s="44"/>
      <c r="P33" s="45"/>
      <c r="Q33" s="45"/>
      <c r="R33" s="45"/>
      <c r="S33" s="46"/>
      <c r="T33" s="43" t="str">
        <f t="shared" si="0"/>
        <v/>
      </c>
      <c r="U33" s="43" t="str">
        <f t="shared" si="1"/>
        <v/>
      </c>
      <c r="V33" s="34"/>
      <c r="W33" s="39">
        <f t="shared" si="2"/>
        <v>0</v>
      </c>
      <c r="X33" s="65">
        <f t="shared" si="3"/>
        <v>0</v>
      </c>
      <c r="Y33" s="34"/>
      <c r="Z33" s="34"/>
      <c r="AA33" s="34"/>
      <c r="AB33" s="34"/>
      <c r="AC33" s="34"/>
      <c r="AD33" s="34"/>
      <c r="AE33" s="34"/>
    </row>
    <row r="34" spans="1:31" s="4" customFormat="1" ht="15" customHeight="1">
      <c r="A34" s="34"/>
      <c r="B34" s="3">
        <v>28</v>
      </c>
      <c r="C34" s="26">
        <f>IF(นักเรียน!B33="","",นักเรียน!B33)</f>
        <v>7649</v>
      </c>
      <c r="D34" s="27" t="str">
        <f>IF(นักเรียน!C33="","",นักเรียน!C33)</f>
        <v>สามเณร</v>
      </c>
      <c r="E34" s="44"/>
      <c r="F34" s="45"/>
      <c r="G34" s="45"/>
      <c r="H34" s="45"/>
      <c r="I34" s="46"/>
      <c r="J34" s="44"/>
      <c r="K34" s="45"/>
      <c r="L34" s="45"/>
      <c r="M34" s="45"/>
      <c r="N34" s="46"/>
      <c r="O34" s="44"/>
      <c r="P34" s="45"/>
      <c r="Q34" s="45"/>
      <c r="R34" s="45"/>
      <c r="S34" s="46"/>
      <c r="T34" s="43" t="str">
        <f t="shared" si="0"/>
        <v/>
      </c>
      <c r="U34" s="43" t="str">
        <f t="shared" si="1"/>
        <v/>
      </c>
      <c r="V34" s="34"/>
      <c r="W34" s="39">
        <f t="shared" si="2"/>
        <v>0</v>
      </c>
      <c r="X34" s="65">
        <f t="shared" si="3"/>
        <v>0</v>
      </c>
      <c r="Y34" s="34"/>
      <c r="Z34" s="34"/>
      <c r="AA34" s="34"/>
      <c r="AB34" s="34"/>
      <c r="AC34" s="34"/>
      <c r="AD34" s="34"/>
      <c r="AE34" s="34"/>
    </row>
    <row r="35" spans="1:31" s="4" customFormat="1" ht="15" customHeight="1">
      <c r="A35" s="34"/>
      <c r="B35" s="3">
        <v>29</v>
      </c>
      <c r="C35" s="26">
        <f>IF(นักเรียน!B34="","",นักเรียน!B34)</f>
        <v>7734</v>
      </c>
      <c r="D35" s="27" t="str">
        <f>IF(นักเรียน!C34="","",นักเรียน!C34)</f>
        <v>สามเณร</v>
      </c>
      <c r="E35" s="44"/>
      <c r="F35" s="45"/>
      <c r="G35" s="45"/>
      <c r="H35" s="45"/>
      <c r="I35" s="46"/>
      <c r="J35" s="44"/>
      <c r="K35" s="45"/>
      <c r="L35" s="45"/>
      <c r="M35" s="45"/>
      <c r="N35" s="46"/>
      <c r="O35" s="44"/>
      <c r="P35" s="45"/>
      <c r="Q35" s="45"/>
      <c r="R35" s="45"/>
      <c r="S35" s="46"/>
      <c r="T35" s="43" t="str">
        <f t="shared" si="0"/>
        <v/>
      </c>
      <c r="U35" s="43" t="str">
        <f t="shared" si="1"/>
        <v/>
      </c>
      <c r="V35" s="34"/>
      <c r="W35" s="39">
        <f t="shared" si="2"/>
        <v>0</v>
      </c>
      <c r="X35" s="65">
        <f t="shared" si="3"/>
        <v>0</v>
      </c>
      <c r="Y35" s="34"/>
      <c r="Z35" s="34"/>
      <c r="AA35" s="34"/>
      <c r="AB35" s="34"/>
      <c r="AC35" s="34"/>
      <c r="AD35" s="34"/>
      <c r="AE35" s="34"/>
    </row>
    <row r="36" spans="1:31" s="4" customFormat="1" ht="15" customHeight="1">
      <c r="A36" s="34"/>
      <c r="B36" s="3">
        <v>30</v>
      </c>
      <c r="C36" s="26" t="str">
        <f>IF(นักเรียน!B35="","",นักเรียน!B35)</f>
        <v/>
      </c>
      <c r="D36" s="27" t="str">
        <f>IF(นักเรียน!C35="","",นักเรียน!C35)</f>
        <v/>
      </c>
      <c r="E36" s="44"/>
      <c r="F36" s="45"/>
      <c r="G36" s="45"/>
      <c r="H36" s="45"/>
      <c r="I36" s="46"/>
      <c r="J36" s="44"/>
      <c r="K36" s="45"/>
      <c r="L36" s="45"/>
      <c r="M36" s="45"/>
      <c r="N36" s="46"/>
      <c r="O36" s="44"/>
      <c r="P36" s="45"/>
      <c r="Q36" s="45"/>
      <c r="R36" s="45"/>
      <c r="S36" s="46"/>
      <c r="T36" s="43" t="str">
        <f t="shared" si="0"/>
        <v/>
      </c>
      <c r="U36" s="43" t="str">
        <f t="shared" si="1"/>
        <v/>
      </c>
      <c r="V36" s="34"/>
      <c r="W36" s="39">
        <f t="shared" si="2"/>
        <v>0</v>
      </c>
      <c r="X36" s="65">
        <f t="shared" si="3"/>
        <v>0</v>
      </c>
      <c r="Y36" s="34"/>
      <c r="Z36" s="34"/>
      <c r="AA36" s="34"/>
      <c r="AB36" s="34"/>
      <c r="AC36" s="34"/>
      <c r="AD36" s="34"/>
      <c r="AE36" s="34"/>
    </row>
    <row r="37" spans="1:31" s="4" customFormat="1" ht="15" customHeight="1">
      <c r="A37" s="34"/>
      <c r="B37" s="3">
        <v>31</v>
      </c>
      <c r="C37" s="26" t="str">
        <f>IF(นักเรียน!B36="","",นักเรียน!B36)</f>
        <v/>
      </c>
      <c r="D37" s="27" t="str">
        <f>IF(นักเรียน!C36="","",นักเรียน!C36)</f>
        <v/>
      </c>
      <c r="E37" s="44"/>
      <c r="F37" s="45"/>
      <c r="G37" s="45"/>
      <c r="H37" s="45"/>
      <c r="I37" s="46"/>
      <c r="J37" s="44"/>
      <c r="K37" s="45"/>
      <c r="L37" s="45"/>
      <c r="M37" s="45"/>
      <c r="N37" s="46"/>
      <c r="O37" s="44"/>
      <c r="P37" s="45"/>
      <c r="Q37" s="45"/>
      <c r="R37" s="45"/>
      <c r="S37" s="46"/>
      <c r="T37" s="43" t="str">
        <f t="shared" si="0"/>
        <v/>
      </c>
      <c r="U37" s="43" t="str">
        <f t="shared" si="1"/>
        <v/>
      </c>
      <c r="V37" s="34"/>
      <c r="W37" s="39">
        <f t="shared" si="2"/>
        <v>0</v>
      </c>
      <c r="X37" s="65">
        <f t="shared" si="3"/>
        <v>0</v>
      </c>
      <c r="Y37" s="34"/>
      <c r="Z37" s="34"/>
      <c r="AA37" s="34"/>
      <c r="AB37" s="34"/>
      <c r="AC37" s="34"/>
      <c r="AD37" s="34"/>
      <c r="AE37" s="34"/>
    </row>
    <row r="38" spans="1:31" s="4" customFormat="1" ht="15" customHeight="1">
      <c r="A38" s="34"/>
      <c r="B38" s="3">
        <v>32</v>
      </c>
      <c r="C38" s="26" t="str">
        <f>IF(นักเรียน!B37="","",นักเรียน!B37)</f>
        <v/>
      </c>
      <c r="D38" s="27" t="str">
        <f>IF(นักเรียน!C37="","",นักเรียน!C37)</f>
        <v/>
      </c>
      <c r="E38" s="44"/>
      <c r="F38" s="45"/>
      <c r="G38" s="45"/>
      <c r="H38" s="45"/>
      <c r="I38" s="46"/>
      <c r="J38" s="44"/>
      <c r="K38" s="45"/>
      <c r="L38" s="45"/>
      <c r="M38" s="45"/>
      <c r="N38" s="46"/>
      <c r="O38" s="44"/>
      <c r="P38" s="45"/>
      <c r="Q38" s="45"/>
      <c r="R38" s="45"/>
      <c r="S38" s="46"/>
      <c r="T38" s="43" t="str">
        <f t="shared" si="0"/>
        <v/>
      </c>
      <c r="U38" s="43" t="str">
        <f t="shared" si="1"/>
        <v/>
      </c>
      <c r="V38" s="34"/>
      <c r="W38" s="39">
        <f t="shared" si="2"/>
        <v>0</v>
      </c>
      <c r="X38" s="65">
        <f t="shared" si="3"/>
        <v>0</v>
      </c>
      <c r="Y38" s="34"/>
      <c r="Z38" s="34"/>
      <c r="AA38" s="34"/>
      <c r="AB38" s="34"/>
      <c r="AC38" s="34"/>
      <c r="AD38" s="34"/>
      <c r="AE38" s="34"/>
    </row>
    <row r="39" spans="1:31" s="4" customFormat="1" ht="15" customHeight="1">
      <c r="A39" s="34"/>
      <c r="B39" s="3">
        <v>33</v>
      </c>
      <c r="C39" s="26" t="str">
        <f>IF(นักเรียน!B38="","",นักเรียน!B38)</f>
        <v/>
      </c>
      <c r="D39" s="27" t="str">
        <f>IF(นักเรียน!C38="","",นักเรียน!C38)</f>
        <v/>
      </c>
      <c r="E39" s="44"/>
      <c r="F39" s="45"/>
      <c r="G39" s="45"/>
      <c r="H39" s="45"/>
      <c r="I39" s="46"/>
      <c r="J39" s="44"/>
      <c r="K39" s="45"/>
      <c r="L39" s="45"/>
      <c r="M39" s="45"/>
      <c r="N39" s="46"/>
      <c r="O39" s="44"/>
      <c r="P39" s="45"/>
      <c r="Q39" s="45"/>
      <c r="R39" s="45"/>
      <c r="S39" s="46"/>
      <c r="T39" s="43" t="str">
        <f t="shared" si="0"/>
        <v/>
      </c>
      <c r="U39" s="43" t="str">
        <f t="shared" si="1"/>
        <v/>
      </c>
      <c r="V39" s="34"/>
      <c r="W39" s="39">
        <f t="shared" si="2"/>
        <v>0</v>
      </c>
      <c r="X39" s="65">
        <f t="shared" si="3"/>
        <v>0</v>
      </c>
      <c r="Y39" s="34"/>
      <c r="Z39" s="34"/>
      <c r="AA39" s="34"/>
      <c r="AB39" s="34"/>
      <c r="AC39" s="34"/>
      <c r="AD39" s="34"/>
      <c r="AE39" s="34"/>
    </row>
    <row r="40" spans="1:31" s="4" customFormat="1" ht="15" customHeight="1">
      <c r="A40" s="34"/>
      <c r="B40" s="3">
        <v>34</v>
      </c>
      <c r="C40" s="26" t="str">
        <f>IF(นักเรียน!B39="","",นักเรียน!B39)</f>
        <v/>
      </c>
      <c r="D40" s="27" t="str">
        <f>IF(นักเรียน!C39="","",นักเรียน!C39)</f>
        <v/>
      </c>
      <c r="E40" s="44"/>
      <c r="F40" s="45"/>
      <c r="G40" s="45"/>
      <c r="H40" s="45"/>
      <c r="I40" s="46"/>
      <c r="J40" s="44"/>
      <c r="K40" s="45"/>
      <c r="L40" s="45"/>
      <c r="M40" s="45"/>
      <c r="N40" s="46"/>
      <c r="O40" s="44"/>
      <c r="P40" s="45"/>
      <c r="Q40" s="45"/>
      <c r="R40" s="45"/>
      <c r="S40" s="46"/>
      <c r="T40" s="43" t="str">
        <f t="shared" si="0"/>
        <v/>
      </c>
      <c r="U40" s="43" t="str">
        <f t="shared" si="1"/>
        <v/>
      </c>
      <c r="V40" s="34"/>
      <c r="W40" s="39">
        <f t="shared" si="2"/>
        <v>0</v>
      </c>
      <c r="X40" s="65">
        <f t="shared" si="3"/>
        <v>0</v>
      </c>
      <c r="Y40" s="34"/>
      <c r="Z40" s="34"/>
      <c r="AA40" s="34"/>
      <c r="AB40" s="34"/>
      <c r="AC40" s="34"/>
      <c r="AD40" s="34"/>
      <c r="AE40" s="34"/>
    </row>
    <row r="41" spans="1:31" s="4" customFormat="1" ht="15" customHeight="1">
      <c r="A41" s="34"/>
      <c r="B41" s="3">
        <v>35</v>
      </c>
      <c r="C41" s="26" t="str">
        <f>IF(นักเรียน!B40="","",นักเรียน!B40)</f>
        <v/>
      </c>
      <c r="D41" s="27" t="str">
        <f>IF(นักเรียน!C40="","",นักเรียน!C40)</f>
        <v/>
      </c>
      <c r="E41" s="44"/>
      <c r="F41" s="45"/>
      <c r="G41" s="45"/>
      <c r="H41" s="45"/>
      <c r="I41" s="46"/>
      <c r="J41" s="44"/>
      <c r="K41" s="45"/>
      <c r="L41" s="45"/>
      <c r="M41" s="45"/>
      <c r="N41" s="46"/>
      <c r="O41" s="44"/>
      <c r="P41" s="45"/>
      <c r="Q41" s="45"/>
      <c r="R41" s="45"/>
      <c r="S41" s="46"/>
      <c r="T41" s="43" t="str">
        <f t="shared" si="0"/>
        <v/>
      </c>
      <c r="U41" s="43" t="str">
        <f t="shared" si="1"/>
        <v/>
      </c>
      <c r="V41" s="34"/>
      <c r="W41" s="39">
        <f t="shared" si="2"/>
        <v>0</v>
      </c>
      <c r="X41" s="65">
        <f t="shared" si="3"/>
        <v>0</v>
      </c>
      <c r="Y41" s="34"/>
      <c r="Z41" s="34"/>
      <c r="AA41" s="34"/>
      <c r="AB41" s="34"/>
      <c r="AC41" s="34"/>
      <c r="AD41" s="34"/>
      <c r="AE41" s="34"/>
    </row>
    <row r="42" spans="1:31" s="4" customFormat="1" ht="15" customHeight="1">
      <c r="A42" s="34"/>
      <c r="B42" s="3">
        <v>36</v>
      </c>
      <c r="C42" s="26" t="str">
        <f>IF(นักเรียน!B41="","",นักเรียน!B41)</f>
        <v/>
      </c>
      <c r="D42" s="27" t="str">
        <f>IF(นักเรียน!C41="","",นักเรียน!C41)</f>
        <v/>
      </c>
      <c r="E42" s="44"/>
      <c r="F42" s="45"/>
      <c r="G42" s="45"/>
      <c r="H42" s="45"/>
      <c r="I42" s="46"/>
      <c r="J42" s="44"/>
      <c r="K42" s="45"/>
      <c r="L42" s="45"/>
      <c r="M42" s="45"/>
      <c r="N42" s="46"/>
      <c r="O42" s="44"/>
      <c r="P42" s="45"/>
      <c r="Q42" s="45"/>
      <c r="R42" s="45"/>
      <c r="S42" s="46"/>
      <c r="T42" s="43" t="str">
        <f t="shared" si="0"/>
        <v/>
      </c>
      <c r="U42" s="43" t="str">
        <f t="shared" si="1"/>
        <v/>
      </c>
      <c r="V42" s="34"/>
      <c r="W42" s="39">
        <f t="shared" si="2"/>
        <v>0</v>
      </c>
      <c r="X42" s="65">
        <f t="shared" si="3"/>
        <v>0</v>
      </c>
      <c r="Y42" s="34"/>
      <c r="Z42" s="34"/>
      <c r="AA42" s="34"/>
      <c r="AB42" s="34"/>
      <c r="AC42" s="34"/>
      <c r="AD42" s="34"/>
      <c r="AE42" s="34"/>
    </row>
    <row r="43" spans="1:31" s="4" customFormat="1" ht="15" customHeight="1">
      <c r="A43" s="34"/>
      <c r="B43" s="3">
        <v>37</v>
      </c>
      <c r="C43" s="26" t="str">
        <f>IF(นักเรียน!B42="","",นักเรียน!B42)</f>
        <v/>
      </c>
      <c r="D43" s="27" t="str">
        <f>IF(นักเรียน!C42="","",นักเรียน!C42)</f>
        <v/>
      </c>
      <c r="E43" s="44"/>
      <c r="F43" s="45"/>
      <c r="G43" s="45"/>
      <c r="H43" s="45"/>
      <c r="I43" s="46"/>
      <c r="J43" s="44"/>
      <c r="K43" s="45"/>
      <c r="L43" s="45"/>
      <c r="M43" s="45"/>
      <c r="N43" s="46"/>
      <c r="O43" s="44"/>
      <c r="P43" s="45"/>
      <c r="Q43" s="45"/>
      <c r="R43" s="45"/>
      <c r="S43" s="46"/>
      <c r="T43" s="43" t="str">
        <f t="shared" si="0"/>
        <v/>
      </c>
      <c r="U43" s="43" t="str">
        <f t="shared" si="1"/>
        <v/>
      </c>
      <c r="V43" s="34"/>
      <c r="W43" s="39">
        <f t="shared" si="2"/>
        <v>0</v>
      </c>
      <c r="X43" s="65">
        <f t="shared" si="3"/>
        <v>0</v>
      </c>
      <c r="Y43" s="34"/>
      <c r="Z43" s="34"/>
      <c r="AA43" s="34"/>
      <c r="AB43" s="34"/>
      <c r="AC43" s="34"/>
      <c r="AD43" s="34"/>
      <c r="AE43" s="34"/>
    </row>
    <row r="44" spans="1:31" s="5" customFormat="1" ht="15" customHeight="1">
      <c r="A44" s="35"/>
      <c r="B44" s="3">
        <v>38</v>
      </c>
      <c r="C44" s="26" t="str">
        <f>IF(นักเรียน!B43="","",นักเรียน!B43)</f>
        <v/>
      </c>
      <c r="D44" s="27" t="str">
        <f>IF(นักเรียน!C43="","",นักเรียน!C43)</f>
        <v/>
      </c>
      <c r="E44" s="44"/>
      <c r="F44" s="45"/>
      <c r="G44" s="45"/>
      <c r="H44" s="45"/>
      <c r="I44" s="46"/>
      <c r="J44" s="44"/>
      <c r="K44" s="45"/>
      <c r="L44" s="45"/>
      <c r="M44" s="45"/>
      <c r="N44" s="46"/>
      <c r="O44" s="44"/>
      <c r="P44" s="45"/>
      <c r="Q44" s="45"/>
      <c r="R44" s="45"/>
      <c r="S44" s="46"/>
      <c r="T44" s="43" t="str">
        <f t="shared" si="0"/>
        <v/>
      </c>
      <c r="U44" s="43" t="str">
        <f t="shared" si="1"/>
        <v/>
      </c>
      <c r="V44" s="35"/>
      <c r="W44" s="39">
        <f t="shared" si="2"/>
        <v>0</v>
      </c>
      <c r="X44" s="65">
        <f t="shared" si="3"/>
        <v>0</v>
      </c>
      <c r="Y44" s="35"/>
      <c r="Z44" s="35"/>
      <c r="AA44" s="35"/>
      <c r="AB44" s="35"/>
      <c r="AC44" s="35"/>
      <c r="AD44" s="35"/>
      <c r="AE44" s="35"/>
    </row>
    <row r="45" spans="1:31" s="5" customFormat="1" ht="15" customHeight="1">
      <c r="A45" s="35"/>
      <c r="B45" s="3">
        <v>39</v>
      </c>
      <c r="C45" s="26" t="str">
        <f>IF(นักเรียน!B44="","",นักเรียน!B44)</f>
        <v/>
      </c>
      <c r="D45" s="27" t="str">
        <f>IF(นักเรียน!C44="","",นักเรียน!C44)</f>
        <v/>
      </c>
      <c r="E45" s="44"/>
      <c r="F45" s="45"/>
      <c r="G45" s="45"/>
      <c r="H45" s="45"/>
      <c r="I45" s="46"/>
      <c r="J45" s="44"/>
      <c r="K45" s="45"/>
      <c r="L45" s="45"/>
      <c r="M45" s="45"/>
      <c r="N45" s="46"/>
      <c r="O45" s="44"/>
      <c r="P45" s="45"/>
      <c r="Q45" s="45"/>
      <c r="R45" s="45"/>
      <c r="S45" s="46"/>
      <c r="T45" s="43" t="str">
        <f t="shared" si="0"/>
        <v/>
      </c>
      <c r="U45" s="43" t="str">
        <f t="shared" si="1"/>
        <v/>
      </c>
      <c r="V45" s="35"/>
      <c r="W45" s="39">
        <f t="shared" si="2"/>
        <v>0</v>
      </c>
      <c r="X45" s="65">
        <f t="shared" si="3"/>
        <v>0</v>
      </c>
      <c r="Y45" s="35"/>
      <c r="Z45" s="35"/>
      <c r="AA45" s="35"/>
      <c r="AB45" s="35"/>
      <c r="AC45" s="35"/>
      <c r="AD45" s="35"/>
      <c r="AE45" s="35"/>
    </row>
    <row r="46" spans="1:31" s="5" customFormat="1" ht="15" customHeight="1">
      <c r="A46" s="35"/>
      <c r="B46" s="3">
        <v>40</v>
      </c>
      <c r="C46" s="26" t="str">
        <f>IF(นักเรียน!B45="","",นักเรียน!B45)</f>
        <v/>
      </c>
      <c r="D46" s="27" t="str">
        <f>IF(นักเรียน!C45="","",นักเรียน!C45)</f>
        <v/>
      </c>
      <c r="E46" s="44"/>
      <c r="F46" s="45"/>
      <c r="G46" s="45"/>
      <c r="H46" s="45"/>
      <c r="I46" s="46"/>
      <c r="J46" s="44"/>
      <c r="K46" s="45"/>
      <c r="L46" s="45"/>
      <c r="M46" s="45"/>
      <c r="N46" s="46"/>
      <c r="O46" s="44"/>
      <c r="P46" s="45"/>
      <c r="Q46" s="45"/>
      <c r="R46" s="45"/>
      <c r="S46" s="46"/>
      <c r="T46" s="43" t="str">
        <f t="shared" si="0"/>
        <v/>
      </c>
      <c r="U46" s="43" t="str">
        <f t="shared" si="1"/>
        <v/>
      </c>
      <c r="V46" s="35"/>
      <c r="W46" s="39">
        <f t="shared" si="2"/>
        <v>0</v>
      </c>
      <c r="X46" s="65">
        <f t="shared" si="3"/>
        <v>0</v>
      </c>
      <c r="Y46" s="35"/>
      <c r="Z46" s="35"/>
      <c r="AA46" s="35"/>
      <c r="AB46" s="35"/>
      <c r="AC46" s="35"/>
      <c r="AD46" s="35"/>
      <c r="AE46" s="35"/>
    </row>
    <row r="47" spans="1:31" s="5" customFormat="1" ht="15" customHeight="1">
      <c r="A47" s="35"/>
      <c r="B47" s="3">
        <v>41</v>
      </c>
      <c r="C47" s="26" t="str">
        <f>IF(นักเรียน!B46="","",นักเรียน!B46)</f>
        <v/>
      </c>
      <c r="D47" s="27" t="str">
        <f>IF(นักเรียน!C46="","",นักเรียน!C46)</f>
        <v/>
      </c>
      <c r="E47" s="44"/>
      <c r="F47" s="45"/>
      <c r="G47" s="45"/>
      <c r="H47" s="45"/>
      <c r="I47" s="46"/>
      <c r="J47" s="44"/>
      <c r="K47" s="45"/>
      <c r="L47" s="45"/>
      <c r="M47" s="45"/>
      <c r="N47" s="46"/>
      <c r="O47" s="44"/>
      <c r="P47" s="45"/>
      <c r="Q47" s="45"/>
      <c r="R47" s="45"/>
      <c r="S47" s="46"/>
      <c r="T47" s="43" t="str">
        <f t="shared" si="0"/>
        <v/>
      </c>
      <c r="U47" s="43" t="str">
        <f t="shared" si="1"/>
        <v/>
      </c>
      <c r="V47" s="35"/>
      <c r="W47" s="39">
        <f t="shared" si="2"/>
        <v>0</v>
      </c>
      <c r="X47" s="65">
        <f t="shared" si="3"/>
        <v>0</v>
      </c>
      <c r="Y47" s="35"/>
      <c r="Z47" s="35"/>
      <c r="AA47" s="35"/>
      <c r="AB47" s="35"/>
      <c r="AC47" s="35"/>
      <c r="AD47" s="35"/>
      <c r="AE47" s="35"/>
    </row>
    <row r="48" spans="1:31" s="5" customFormat="1" ht="15" customHeight="1">
      <c r="A48" s="35"/>
      <c r="B48" s="3">
        <v>42</v>
      </c>
      <c r="C48" s="26" t="str">
        <f>IF(นักเรียน!B47="","",นักเรียน!B47)</f>
        <v/>
      </c>
      <c r="D48" s="27" t="str">
        <f>IF(นักเรียน!C47="","",นักเรียน!C47)</f>
        <v/>
      </c>
      <c r="E48" s="44"/>
      <c r="F48" s="45"/>
      <c r="G48" s="45"/>
      <c r="H48" s="45"/>
      <c r="I48" s="46"/>
      <c r="J48" s="44"/>
      <c r="K48" s="45"/>
      <c r="L48" s="45"/>
      <c r="M48" s="45"/>
      <c r="N48" s="46"/>
      <c r="O48" s="44"/>
      <c r="P48" s="45"/>
      <c r="Q48" s="45"/>
      <c r="R48" s="45"/>
      <c r="S48" s="46"/>
      <c r="T48" s="43" t="str">
        <f t="shared" si="0"/>
        <v/>
      </c>
      <c r="U48" s="43" t="str">
        <f t="shared" si="1"/>
        <v/>
      </c>
      <c r="V48" s="35"/>
      <c r="W48" s="39">
        <f t="shared" si="2"/>
        <v>0</v>
      </c>
      <c r="X48" s="65">
        <f t="shared" si="3"/>
        <v>0</v>
      </c>
      <c r="Y48" s="35"/>
      <c r="Z48" s="35"/>
      <c r="AA48" s="35"/>
      <c r="AB48" s="35"/>
      <c r="AC48" s="35"/>
      <c r="AD48" s="35"/>
      <c r="AE48" s="35"/>
    </row>
    <row r="49" spans="1:31" s="5" customFormat="1" ht="15" customHeight="1">
      <c r="A49" s="35"/>
      <c r="B49" s="3">
        <v>43</v>
      </c>
      <c r="C49" s="26" t="str">
        <f>IF(นักเรียน!B48="","",นักเรียน!B48)</f>
        <v/>
      </c>
      <c r="D49" s="27" t="str">
        <f>IF(นักเรียน!C48="","",นักเรียน!C48)</f>
        <v/>
      </c>
      <c r="E49" s="44"/>
      <c r="F49" s="45"/>
      <c r="G49" s="45"/>
      <c r="H49" s="45"/>
      <c r="I49" s="46"/>
      <c r="J49" s="44"/>
      <c r="K49" s="45"/>
      <c r="L49" s="45"/>
      <c r="M49" s="45"/>
      <c r="N49" s="46"/>
      <c r="O49" s="44"/>
      <c r="P49" s="45"/>
      <c r="Q49" s="45"/>
      <c r="R49" s="45"/>
      <c r="S49" s="46"/>
      <c r="T49" s="43" t="str">
        <f t="shared" si="0"/>
        <v/>
      </c>
      <c r="U49" s="43" t="str">
        <f t="shared" si="1"/>
        <v/>
      </c>
      <c r="V49" s="35"/>
      <c r="W49" s="39">
        <f t="shared" si="2"/>
        <v>0</v>
      </c>
      <c r="X49" s="65">
        <f t="shared" si="3"/>
        <v>0</v>
      </c>
      <c r="Y49" s="35"/>
      <c r="Z49" s="35"/>
      <c r="AA49" s="35"/>
      <c r="AB49" s="35"/>
      <c r="AC49" s="35"/>
      <c r="AD49" s="35"/>
      <c r="AE49" s="35"/>
    </row>
    <row r="50" spans="1:31" s="5" customFormat="1" ht="15" customHeight="1">
      <c r="A50" s="35"/>
      <c r="B50" s="3">
        <v>44</v>
      </c>
      <c r="C50" s="26" t="str">
        <f>IF(นักเรียน!B49="","",นักเรียน!B49)</f>
        <v/>
      </c>
      <c r="D50" s="27" t="str">
        <f>IF(นักเรียน!C49="","",นักเรียน!C49)</f>
        <v/>
      </c>
      <c r="E50" s="44"/>
      <c r="F50" s="45"/>
      <c r="G50" s="45"/>
      <c r="H50" s="45"/>
      <c r="I50" s="46"/>
      <c r="J50" s="44"/>
      <c r="K50" s="45"/>
      <c r="L50" s="45"/>
      <c r="M50" s="45"/>
      <c r="N50" s="46"/>
      <c r="O50" s="44"/>
      <c r="P50" s="45"/>
      <c r="Q50" s="45"/>
      <c r="R50" s="45"/>
      <c r="S50" s="46"/>
      <c r="T50" s="43" t="str">
        <f t="shared" si="0"/>
        <v/>
      </c>
      <c r="U50" s="43" t="str">
        <f t="shared" si="1"/>
        <v/>
      </c>
      <c r="V50" s="35"/>
      <c r="W50" s="39">
        <f t="shared" si="2"/>
        <v>0</v>
      </c>
      <c r="X50" s="65">
        <f t="shared" si="3"/>
        <v>0</v>
      </c>
      <c r="Y50" s="35"/>
      <c r="Z50" s="35"/>
      <c r="AA50" s="35"/>
      <c r="AB50" s="35"/>
      <c r="AC50" s="35"/>
      <c r="AD50" s="35"/>
      <c r="AE50" s="35"/>
    </row>
    <row r="51" spans="1:31" s="5" customFormat="1" ht="15" customHeight="1">
      <c r="A51" s="35"/>
      <c r="B51" s="3">
        <v>45</v>
      </c>
      <c r="C51" s="26" t="str">
        <f>IF(นักเรียน!B50="","",นักเรียน!B50)</f>
        <v/>
      </c>
      <c r="D51" s="27" t="str">
        <f>IF(นักเรียน!C50="","",นักเรียน!C50)</f>
        <v/>
      </c>
      <c r="E51" s="44"/>
      <c r="F51" s="45"/>
      <c r="G51" s="45"/>
      <c r="H51" s="45"/>
      <c r="I51" s="46"/>
      <c r="J51" s="44"/>
      <c r="K51" s="45"/>
      <c r="L51" s="45"/>
      <c r="M51" s="45"/>
      <c r="N51" s="46"/>
      <c r="O51" s="44"/>
      <c r="P51" s="45"/>
      <c r="Q51" s="45"/>
      <c r="R51" s="45"/>
      <c r="S51" s="46"/>
      <c r="T51" s="43" t="str">
        <f t="shared" si="0"/>
        <v/>
      </c>
      <c r="U51" s="43" t="str">
        <f>IF(T51="","",IF(T51=5,"ดีเยี่ยม",IF(T51=4,"ดีมาก",IF(T51=3,"ดี",IF(T51=2,"พอใช้","ปรับปรุง")))))</f>
        <v/>
      </c>
      <c r="V51" s="35"/>
      <c r="W51" s="39">
        <f t="shared" si="2"/>
        <v>0</v>
      </c>
      <c r="X51" s="65">
        <f t="shared" si="3"/>
        <v>0</v>
      </c>
      <c r="Y51" s="35"/>
      <c r="Z51" s="35"/>
      <c r="AA51" s="35"/>
      <c r="AB51" s="35"/>
      <c r="AC51" s="35"/>
      <c r="AD51" s="35"/>
      <c r="AE51" s="35"/>
    </row>
    <row r="52" spans="1:31" s="5" customFormat="1" ht="18.75" customHeight="1">
      <c r="A52" s="35"/>
      <c r="B52" s="168" t="s">
        <v>45</v>
      </c>
      <c r="C52" s="168"/>
      <c r="D52" s="168"/>
      <c r="E52" s="168"/>
      <c r="F52" s="168"/>
      <c r="G52" s="168"/>
      <c r="H52" s="168"/>
      <c r="I52" s="168"/>
      <c r="J52" s="170" t="str">
        <f>IF(Y2=0,"",Y2)</f>
        <v/>
      </c>
      <c r="K52" s="170"/>
      <c r="L52" s="170"/>
      <c r="M52" s="170"/>
      <c r="N52" s="170"/>
      <c r="O52" s="168" t="s">
        <v>36</v>
      </c>
      <c r="P52" s="168"/>
      <c r="Q52" s="168"/>
      <c r="R52" s="168"/>
      <c r="S52" s="168"/>
      <c r="T52" s="169" t="str">
        <f>IF(Y4="-","-",Y4)</f>
        <v>-</v>
      </c>
      <c r="U52" s="170"/>
      <c r="V52" s="35"/>
      <c r="W52" s="66"/>
      <c r="X52" s="67"/>
      <c r="Y52" s="35"/>
      <c r="Z52" s="35"/>
      <c r="AA52" s="35"/>
      <c r="AB52" s="35"/>
      <c r="AC52" s="35"/>
      <c r="AD52" s="35"/>
      <c r="AE52" s="35"/>
    </row>
    <row r="53" spans="1:31" s="5" customFormat="1" ht="18.75" customHeight="1">
      <c r="A53" s="35"/>
      <c r="B53" s="171" t="s">
        <v>35</v>
      </c>
      <c r="C53" s="171"/>
      <c r="D53" s="171"/>
      <c r="E53" s="171"/>
      <c r="F53" s="171"/>
      <c r="G53" s="171"/>
      <c r="H53" s="171"/>
      <c r="I53" s="171"/>
      <c r="J53" s="172" t="str">
        <f>IF(Y3="-","",Y3)</f>
        <v/>
      </c>
      <c r="K53" s="173"/>
      <c r="L53" s="173"/>
      <c r="M53" s="173"/>
      <c r="N53" s="173"/>
      <c r="O53" s="171" t="s">
        <v>2</v>
      </c>
      <c r="P53" s="171"/>
      <c r="Q53" s="171"/>
      <c r="R53" s="171"/>
      <c r="S53" s="171"/>
      <c r="T53" s="170" t="str">
        <f>IF(T52="-","-",IF(T52&gt;=0.9,5,IF(T52&gt;=0.75,4,IF(T52&gt;=0.6,3,IF(T52&gt;=0.5,2,1)))))</f>
        <v>-</v>
      </c>
      <c r="U53" s="170"/>
      <c r="V53" s="35"/>
      <c r="W53" s="66"/>
      <c r="X53" s="67"/>
      <c r="Y53" s="35"/>
      <c r="Z53" s="35"/>
      <c r="AA53" s="35"/>
      <c r="AB53" s="35"/>
      <c r="AC53" s="35"/>
      <c r="AD53" s="35"/>
      <c r="AE53" s="35"/>
    </row>
    <row r="54" spans="1:31" s="5" customFormat="1" ht="18.75" customHeight="1">
      <c r="A54" s="35"/>
      <c r="B54" s="168" t="s">
        <v>46</v>
      </c>
      <c r="C54" s="168"/>
      <c r="D54" s="168"/>
      <c r="E54" s="168"/>
      <c r="F54" s="168"/>
      <c r="G54" s="168"/>
      <c r="H54" s="168"/>
      <c r="I54" s="168"/>
      <c r="J54" s="168"/>
      <c r="K54" s="168"/>
      <c r="L54" s="168"/>
      <c r="M54" s="168"/>
      <c r="N54" s="168"/>
      <c r="O54" s="168"/>
      <c r="P54" s="168"/>
      <c r="Q54" s="168"/>
      <c r="R54" s="168"/>
      <c r="S54" s="168"/>
      <c r="T54" s="170" t="str">
        <f>IF(T53="-","-",IF(T53=5,"ดีเยี่ยม",IF(T53=4,"ดีมาก",IF(T53=3,"ดี",IF(T53=2,"พอใช้","ปรับปรุง")))))</f>
        <v>-</v>
      </c>
      <c r="U54" s="170"/>
      <c r="V54" s="35"/>
      <c r="W54" s="66"/>
      <c r="X54" s="67"/>
      <c r="Y54" s="35"/>
      <c r="Z54" s="35"/>
      <c r="AA54" s="35"/>
      <c r="AB54" s="35"/>
      <c r="AC54" s="35"/>
      <c r="AD54" s="35"/>
      <c r="AE54" s="35"/>
    </row>
    <row r="55" spans="1:31" s="5" customFormat="1" ht="15.75" customHeight="1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8"/>
      <c r="X55" s="35"/>
      <c r="Y55" s="35"/>
      <c r="Z55" s="35"/>
      <c r="AA55" s="35"/>
      <c r="AB55" s="35"/>
      <c r="AC55" s="35"/>
      <c r="AD55" s="35"/>
      <c r="AE55" s="35"/>
    </row>
    <row r="56" spans="1:31">
      <c r="B56" s="33"/>
      <c r="C56" s="33"/>
      <c r="D56" s="68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49" t="s">
        <v>37</v>
      </c>
      <c r="U56" s="57">
        <f>COUNTIF(T7:T51,5)</f>
        <v>0</v>
      </c>
      <c r="V56" s="33" t="s">
        <v>34</v>
      </c>
    </row>
    <row r="57" spans="1:31"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49" t="s">
        <v>38</v>
      </c>
      <c r="U57" s="57">
        <f>COUNTIF(T7:T51,4)</f>
        <v>0</v>
      </c>
      <c r="V57" s="33" t="s">
        <v>34</v>
      </c>
    </row>
    <row r="58" spans="1:31"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49" t="s">
        <v>39</v>
      </c>
      <c r="U58" s="57">
        <f>COUNTIF(T7:T51,3)</f>
        <v>0</v>
      </c>
      <c r="V58" s="33" t="s">
        <v>34</v>
      </c>
    </row>
    <row r="59" spans="1:31"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49" t="s">
        <v>40</v>
      </c>
      <c r="U59" s="57">
        <f>COUNTIF(T7:T51,2)</f>
        <v>0</v>
      </c>
      <c r="V59" s="33" t="s">
        <v>34</v>
      </c>
    </row>
    <row r="60" spans="1:31"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49" t="s">
        <v>41</v>
      </c>
      <c r="U60" s="57">
        <f>COUNTIF(T7:T51,1)</f>
        <v>0</v>
      </c>
      <c r="V60" s="33" t="s">
        <v>34</v>
      </c>
    </row>
    <row r="61" spans="1:31"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49" t="s">
        <v>44</v>
      </c>
      <c r="U61" s="58">
        <f>SUM(U56:U60)</f>
        <v>0</v>
      </c>
      <c r="V61" s="33" t="s">
        <v>34</v>
      </c>
    </row>
    <row r="62" spans="1:31"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</row>
    <row r="63" spans="1:31"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</row>
    <row r="64" spans="1:31"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</row>
    <row r="65" spans="2:21"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</row>
    <row r="66" spans="2:21"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</row>
    <row r="67" spans="2:21"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</row>
    <row r="68" spans="2:21"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</row>
    <row r="69" spans="2:21"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</row>
    <row r="70" spans="2:21"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</row>
    <row r="71" spans="2:21"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</row>
    <row r="72" spans="2:21"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</row>
    <row r="73" spans="2:21"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</row>
    <row r="74" spans="2:21"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</row>
    <row r="75" spans="2:21"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</row>
    <row r="76" spans="2:21"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</row>
    <row r="77" spans="2:21"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</row>
    <row r="78" spans="2:21"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</row>
    <row r="79" spans="2:21"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</row>
    <row r="80" spans="2:21"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</row>
    <row r="81" spans="2:21"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</row>
    <row r="82" spans="2:21"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</row>
    <row r="83" spans="2:21"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</row>
    <row r="84" spans="2:21"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</row>
    <row r="85" spans="2:21"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</row>
  </sheetData>
  <sheetProtection password="CF17" sheet="1" objects="1" scenarios="1" selectLockedCells="1"/>
  <mergeCells count="19">
    <mergeCell ref="B54:S54"/>
    <mergeCell ref="T54:U54"/>
    <mergeCell ref="U5:U6"/>
    <mergeCell ref="B52:I52"/>
    <mergeCell ref="J52:N52"/>
    <mergeCell ref="O52:S52"/>
    <mergeCell ref="T52:U52"/>
    <mergeCell ref="B53:I53"/>
    <mergeCell ref="J53:N53"/>
    <mergeCell ref="O53:S53"/>
    <mergeCell ref="T53:U53"/>
    <mergeCell ref="C2:T2"/>
    <mergeCell ref="B5:B6"/>
    <mergeCell ref="C5:C6"/>
    <mergeCell ref="D5:D6"/>
    <mergeCell ref="E5:I5"/>
    <mergeCell ref="J5:N5"/>
    <mergeCell ref="O5:S5"/>
    <mergeCell ref="T5:T6"/>
  </mergeCells>
  <dataValidations count="5">
    <dataValidation type="list" allowBlank="1" showInputMessage="1" showErrorMessage="1" error="ในช่องนี้กรอกค่าระดับการประเมินเป็น 1 เท่านั้นครับ" prompt="ระดับคุณภาพ &quot;ปรับปรุง&quot;" sqref="S7:S51 N7:N51 I7:I51">
      <formula1>scor1</formula1>
    </dataValidation>
    <dataValidation type="list" allowBlank="1" showInputMessage="1" showErrorMessage="1" error="ในช่องนี้กรอกค่าระดับการประเมินเป็น 2 เท่านั้นครับ" prompt="ระดับคุณภาพ &quot;พอใช้&quot;" sqref="R7:R51 M7:M51 H7:H51">
      <formula1>scor2</formula1>
    </dataValidation>
    <dataValidation type="list" allowBlank="1" showInputMessage="1" showErrorMessage="1" error="ในช่องนี้กรอกค่าระดับการประเมินเป็น 3 เท่านั้นครับ" prompt="ระดับคุณภาพ &quot;ดี&quot;" sqref="Q7:Q51 L7:L51 G7:G51">
      <formula1>scor3</formula1>
    </dataValidation>
    <dataValidation type="list" allowBlank="1" showInputMessage="1" showErrorMessage="1" error="ในช่องนี้กรอกค่าระดับการประเมินเป็น 5 เท่านั้นครับ" prompt="ระดับคุณภาพ &quot;ดีเยี่ยม&quot;" sqref="O7:O51 J7:J51 E7:E51">
      <formula1>scor5</formula1>
    </dataValidation>
    <dataValidation type="list" allowBlank="1" showInputMessage="1" showErrorMessage="1" error="ในช่องนี้กรอกค่าระดับการประเมินเป็น 4 เท่านั้นครับ" prompt="ระดับคุณภาพ &quot;ดีมาก&quot;" sqref="P7:P51 K7:K51 F7:F51">
      <formula1>scor4</formula1>
    </dataValidation>
  </dataValidations>
  <printOptions horizontalCentered="1"/>
  <pageMargins left="0.51181102362204722" right="0.11811023622047245" top="0.35433070866141736" bottom="0.15748031496062992" header="0.11811023622047245" footer="0.11811023622047245"/>
  <pageSetup paperSize="9" scale="90" orientation="portrait" blackAndWhite="1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00000"/>
  </sheetPr>
  <dimension ref="A1:R51"/>
  <sheetViews>
    <sheetView showGridLines="0" showRowColHeaders="0" workbookViewId="0">
      <selection activeCell="C35" sqref="C35"/>
    </sheetView>
  </sheetViews>
  <sheetFormatPr defaultColWidth="23.25" defaultRowHeight="22.5"/>
  <cols>
    <col min="1" max="1" width="4.125" style="1" customWidth="1"/>
    <col min="2" max="2" width="8.375" style="1" customWidth="1"/>
    <col min="3" max="3" width="23.875" style="1" customWidth="1"/>
    <col min="4" max="18" width="4.375" style="1" customWidth="1"/>
    <col min="19" max="19" width="2.625" style="1" customWidth="1"/>
    <col min="20" max="16384" width="23.25" style="1"/>
  </cols>
  <sheetData>
    <row r="1" spans="1:18" s="7" customFormat="1" ht="19.5" customHeight="1">
      <c r="A1" s="24"/>
      <c r="B1" s="162" t="str">
        <f>"รายชื่อนักเรียน "&amp;บันทึกข้อความ!Q4&amp;"  "&amp;บันทึกข้อความ!Q5</f>
        <v>รายชื่อนักเรียน โรงเรียนพระปริยัติธรรม....  สำนักงานพระพุทธศาสนาแห่งชาติ</v>
      </c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24"/>
    </row>
    <row r="2" spans="1:18" s="7" customFormat="1" ht="19.5" customHeight="1">
      <c r="A2" s="24"/>
      <c r="B2" s="24"/>
      <c r="C2" s="162" t="str">
        <f>บันทึกข้อความ!Q8&amp;"  ปีการศึกษา "&amp;บันทึกข้อความ!Q9</f>
        <v>ระดับมัธยมศึกษาปีที่...  ปีการศึกษา 2556</v>
      </c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24"/>
    </row>
    <row r="3" spans="1:18" s="21" customFormat="1" ht="7.5" customHeight="1"/>
    <row r="4" spans="1:18" s="7" customFormat="1" ht="22.5" customHeight="1">
      <c r="A4" s="18"/>
      <c r="B4" s="19"/>
      <c r="C4" s="19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</row>
    <row r="5" spans="1:18" ht="60" customHeight="1">
      <c r="A5" s="2" t="s">
        <v>0</v>
      </c>
      <c r="B5" s="59" t="s">
        <v>68</v>
      </c>
      <c r="C5" s="20" t="s">
        <v>1</v>
      </c>
      <c r="D5" s="28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</row>
    <row r="6" spans="1:18" s="4" customFormat="1" ht="15.75" customHeight="1">
      <c r="A6" s="3">
        <v>1</v>
      </c>
      <c r="B6" s="155">
        <v>4462</v>
      </c>
      <c r="C6" s="156" t="s">
        <v>235</v>
      </c>
      <c r="D6" s="30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</row>
    <row r="7" spans="1:18" s="4" customFormat="1" ht="15.75" customHeight="1">
      <c r="A7" s="3">
        <v>2</v>
      </c>
      <c r="B7" s="153">
        <v>7338</v>
      </c>
      <c r="C7" s="154" t="s">
        <v>235</v>
      </c>
      <c r="D7" s="30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</row>
    <row r="8" spans="1:18" s="4" customFormat="1" ht="15.75" customHeight="1">
      <c r="A8" s="3">
        <v>3</v>
      </c>
      <c r="B8" s="155">
        <v>7341</v>
      </c>
      <c r="C8" s="154" t="s">
        <v>235</v>
      </c>
      <c r="D8" s="30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</row>
    <row r="9" spans="1:18" s="4" customFormat="1" ht="15.75" customHeight="1">
      <c r="A9" s="3">
        <v>4</v>
      </c>
      <c r="B9" s="155">
        <v>7410</v>
      </c>
      <c r="C9" s="156" t="s">
        <v>235</v>
      </c>
      <c r="D9" s="30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</row>
    <row r="10" spans="1:18" s="4" customFormat="1" ht="15.75" customHeight="1">
      <c r="A10" s="3">
        <v>5</v>
      </c>
      <c r="B10" s="155">
        <v>7418</v>
      </c>
      <c r="C10" s="156" t="s">
        <v>235</v>
      </c>
      <c r="D10" s="30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</row>
    <row r="11" spans="1:18" s="4" customFormat="1" ht="15.75" customHeight="1">
      <c r="A11" s="3">
        <v>6</v>
      </c>
      <c r="B11" s="155">
        <v>7420</v>
      </c>
      <c r="C11" s="156" t="s">
        <v>235</v>
      </c>
      <c r="D11" s="30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</row>
    <row r="12" spans="1:18" s="4" customFormat="1" ht="15.75" customHeight="1">
      <c r="A12" s="3">
        <v>7</v>
      </c>
      <c r="B12" s="155">
        <v>7421</v>
      </c>
      <c r="C12" s="156" t="s">
        <v>235</v>
      </c>
      <c r="D12" s="30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</row>
    <row r="13" spans="1:18" s="4" customFormat="1" ht="15.75" customHeight="1">
      <c r="A13" s="3">
        <v>8</v>
      </c>
      <c r="B13" s="155">
        <v>7424</v>
      </c>
      <c r="C13" s="154" t="s">
        <v>235</v>
      </c>
      <c r="D13" s="30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</row>
    <row r="14" spans="1:18" s="4" customFormat="1" ht="15.75" customHeight="1">
      <c r="A14" s="3">
        <v>9</v>
      </c>
      <c r="B14" s="155">
        <v>7425</v>
      </c>
      <c r="C14" s="156" t="s">
        <v>235</v>
      </c>
      <c r="D14" s="30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</row>
    <row r="15" spans="1:18" s="4" customFormat="1" ht="15.75" customHeight="1">
      <c r="A15" s="3">
        <v>10</v>
      </c>
      <c r="B15" s="155">
        <v>7431</v>
      </c>
      <c r="C15" s="156" t="s">
        <v>235</v>
      </c>
      <c r="D15" s="30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</row>
    <row r="16" spans="1:18" s="4" customFormat="1" ht="15.75" customHeight="1">
      <c r="A16" s="3">
        <v>11</v>
      </c>
      <c r="B16" s="155">
        <v>7435</v>
      </c>
      <c r="C16" s="156" t="s">
        <v>235</v>
      </c>
      <c r="D16" s="30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</row>
    <row r="17" spans="1:18" s="4" customFormat="1" ht="15.75" customHeight="1">
      <c r="A17" s="3">
        <v>12</v>
      </c>
      <c r="B17" s="155">
        <v>7442</v>
      </c>
      <c r="C17" s="156" t="s">
        <v>235</v>
      </c>
      <c r="D17" s="30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</row>
    <row r="18" spans="1:18" s="4" customFormat="1" ht="15.75" customHeight="1">
      <c r="A18" s="3">
        <v>13</v>
      </c>
      <c r="B18" s="155">
        <v>7443</v>
      </c>
      <c r="C18" s="156" t="s">
        <v>235</v>
      </c>
      <c r="D18" s="30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</row>
    <row r="19" spans="1:18" s="4" customFormat="1" ht="15.75" customHeight="1">
      <c r="A19" s="3">
        <v>14</v>
      </c>
      <c r="B19" s="155">
        <v>7446</v>
      </c>
      <c r="C19" s="156" t="s">
        <v>235</v>
      </c>
      <c r="D19" s="30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</row>
    <row r="20" spans="1:18" s="4" customFormat="1" ht="15.75" customHeight="1">
      <c r="A20" s="3">
        <v>15</v>
      </c>
      <c r="B20" s="155">
        <v>7447</v>
      </c>
      <c r="C20" s="156" t="s">
        <v>235</v>
      </c>
      <c r="D20" s="30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</row>
    <row r="21" spans="1:18" s="4" customFormat="1" ht="15.75" customHeight="1">
      <c r="A21" s="3">
        <v>16</v>
      </c>
      <c r="B21" s="155">
        <v>7448</v>
      </c>
      <c r="C21" s="156" t="s">
        <v>235</v>
      </c>
      <c r="D21" s="30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</row>
    <row r="22" spans="1:18" s="4" customFormat="1" ht="15.75" customHeight="1">
      <c r="A22" s="3">
        <v>17</v>
      </c>
      <c r="B22" s="155">
        <v>7453</v>
      </c>
      <c r="C22" s="156" t="s">
        <v>235</v>
      </c>
      <c r="D22" s="30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</row>
    <row r="23" spans="1:18" s="4" customFormat="1" ht="15.75" customHeight="1">
      <c r="A23" s="3">
        <v>18</v>
      </c>
      <c r="B23" s="155">
        <v>7454</v>
      </c>
      <c r="C23" s="156" t="s">
        <v>235</v>
      </c>
      <c r="D23" s="30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</row>
    <row r="24" spans="1:18" s="4" customFormat="1" ht="15.75" customHeight="1">
      <c r="A24" s="3">
        <v>19</v>
      </c>
      <c r="B24" s="155">
        <v>7455</v>
      </c>
      <c r="C24" s="156" t="s">
        <v>235</v>
      </c>
      <c r="D24" s="30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</row>
    <row r="25" spans="1:18" s="4" customFormat="1" ht="15.75" customHeight="1">
      <c r="A25" s="3">
        <v>20</v>
      </c>
      <c r="B25" s="155">
        <v>7456</v>
      </c>
      <c r="C25" s="156" t="s">
        <v>235</v>
      </c>
      <c r="D25" s="30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</row>
    <row r="26" spans="1:18" s="4" customFormat="1" ht="15.75" customHeight="1">
      <c r="A26" s="3">
        <v>21</v>
      </c>
      <c r="B26" s="155">
        <v>7458</v>
      </c>
      <c r="C26" s="156" t="s">
        <v>235</v>
      </c>
      <c r="D26" s="30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</row>
    <row r="27" spans="1:18" s="4" customFormat="1" ht="15.75" customHeight="1">
      <c r="A27" s="3">
        <v>22</v>
      </c>
      <c r="B27" s="155">
        <v>7459</v>
      </c>
      <c r="C27" s="156" t="s">
        <v>235</v>
      </c>
      <c r="D27" s="30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</row>
    <row r="28" spans="1:18" s="4" customFormat="1" ht="15.75" customHeight="1">
      <c r="A28" s="3">
        <v>23</v>
      </c>
      <c r="B28" s="155">
        <v>7460</v>
      </c>
      <c r="C28" s="156" t="s">
        <v>235</v>
      </c>
      <c r="D28" s="30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</row>
    <row r="29" spans="1:18" s="4" customFormat="1" ht="15.75" customHeight="1">
      <c r="A29" s="3">
        <v>24</v>
      </c>
      <c r="B29" s="155">
        <v>7463</v>
      </c>
      <c r="C29" s="156" t="s">
        <v>235</v>
      </c>
      <c r="D29" s="30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</row>
    <row r="30" spans="1:18" s="4" customFormat="1" ht="15.75" customHeight="1">
      <c r="A30" s="3">
        <v>25</v>
      </c>
      <c r="B30" s="155">
        <v>7466</v>
      </c>
      <c r="C30" s="156" t="s">
        <v>235</v>
      </c>
      <c r="D30" s="30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</row>
    <row r="31" spans="1:18" s="4" customFormat="1" ht="15.75" customHeight="1">
      <c r="A31" s="3">
        <v>26</v>
      </c>
      <c r="B31" s="155">
        <v>7554</v>
      </c>
      <c r="C31" s="156" t="s">
        <v>235</v>
      </c>
      <c r="D31" s="30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</row>
    <row r="32" spans="1:18" s="4" customFormat="1" ht="15.75" customHeight="1">
      <c r="A32" s="3">
        <v>27</v>
      </c>
      <c r="B32" s="155">
        <v>7629</v>
      </c>
      <c r="C32" s="156" t="s">
        <v>235</v>
      </c>
      <c r="D32" s="30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</row>
    <row r="33" spans="1:18" s="4" customFormat="1" ht="15.75" customHeight="1">
      <c r="A33" s="3">
        <v>28</v>
      </c>
      <c r="B33" s="155">
        <v>7649</v>
      </c>
      <c r="C33" s="156" t="s">
        <v>235</v>
      </c>
      <c r="D33" s="30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</row>
    <row r="34" spans="1:18" s="4" customFormat="1" ht="15.75" customHeight="1">
      <c r="A34" s="3">
        <v>29</v>
      </c>
      <c r="B34" s="155">
        <v>7734</v>
      </c>
      <c r="C34" s="156" t="s">
        <v>235</v>
      </c>
      <c r="D34" s="30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</row>
    <row r="35" spans="1:18" s="4" customFormat="1" ht="15.75" customHeight="1">
      <c r="A35" s="3">
        <v>30</v>
      </c>
      <c r="B35" s="155"/>
      <c r="C35" s="156"/>
      <c r="D35" s="30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</row>
    <row r="36" spans="1:18" s="4" customFormat="1" ht="15.75" customHeight="1">
      <c r="A36" s="3">
        <v>31</v>
      </c>
      <c r="B36" s="16"/>
      <c r="C36" s="17"/>
      <c r="D36" s="30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</row>
    <row r="37" spans="1:18" s="4" customFormat="1" ht="15.75" customHeight="1">
      <c r="A37" s="3">
        <v>32</v>
      </c>
      <c r="B37" s="16"/>
      <c r="C37" s="17"/>
      <c r="D37" s="30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</row>
    <row r="38" spans="1:18" s="4" customFormat="1" ht="15.75" customHeight="1">
      <c r="A38" s="3">
        <v>33</v>
      </c>
      <c r="B38" s="16"/>
      <c r="C38" s="17"/>
      <c r="D38" s="30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</row>
    <row r="39" spans="1:18" s="4" customFormat="1" ht="15.75" customHeight="1">
      <c r="A39" s="3">
        <v>34</v>
      </c>
      <c r="B39" s="16"/>
      <c r="C39" s="17"/>
      <c r="D39" s="30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</row>
    <row r="40" spans="1:18" s="4" customFormat="1" ht="15.75" customHeight="1">
      <c r="A40" s="3">
        <v>35</v>
      </c>
      <c r="B40" s="16"/>
      <c r="C40" s="17"/>
      <c r="D40" s="30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</row>
    <row r="41" spans="1:18" s="4" customFormat="1" ht="15.75" customHeight="1">
      <c r="A41" s="3">
        <v>36</v>
      </c>
      <c r="B41" s="16"/>
      <c r="C41" s="17"/>
      <c r="D41" s="30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</row>
    <row r="42" spans="1:18" s="4" customFormat="1" ht="15.75" customHeight="1">
      <c r="A42" s="3">
        <v>37</v>
      </c>
      <c r="B42" s="16"/>
      <c r="C42" s="17"/>
      <c r="D42" s="30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</row>
    <row r="43" spans="1:18" s="5" customFormat="1" ht="15.75" customHeight="1">
      <c r="A43" s="3">
        <v>38</v>
      </c>
      <c r="B43" s="16"/>
      <c r="C43" s="17"/>
      <c r="D43" s="30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</row>
    <row r="44" spans="1:18" s="5" customFormat="1" ht="15.75" customHeight="1">
      <c r="A44" s="3">
        <v>39</v>
      </c>
      <c r="B44" s="16"/>
      <c r="C44" s="17"/>
      <c r="D44" s="30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</row>
    <row r="45" spans="1:18" s="5" customFormat="1" ht="15.75" customHeight="1">
      <c r="A45" s="3">
        <v>40</v>
      </c>
      <c r="B45" s="16"/>
      <c r="C45" s="17"/>
      <c r="D45" s="30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</row>
    <row r="46" spans="1:18" s="5" customFormat="1" ht="15.75" customHeight="1">
      <c r="A46" s="3">
        <v>41</v>
      </c>
      <c r="B46" s="16"/>
      <c r="C46" s="17"/>
      <c r="D46" s="30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</row>
    <row r="47" spans="1:18" s="5" customFormat="1" ht="15.75" customHeight="1">
      <c r="A47" s="3">
        <v>42</v>
      </c>
      <c r="B47" s="16"/>
      <c r="C47" s="17"/>
      <c r="D47" s="30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</row>
    <row r="48" spans="1:18" s="5" customFormat="1" ht="15.75" customHeight="1">
      <c r="A48" s="3">
        <v>43</v>
      </c>
      <c r="B48" s="16"/>
      <c r="C48" s="17"/>
      <c r="D48" s="30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</row>
    <row r="49" spans="1:18" s="5" customFormat="1" ht="15.75" customHeight="1">
      <c r="A49" s="3">
        <v>44</v>
      </c>
      <c r="B49" s="16"/>
      <c r="C49" s="17"/>
      <c r="D49" s="30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</row>
    <row r="50" spans="1:18" s="5" customFormat="1" ht="15.75" customHeight="1">
      <c r="A50" s="3">
        <v>45</v>
      </c>
      <c r="B50" s="16"/>
      <c r="C50" s="17"/>
      <c r="D50" s="30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</row>
    <row r="51" spans="1:18" s="5" customFormat="1" ht="15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</row>
  </sheetData>
  <sheetProtection password="CF17" sheet="1" objects="1" scenarios="1" selectLockedCells="1"/>
  <mergeCells count="5">
    <mergeCell ref="B1:Q1"/>
    <mergeCell ref="C2:Q2"/>
    <mergeCell ref="D4:H4"/>
    <mergeCell ref="I4:M4"/>
    <mergeCell ref="N4:R4"/>
  </mergeCells>
  <dataValidations count="1">
    <dataValidation type="whole" allowBlank="1" showInputMessage="1" showErrorMessage="1" error="กรอกค่าระดับการประเมินเป็น 0 , 1 , 2 , 3 เท่านั้นครับ" sqref="D6:R50">
      <formula1>0</formula1>
      <formula2>3</formula2>
    </dataValidation>
  </dataValidations>
  <printOptions horizontalCentered="1"/>
  <pageMargins left="0.70866141732283472" right="0.11811023622047245" top="0.35433070866141736" bottom="0.15748031496062992" header="0.11811023622047245" footer="0.11811023622047245"/>
  <pageSetup paperSize="9" scale="90" orientation="portrait" blackAndWhite="1" horizontalDpi="4294967293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A1:AE85"/>
  <sheetViews>
    <sheetView showGridLines="0" showRowColHeaders="0" workbookViewId="0">
      <selection activeCell="W4" sqref="W4"/>
    </sheetView>
  </sheetViews>
  <sheetFormatPr defaultColWidth="23.25" defaultRowHeight="22.5"/>
  <cols>
    <col min="1" max="1" width="15" style="33" customWidth="1"/>
    <col min="2" max="2" width="4.125" style="1" customWidth="1"/>
    <col min="3" max="3" width="8.75" style="1" customWidth="1"/>
    <col min="4" max="4" width="21.875" style="1" customWidth="1"/>
    <col min="5" max="19" width="3.125" style="1" customWidth="1"/>
    <col min="20" max="20" width="5.75" style="1" customWidth="1"/>
    <col min="21" max="21" width="8.125" style="1" customWidth="1"/>
    <col min="22" max="22" width="10.625" style="33" customWidth="1"/>
    <col min="23" max="23" width="13.625" style="36" customWidth="1"/>
    <col min="24" max="24" width="15.75" style="33" customWidth="1"/>
    <col min="25" max="25" width="10.25" style="33" customWidth="1"/>
    <col min="26" max="26" width="13.625" style="33" customWidth="1"/>
    <col min="27" max="31" width="23.25" style="33"/>
    <col min="32" max="16384" width="23.25" style="1"/>
  </cols>
  <sheetData>
    <row r="1" spans="1:31"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X1" s="52" t="s">
        <v>43</v>
      </c>
      <c r="Y1" s="53">
        <v>1</v>
      </c>
      <c r="Z1" s="56" t="s">
        <v>42</v>
      </c>
    </row>
    <row r="2" spans="1:31" s="7" customFormat="1" ht="19.5" customHeight="1">
      <c r="A2" s="32"/>
      <c r="B2" s="24"/>
      <c r="C2" s="162" t="str">
        <f>'มฐ.1-1'!C2:T2</f>
        <v>แบบประเมินมาตรฐานด้านคุณภาพผู้เรียน  ระดับมัธยมศึกษาปีที่... ปีการศึกษา 2556</v>
      </c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24"/>
      <c r="V2" s="32"/>
      <c r="W2" s="37"/>
      <c r="X2" s="52" t="s">
        <v>33</v>
      </c>
      <c r="Y2" s="54">
        <f>SUM(U56:U58)</f>
        <v>0</v>
      </c>
      <c r="Z2" s="56" t="s">
        <v>34</v>
      </c>
      <c r="AA2" s="32"/>
      <c r="AB2" s="32"/>
      <c r="AC2" s="32"/>
      <c r="AD2" s="32"/>
      <c r="AE2" s="32"/>
    </row>
    <row r="3" spans="1:31" s="7" customFormat="1" ht="19.5" customHeight="1">
      <c r="A3" s="32"/>
      <c r="B3" s="24"/>
      <c r="C3" s="24" t="s">
        <v>150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32"/>
      <c r="W3" s="51"/>
      <c r="X3" s="52" t="s">
        <v>35</v>
      </c>
      <c r="Y3" s="55" t="str">
        <f>IF(Y2=0,"-",Y2*100/U61)</f>
        <v>-</v>
      </c>
      <c r="Z3" s="56"/>
      <c r="AA3" s="32"/>
      <c r="AB3" s="32"/>
      <c r="AC3" s="32"/>
      <c r="AD3" s="32"/>
      <c r="AE3" s="32"/>
    </row>
    <row r="4" spans="1:31" s="21" customFormat="1" ht="21" customHeight="1">
      <c r="A4" s="32"/>
      <c r="D4" s="21" t="s">
        <v>158</v>
      </c>
      <c r="V4" s="32"/>
      <c r="W4" s="152"/>
      <c r="X4" s="52" t="s">
        <v>36</v>
      </c>
      <c r="Y4" s="55" t="str">
        <f>IF(Y3="-","-",Y3*Y1/100)</f>
        <v>-</v>
      </c>
      <c r="Z4" s="56" t="s">
        <v>42</v>
      </c>
      <c r="AA4" s="32"/>
      <c r="AB4" s="32"/>
      <c r="AC4" s="32"/>
      <c r="AD4" s="32"/>
      <c r="AE4" s="32"/>
    </row>
    <row r="5" spans="1:31" s="7" customFormat="1" ht="73.5" customHeight="1">
      <c r="A5" s="32"/>
      <c r="B5" s="167" t="s">
        <v>0</v>
      </c>
      <c r="C5" s="179" t="str">
        <f>นักเรียน!B5</f>
        <v>เลขประจำตัว</v>
      </c>
      <c r="D5" s="167" t="s">
        <v>1</v>
      </c>
      <c r="E5" s="175" t="s">
        <v>159</v>
      </c>
      <c r="F5" s="176"/>
      <c r="G5" s="176"/>
      <c r="H5" s="176"/>
      <c r="I5" s="177"/>
      <c r="J5" s="175" t="s">
        <v>160</v>
      </c>
      <c r="K5" s="176"/>
      <c r="L5" s="176"/>
      <c r="M5" s="176"/>
      <c r="N5" s="177"/>
      <c r="O5" s="175" t="s">
        <v>161</v>
      </c>
      <c r="P5" s="176"/>
      <c r="Q5" s="176"/>
      <c r="R5" s="176"/>
      <c r="S5" s="176"/>
      <c r="T5" s="174" t="s">
        <v>31</v>
      </c>
      <c r="U5" s="174" t="s">
        <v>30</v>
      </c>
      <c r="V5" s="32"/>
      <c r="W5" s="47" t="s">
        <v>8</v>
      </c>
      <c r="X5" s="48" t="s">
        <v>9</v>
      </c>
      <c r="Y5" s="32"/>
      <c r="Z5" s="32"/>
      <c r="AA5" s="32"/>
      <c r="AB5" s="32"/>
      <c r="AC5" s="32"/>
      <c r="AD5" s="32"/>
      <c r="AE5" s="32"/>
    </row>
    <row r="6" spans="1:31" ht="24" customHeight="1">
      <c r="B6" s="167"/>
      <c r="C6" s="179"/>
      <c r="D6" s="167"/>
      <c r="E6" s="40">
        <v>5</v>
      </c>
      <c r="F6" s="41">
        <v>4</v>
      </c>
      <c r="G6" s="41">
        <v>3</v>
      </c>
      <c r="H6" s="41">
        <v>2</v>
      </c>
      <c r="I6" s="42">
        <v>1</v>
      </c>
      <c r="J6" s="40">
        <v>5</v>
      </c>
      <c r="K6" s="41">
        <v>4</v>
      </c>
      <c r="L6" s="41">
        <v>3</v>
      </c>
      <c r="M6" s="41">
        <v>2</v>
      </c>
      <c r="N6" s="42">
        <v>1</v>
      </c>
      <c r="O6" s="40">
        <v>5</v>
      </c>
      <c r="P6" s="41">
        <v>4</v>
      </c>
      <c r="Q6" s="41">
        <v>3</v>
      </c>
      <c r="R6" s="41">
        <v>2</v>
      </c>
      <c r="S6" s="50">
        <v>1</v>
      </c>
      <c r="T6" s="174"/>
      <c r="U6" s="174"/>
      <c r="W6" s="63">
        <v>15</v>
      </c>
      <c r="X6" s="64">
        <v>100</v>
      </c>
    </row>
    <row r="7" spans="1:31" s="4" customFormat="1" ht="15" customHeight="1">
      <c r="A7" s="34"/>
      <c r="B7" s="3">
        <v>1</v>
      </c>
      <c r="C7" s="26">
        <f>IF(นักเรียน!B6="","",นักเรียน!B6)</f>
        <v>4462</v>
      </c>
      <c r="D7" s="27" t="str">
        <f>IF(นักเรียน!C6="","",นักเรียน!C6)</f>
        <v>สามเณร</v>
      </c>
      <c r="E7" s="44"/>
      <c r="F7" s="45"/>
      <c r="G7" s="45"/>
      <c r="H7" s="45"/>
      <c r="I7" s="46"/>
      <c r="J7" s="44"/>
      <c r="K7" s="45"/>
      <c r="L7" s="45"/>
      <c r="M7" s="45"/>
      <c r="N7" s="46"/>
      <c r="O7" s="44"/>
      <c r="P7" s="45"/>
      <c r="Q7" s="45"/>
      <c r="R7" s="45"/>
      <c r="S7" s="46"/>
      <c r="T7" s="43" t="str">
        <f>IF(X7=0,"",IF(X7&gt;=90,5,IF(X7&gt;=75,4,IF(X7&gt;=60,3,IF(X7&gt;=50,2,1)))))</f>
        <v/>
      </c>
      <c r="U7" s="43" t="str">
        <f>IF(T7="","",IF(T7=5,"ดีเยี่ยม",IF(T7=4,"ดีมาก",IF(T7=3,"ดี",IF(T7=2,"พอใช้","ปรับปรุง")))))</f>
        <v/>
      </c>
      <c r="V7" s="34"/>
      <c r="W7" s="39">
        <f>SUM(E7:S7)</f>
        <v>0</v>
      </c>
      <c r="X7" s="65">
        <f>W7*100/$W$6</f>
        <v>0</v>
      </c>
      <c r="Y7" s="34"/>
      <c r="Z7" s="34"/>
      <c r="AA7" s="34"/>
      <c r="AB7" s="34"/>
      <c r="AC7" s="34"/>
      <c r="AD7" s="34"/>
      <c r="AE7" s="34"/>
    </row>
    <row r="8" spans="1:31" s="4" customFormat="1" ht="15" customHeight="1">
      <c r="A8" s="34"/>
      <c r="B8" s="3">
        <v>2</v>
      </c>
      <c r="C8" s="26">
        <f>IF(นักเรียน!B7="","",นักเรียน!B7)</f>
        <v>7338</v>
      </c>
      <c r="D8" s="27" t="str">
        <f>IF(นักเรียน!C7="","",นักเรียน!C7)</f>
        <v>สามเณร</v>
      </c>
      <c r="E8" s="44"/>
      <c r="F8" s="45"/>
      <c r="G8" s="45"/>
      <c r="H8" s="45"/>
      <c r="I8" s="46"/>
      <c r="J8" s="44"/>
      <c r="K8" s="45"/>
      <c r="L8" s="45"/>
      <c r="M8" s="45"/>
      <c r="N8" s="46"/>
      <c r="O8" s="44"/>
      <c r="P8" s="45"/>
      <c r="Q8" s="45"/>
      <c r="R8" s="45"/>
      <c r="S8" s="46"/>
      <c r="T8" s="43" t="str">
        <f t="shared" ref="T8:T51" si="0">IF(X8=0,"",IF(X8&gt;=90,5,IF(X8&gt;=75,4,IF(X8&gt;=60,3,IF(X8&gt;=50,2,1)))))</f>
        <v/>
      </c>
      <c r="U8" s="43" t="str">
        <f t="shared" ref="U8:U50" si="1">IF(T8="","",IF(T8=5,"ดีเยี่ยม",IF(T8=4,"ดีมาก",IF(T8=3,"ดี",IF(T8=2,"พอใช้","ปรับปรุง")))))</f>
        <v/>
      </c>
      <c r="V8" s="34"/>
      <c r="W8" s="39">
        <f t="shared" ref="W8:W51" si="2">SUM(E8:S8)</f>
        <v>0</v>
      </c>
      <c r="X8" s="65">
        <f t="shared" ref="X8:X51" si="3">W8*100/$W$6</f>
        <v>0</v>
      </c>
      <c r="Y8" s="34"/>
      <c r="Z8" s="34"/>
      <c r="AA8" s="34"/>
      <c r="AB8" s="34"/>
      <c r="AC8" s="34"/>
      <c r="AD8" s="34"/>
      <c r="AE8" s="34"/>
    </row>
    <row r="9" spans="1:31" s="4" customFormat="1" ht="15" customHeight="1">
      <c r="A9" s="34"/>
      <c r="B9" s="3">
        <v>3</v>
      </c>
      <c r="C9" s="26">
        <f>IF(นักเรียน!B8="","",นักเรียน!B8)</f>
        <v>7341</v>
      </c>
      <c r="D9" s="27" t="str">
        <f>IF(นักเรียน!C8="","",นักเรียน!C8)</f>
        <v>สามเณร</v>
      </c>
      <c r="E9" s="44"/>
      <c r="F9" s="45"/>
      <c r="G9" s="45"/>
      <c r="H9" s="45"/>
      <c r="I9" s="46"/>
      <c r="J9" s="44"/>
      <c r="K9" s="45"/>
      <c r="L9" s="45"/>
      <c r="M9" s="45"/>
      <c r="N9" s="46"/>
      <c r="O9" s="44"/>
      <c r="P9" s="45"/>
      <c r="Q9" s="45"/>
      <c r="R9" s="45"/>
      <c r="S9" s="46"/>
      <c r="T9" s="43" t="str">
        <f t="shared" si="0"/>
        <v/>
      </c>
      <c r="U9" s="43" t="str">
        <f t="shared" si="1"/>
        <v/>
      </c>
      <c r="V9" s="34"/>
      <c r="W9" s="39">
        <f t="shared" si="2"/>
        <v>0</v>
      </c>
      <c r="X9" s="65">
        <f t="shared" si="3"/>
        <v>0</v>
      </c>
      <c r="Y9" s="34"/>
      <c r="Z9" s="34"/>
      <c r="AA9" s="34"/>
      <c r="AB9" s="34"/>
      <c r="AC9" s="34"/>
      <c r="AD9" s="34"/>
      <c r="AE9" s="34"/>
    </row>
    <row r="10" spans="1:31" s="4" customFormat="1" ht="15" customHeight="1">
      <c r="A10" s="34"/>
      <c r="B10" s="3">
        <v>4</v>
      </c>
      <c r="C10" s="26">
        <f>IF(นักเรียน!B9="","",นักเรียน!B9)</f>
        <v>7410</v>
      </c>
      <c r="D10" s="27" t="str">
        <f>IF(นักเรียน!C9="","",นักเรียน!C9)</f>
        <v>สามเณร</v>
      </c>
      <c r="E10" s="44"/>
      <c r="F10" s="45"/>
      <c r="G10" s="45"/>
      <c r="H10" s="45"/>
      <c r="I10" s="46"/>
      <c r="J10" s="44"/>
      <c r="K10" s="45"/>
      <c r="L10" s="45"/>
      <c r="M10" s="45"/>
      <c r="N10" s="46"/>
      <c r="O10" s="44"/>
      <c r="P10" s="45"/>
      <c r="Q10" s="45"/>
      <c r="R10" s="45"/>
      <c r="S10" s="46"/>
      <c r="T10" s="43" t="str">
        <f t="shared" si="0"/>
        <v/>
      </c>
      <c r="U10" s="43" t="str">
        <f t="shared" si="1"/>
        <v/>
      </c>
      <c r="V10" s="34"/>
      <c r="W10" s="39">
        <f t="shared" si="2"/>
        <v>0</v>
      </c>
      <c r="X10" s="65">
        <f t="shared" si="3"/>
        <v>0</v>
      </c>
      <c r="Y10" s="34"/>
      <c r="Z10" s="34"/>
      <c r="AA10" s="34"/>
      <c r="AB10" s="34"/>
      <c r="AC10" s="34"/>
      <c r="AD10" s="34"/>
      <c r="AE10" s="34"/>
    </row>
    <row r="11" spans="1:31" s="4" customFormat="1" ht="15" customHeight="1">
      <c r="A11" s="34"/>
      <c r="B11" s="3">
        <v>5</v>
      </c>
      <c r="C11" s="26">
        <f>IF(นักเรียน!B10="","",นักเรียน!B10)</f>
        <v>7418</v>
      </c>
      <c r="D11" s="27" t="str">
        <f>IF(นักเรียน!C10="","",นักเรียน!C10)</f>
        <v>สามเณร</v>
      </c>
      <c r="E11" s="44"/>
      <c r="F11" s="45"/>
      <c r="G11" s="45"/>
      <c r="H11" s="45"/>
      <c r="I11" s="46"/>
      <c r="J11" s="44"/>
      <c r="K11" s="45"/>
      <c r="L11" s="45"/>
      <c r="M11" s="45"/>
      <c r="N11" s="46"/>
      <c r="O11" s="44"/>
      <c r="P11" s="45"/>
      <c r="Q11" s="45"/>
      <c r="R11" s="45"/>
      <c r="S11" s="46"/>
      <c r="T11" s="43" t="str">
        <f t="shared" si="0"/>
        <v/>
      </c>
      <c r="U11" s="43" t="str">
        <f t="shared" si="1"/>
        <v/>
      </c>
      <c r="V11" s="34"/>
      <c r="W11" s="39">
        <f t="shared" si="2"/>
        <v>0</v>
      </c>
      <c r="X11" s="65">
        <f t="shared" si="3"/>
        <v>0</v>
      </c>
      <c r="Y11" s="34"/>
      <c r="Z11" s="34"/>
      <c r="AA11" s="34"/>
      <c r="AB11" s="34"/>
      <c r="AC11" s="34"/>
      <c r="AD11" s="34"/>
      <c r="AE11" s="34"/>
    </row>
    <row r="12" spans="1:31" s="4" customFormat="1" ht="15" customHeight="1">
      <c r="A12" s="34"/>
      <c r="B12" s="3">
        <v>6</v>
      </c>
      <c r="C12" s="26">
        <f>IF(นักเรียน!B11="","",นักเรียน!B11)</f>
        <v>7420</v>
      </c>
      <c r="D12" s="27" t="str">
        <f>IF(นักเรียน!C11="","",นักเรียน!C11)</f>
        <v>สามเณร</v>
      </c>
      <c r="E12" s="44"/>
      <c r="F12" s="45"/>
      <c r="G12" s="45"/>
      <c r="H12" s="45"/>
      <c r="I12" s="46"/>
      <c r="J12" s="44"/>
      <c r="K12" s="45"/>
      <c r="L12" s="45"/>
      <c r="M12" s="45"/>
      <c r="N12" s="46"/>
      <c r="O12" s="44"/>
      <c r="P12" s="45"/>
      <c r="Q12" s="45"/>
      <c r="R12" s="45"/>
      <c r="S12" s="46"/>
      <c r="T12" s="43" t="str">
        <f t="shared" si="0"/>
        <v/>
      </c>
      <c r="U12" s="43" t="str">
        <f t="shared" si="1"/>
        <v/>
      </c>
      <c r="V12" s="34"/>
      <c r="W12" s="39">
        <f t="shared" si="2"/>
        <v>0</v>
      </c>
      <c r="X12" s="65">
        <f t="shared" si="3"/>
        <v>0</v>
      </c>
      <c r="Y12" s="34"/>
      <c r="Z12" s="34"/>
      <c r="AA12" s="34"/>
      <c r="AB12" s="34"/>
      <c r="AC12" s="34"/>
      <c r="AD12" s="34"/>
      <c r="AE12" s="34"/>
    </row>
    <row r="13" spans="1:31" s="4" customFormat="1" ht="15" customHeight="1">
      <c r="A13" s="34"/>
      <c r="B13" s="3">
        <v>7</v>
      </c>
      <c r="C13" s="26">
        <f>IF(นักเรียน!B12="","",นักเรียน!B12)</f>
        <v>7421</v>
      </c>
      <c r="D13" s="27" t="str">
        <f>IF(นักเรียน!C12="","",นักเรียน!C12)</f>
        <v>สามเณร</v>
      </c>
      <c r="E13" s="44"/>
      <c r="F13" s="45"/>
      <c r="G13" s="45"/>
      <c r="H13" s="45"/>
      <c r="I13" s="46"/>
      <c r="J13" s="44"/>
      <c r="K13" s="45"/>
      <c r="L13" s="45"/>
      <c r="M13" s="45"/>
      <c r="N13" s="46"/>
      <c r="O13" s="44"/>
      <c r="P13" s="45"/>
      <c r="Q13" s="45"/>
      <c r="R13" s="45"/>
      <c r="S13" s="46"/>
      <c r="T13" s="43" t="str">
        <f t="shared" si="0"/>
        <v/>
      </c>
      <c r="U13" s="43" t="str">
        <f t="shared" si="1"/>
        <v/>
      </c>
      <c r="V13" s="34"/>
      <c r="W13" s="39">
        <f t="shared" si="2"/>
        <v>0</v>
      </c>
      <c r="X13" s="65">
        <f t="shared" si="3"/>
        <v>0</v>
      </c>
      <c r="Y13" s="34"/>
      <c r="Z13" s="34"/>
      <c r="AA13" s="34"/>
      <c r="AB13" s="34"/>
      <c r="AC13" s="34"/>
      <c r="AD13" s="34"/>
      <c r="AE13" s="34"/>
    </row>
    <row r="14" spans="1:31" s="4" customFormat="1" ht="15" customHeight="1">
      <c r="A14" s="34"/>
      <c r="B14" s="3">
        <v>8</v>
      </c>
      <c r="C14" s="26">
        <f>IF(นักเรียน!B13="","",นักเรียน!B13)</f>
        <v>7424</v>
      </c>
      <c r="D14" s="27" t="str">
        <f>IF(นักเรียน!C13="","",นักเรียน!C13)</f>
        <v>สามเณร</v>
      </c>
      <c r="E14" s="44"/>
      <c r="F14" s="45"/>
      <c r="G14" s="45"/>
      <c r="H14" s="45"/>
      <c r="I14" s="46"/>
      <c r="J14" s="44"/>
      <c r="K14" s="45"/>
      <c r="L14" s="45"/>
      <c r="M14" s="45"/>
      <c r="N14" s="46"/>
      <c r="O14" s="44"/>
      <c r="P14" s="45"/>
      <c r="Q14" s="45"/>
      <c r="R14" s="45"/>
      <c r="S14" s="46"/>
      <c r="T14" s="43" t="str">
        <f t="shared" si="0"/>
        <v/>
      </c>
      <c r="U14" s="43" t="str">
        <f t="shared" si="1"/>
        <v/>
      </c>
      <c r="V14" s="34"/>
      <c r="W14" s="39">
        <f t="shared" si="2"/>
        <v>0</v>
      </c>
      <c r="X14" s="65">
        <f t="shared" si="3"/>
        <v>0</v>
      </c>
      <c r="Y14" s="34"/>
      <c r="Z14" s="34"/>
      <c r="AA14" s="34"/>
      <c r="AB14" s="34"/>
      <c r="AC14" s="34"/>
      <c r="AD14" s="34"/>
      <c r="AE14" s="34"/>
    </row>
    <row r="15" spans="1:31" s="4" customFormat="1" ht="15" customHeight="1">
      <c r="A15" s="34"/>
      <c r="B15" s="3">
        <v>9</v>
      </c>
      <c r="C15" s="26">
        <f>IF(นักเรียน!B14="","",นักเรียน!B14)</f>
        <v>7425</v>
      </c>
      <c r="D15" s="27" t="str">
        <f>IF(นักเรียน!C14="","",นักเรียน!C14)</f>
        <v>สามเณร</v>
      </c>
      <c r="E15" s="44"/>
      <c r="F15" s="45"/>
      <c r="G15" s="45"/>
      <c r="H15" s="45"/>
      <c r="I15" s="46"/>
      <c r="J15" s="44"/>
      <c r="K15" s="45"/>
      <c r="L15" s="45"/>
      <c r="M15" s="45"/>
      <c r="N15" s="46"/>
      <c r="O15" s="44"/>
      <c r="P15" s="45"/>
      <c r="Q15" s="45"/>
      <c r="R15" s="45"/>
      <c r="S15" s="46"/>
      <c r="T15" s="43" t="str">
        <f t="shared" si="0"/>
        <v/>
      </c>
      <c r="U15" s="43" t="str">
        <f t="shared" si="1"/>
        <v/>
      </c>
      <c r="V15" s="34"/>
      <c r="W15" s="39">
        <f t="shared" si="2"/>
        <v>0</v>
      </c>
      <c r="X15" s="65">
        <f t="shared" si="3"/>
        <v>0</v>
      </c>
      <c r="Y15" s="34"/>
      <c r="Z15" s="34"/>
      <c r="AA15" s="34"/>
      <c r="AB15" s="34"/>
      <c r="AC15" s="34"/>
      <c r="AD15" s="34"/>
      <c r="AE15" s="34"/>
    </row>
    <row r="16" spans="1:31" s="4" customFormat="1" ht="15" customHeight="1">
      <c r="A16" s="34"/>
      <c r="B16" s="3">
        <v>10</v>
      </c>
      <c r="C16" s="26">
        <f>IF(นักเรียน!B15="","",นักเรียน!B15)</f>
        <v>7431</v>
      </c>
      <c r="D16" s="27" t="str">
        <f>IF(นักเรียน!C15="","",นักเรียน!C15)</f>
        <v>สามเณร</v>
      </c>
      <c r="E16" s="44"/>
      <c r="F16" s="45"/>
      <c r="G16" s="45"/>
      <c r="H16" s="45"/>
      <c r="I16" s="46"/>
      <c r="J16" s="44"/>
      <c r="K16" s="45"/>
      <c r="L16" s="45"/>
      <c r="M16" s="45"/>
      <c r="N16" s="46"/>
      <c r="O16" s="44"/>
      <c r="P16" s="45"/>
      <c r="Q16" s="45"/>
      <c r="R16" s="45"/>
      <c r="S16" s="46"/>
      <c r="T16" s="43" t="str">
        <f t="shared" si="0"/>
        <v/>
      </c>
      <c r="U16" s="43" t="str">
        <f t="shared" si="1"/>
        <v/>
      </c>
      <c r="V16" s="34"/>
      <c r="W16" s="39">
        <f t="shared" si="2"/>
        <v>0</v>
      </c>
      <c r="X16" s="65">
        <f t="shared" si="3"/>
        <v>0</v>
      </c>
      <c r="Y16" s="34"/>
      <c r="Z16" s="34"/>
      <c r="AA16" s="34"/>
      <c r="AB16" s="34"/>
      <c r="AC16" s="34"/>
      <c r="AD16" s="34"/>
      <c r="AE16" s="34"/>
    </row>
    <row r="17" spans="1:31" s="4" customFormat="1" ht="15" customHeight="1">
      <c r="A17" s="34"/>
      <c r="B17" s="3">
        <v>11</v>
      </c>
      <c r="C17" s="26">
        <f>IF(นักเรียน!B16="","",นักเรียน!B16)</f>
        <v>7435</v>
      </c>
      <c r="D17" s="27" t="str">
        <f>IF(นักเรียน!C16="","",นักเรียน!C16)</f>
        <v>สามเณร</v>
      </c>
      <c r="E17" s="44"/>
      <c r="F17" s="45"/>
      <c r="G17" s="45"/>
      <c r="H17" s="45"/>
      <c r="I17" s="46"/>
      <c r="J17" s="44"/>
      <c r="K17" s="45"/>
      <c r="L17" s="45"/>
      <c r="M17" s="45"/>
      <c r="N17" s="46"/>
      <c r="O17" s="44"/>
      <c r="P17" s="45"/>
      <c r="Q17" s="45"/>
      <c r="R17" s="45"/>
      <c r="S17" s="46"/>
      <c r="T17" s="43" t="str">
        <f t="shared" si="0"/>
        <v/>
      </c>
      <c r="U17" s="43" t="str">
        <f t="shared" si="1"/>
        <v/>
      </c>
      <c r="V17" s="34"/>
      <c r="W17" s="39">
        <f t="shared" si="2"/>
        <v>0</v>
      </c>
      <c r="X17" s="65">
        <f t="shared" si="3"/>
        <v>0</v>
      </c>
      <c r="Y17" s="34"/>
      <c r="Z17" s="34"/>
      <c r="AA17" s="34"/>
      <c r="AB17" s="34"/>
      <c r="AC17" s="34"/>
      <c r="AD17" s="34"/>
      <c r="AE17" s="34"/>
    </row>
    <row r="18" spans="1:31" s="4" customFormat="1" ht="15" customHeight="1">
      <c r="A18" s="34"/>
      <c r="B18" s="3">
        <v>12</v>
      </c>
      <c r="C18" s="26">
        <f>IF(นักเรียน!B17="","",นักเรียน!B17)</f>
        <v>7442</v>
      </c>
      <c r="D18" s="27" t="str">
        <f>IF(นักเรียน!C17="","",นักเรียน!C17)</f>
        <v>สามเณร</v>
      </c>
      <c r="E18" s="44"/>
      <c r="F18" s="45"/>
      <c r="G18" s="45"/>
      <c r="H18" s="45"/>
      <c r="I18" s="46"/>
      <c r="J18" s="44"/>
      <c r="K18" s="45"/>
      <c r="L18" s="45"/>
      <c r="M18" s="45"/>
      <c r="N18" s="46"/>
      <c r="O18" s="44"/>
      <c r="P18" s="45"/>
      <c r="Q18" s="45"/>
      <c r="R18" s="45"/>
      <c r="S18" s="46"/>
      <c r="T18" s="43" t="str">
        <f t="shared" si="0"/>
        <v/>
      </c>
      <c r="U18" s="43" t="str">
        <f t="shared" si="1"/>
        <v/>
      </c>
      <c r="V18" s="34"/>
      <c r="W18" s="39">
        <f t="shared" si="2"/>
        <v>0</v>
      </c>
      <c r="X18" s="65">
        <f t="shared" si="3"/>
        <v>0</v>
      </c>
      <c r="Y18" s="34"/>
      <c r="Z18" s="34"/>
      <c r="AA18" s="34"/>
      <c r="AB18" s="34"/>
      <c r="AC18" s="34"/>
      <c r="AD18" s="34"/>
      <c r="AE18" s="34"/>
    </row>
    <row r="19" spans="1:31" s="4" customFormat="1" ht="15" customHeight="1">
      <c r="A19" s="34"/>
      <c r="B19" s="3">
        <v>13</v>
      </c>
      <c r="C19" s="26">
        <f>IF(นักเรียน!B18="","",นักเรียน!B18)</f>
        <v>7443</v>
      </c>
      <c r="D19" s="27" t="str">
        <f>IF(นักเรียน!C18="","",นักเรียน!C18)</f>
        <v>สามเณร</v>
      </c>
      <c r="E19" s="44"/>
      <c r="F19" s="45"/>
      <c r="G19" s="45"/>
      <c r="H19" s="45"/>
      <c r="I19" s="46"/>
      <c r="J19" s="44"/>
      <c r="K19" s="45"/>
      <c r="L19" s="45"/>
      <c r="M19" s="45"/>
      <c r="N19" s="46"/>
      <c r="O19" s="44"/>
      <c r="P19" s="45"/>
      <c r="Q19" s="45"/>
      <c r="R19" s="45"/>
      <c r="S19" s="46"/>
      <c r="T19" s="43" t="str">
        <f t="shared" si="0"/>
        <v/>
      </c>
      <c r="U19" s="43" t="str">
        <f t="shared" si="1"/>
        <v/>
      </c>
      <c r="V19" s="34"/>
      <c r="W19" s="39">
        <f t="shared" si="2"/>
        <v>0</v>
      </c>
      <c r="X19" s="65">
        <f t="shared" si="3"/>
        <v>0</v>
      </c>
      <c r="Y19" s="34"/>
      <c r="Z19" s="34"/>
      <c r="AA19" s="34"/>
      <c r="AB19" s="34"/>
      <c r="AC19" s="34"/>
      <c r="AD19" s="34"/>
      <c r="AE19" s="34"/>
    </row>
    <row r="20" spans="1:31" s="4" customFormat="1" ht="15" customHeight="1">
      <c r="A20" s="34"/>
      <c r="B20" s="3">
        <v>14</v>
      </c>
      <c r="C20" s="26">
        <f>IF(นักเรียน!B19="","",นักเรียน!B19)</f>
        <v>7446</v>
      </c>
      <c r="D20" s="27" t="str">
        <f>IF(นักเรียน!C19="","",นักเรียน!C19)</f>
        <v>สามเณร</v>
      </c>
      <c r="E20" s="44"/>
      <c r="F20" s="45"/>
      <c r="G20" s="45"/>
      <c r="H20" s="45"/>
      <c r="I20" s="46"/>
      <c r="J20" s="44"/>
      <c r="K20" s="45"/>
      <c r="L20" s="45"/>
      <c r="M20" s="45"/>
      <c r="N20" s="46"/>
      <c r="O20" s="44"/>
      <c r="P20" s="45"/>
      <c r="Q20" s="45"/>
      <c r="R20" s="45"/>
      <c r="S20" s="46"/>
      <c r="T20" s="43" t="str">
        <f t="shared" si="0"/>
        <v/>
      </c>
      <c r="U20" s="43" t="str">
        <f t="shared" si="1"/>
        <v/>
      </c>
      <c r="V20" s="34"/>
      <c r="W20" s="39">
        <f t="shared" si="2"/>
        <v>0</v>
      </c>
      <c r="X20" s="65">
        <f t="shared" si="3"/>
        <v>0</v>
      </c>
      <c r="Y20" s="34"/>
      <c r="Z20" s="34"/>
      <c r="AA20" s="34"/>
      <c r="AB20" s="34"/>
      <c r="AC20" s="34"/>
      <c r="AD20" s="34"/>
      <c r="AE20" s="34"/>
    </row>
    <row r="21" spans="1:31" s="4" customFormat="1" ht="15" customHeight="1">
      <c r="A21" s="34"/>
      <c r="B21" s="3">
        <v>15</v>
      </c>
      <c r="C21" s="26">
        <f>IF(นักเรียน!B20="","",นักเรียน!B20)</f>
        <v>7447</v>
      </c>
      <c r="D21" s="27" t="str">
        <f>IF(นักเรียน!C20="","",นักเรียน!C20)</f>
        <v>สามเณร</v>
      </c>
      <c r="E21" s="44"/>
      <c r="F21" s="45"/>
      <c r="G21" s="45"/>
      <c r="H21" s="45"/>
      <c r="I21" s="46"/>
      <c r="J21" s="44"/>
      <c r="K21" s="45"/>
      <c r="L21" s="45"/>
      <c r="M21" s="45"/>
      <c r="N21" s="46"/>
      <c r="O21" s="44"/>
      <c r="P21" s="45"/>
      <c r="Q21" s="45"/>
      <c r="R21" s="45"/>
      <c r="S21" s="46"/>
      <c r="T21" s="43" t="str">
        <f t="shared" si="0"/>
        <v/>
      </c>
      <c r="U21" s="43" t="str">
        <f t="shared" si="1"/>
        <v/>
      </c>
      <c r="V21" s="34"/>
      <c r="W21" s="39">
        <f t="shared" si="2"/>
        <v>0</v>
      </c>
      <c r="X21" s="65">
        <f t="shared" si="3"/>
        <v>0</v>
      </c>
      <c r="Y21" s="34"/>
      <c r="Z21" s="34"/>
      <c r="AA21" s="34"/>
      <c r="AB21" s="34"/>
      <c r="AC21" s="34"/>
      <c r="AD21" s="34"/>
      <c r="AE21" s="34"/>
    </row>
    <row r="22" spans="1:31" s="4" customFormat="1" ht="15" customHeight="1">
      <c r="A22" s="34"/>
      <c r="B22" s="3">
        <v>16</v>
      </c>
      <c r="C22" s="26">
        <f>IF(นักเรียน!B21="","",นักเรียน!B21)</f>
        <v>7448</v>
      </c>
      <c r="D22" s="27" t="str">
        <f>IF(นักเรียน!C21="","",นักเรียน!C21)</f>
        <v>สามเณร</v>
      </c>
      <c r="E22" s="44"/>
      <c r="F22" s="45"/>
      <c r="G22" s="45"/>
      <c r="H22" s="45"/>
      <c r="I22" s="46"/>
      <c r="J22" s="44"/>
      <c r="K22" s="45"/>
      <c r="L22" s="45"/>
      <c r="M22" s="45"/>
      <c r="N22" s="46"/>
      <c r="O22" s="44"/>
      <c r="P22" s="45"/>
      <c r="Q22" s="45"/>
      <c r="R22" s="45"/>
      <c r="S22" s="46"/>
      <c r="T22" s="43" t="str">
        <f t="shared" si="0"/>
        <v/>
      </c>
      <c r="U22" s="43" t="str">
        <f t="shared" si="1"/>
        <v/>
      </c>
      <c r="V22" s="34"/>
      <c r="W22" s="39">
        <f t="shared" si="2"/>
        <v>0</v>
      </c>
      <c r="X22" s="65">
        <f t="shared" si="3"/>
        <v>0</v>
      </c>
      <c r="Y22" s="34"/>
      <c r="Z22" s="34"/>
      <c r="AA22" s="34"/>
      <c r="AB22" s="34"/>
      <c r="AC22" s="34"/>
      <c r="AD22" s="34"/>
      <c r="AE22" s="34"/>
    </row>
    <row r="23" spans="1:31" s="4" customFormat="1" ht="15" customHeight="1">
      <c r="A23" s="34"/>
      <c r="B23" s="3">
        <v>17</v>
      </c>
      <c r="C23" s="26">
        <f>IF(นักเรียน!B22="","",นักเรียน!B22)</f>
        <v>7453</v>
      </c>
      <c r="D23" s="27" t="str">
        <f>IF(นักเรียน!C22="","",นักเรียน!C22)</f>
        <v>สามเณร</v>
      </c>
      <c r="E23" s="44"/>
      <c r="F23" s="45"/>
      <c r="G23" s="45"/>
      <c r="H23" s="45"/>
      <c r="I23" s="46"/>
      <c r="J23" s="44"/>
      <c r="K23" s="45"/>
      <c r="L23" s="45"/>
      <c r="M23" s="45"/>
      <c r="N23" s="46"/>
      <c r="O23" s="44"/>
      <c r="P23" s="45"/>
      <c r="Q23" s="45"/>
      <c r="R23" s="45"/>
      <c r="S23" s="46"/>
      <c r="T23" s="43" t="str">
        <f t="shared" si="0"/>
        <v/>
      </c>
      <c r="U23" s="43" t="str">
        <f t="shared" si="1"/>
        <v/>
      </c>
      <c r="V23" s="34"/>
      <c r="W23" s="39">
        <f t="shared" si="2"/>
        <v>0</v>
      </c>
      <c r="X23" s="65">
        <f t="shared" si="3"/>
        <v>0</v>
      </c>
      <c r="Y23" s="34"/>
      <c r="Z23" s="34"/>
      <c r="AA23" s="34"/>
      <c r="AB23" s="34"/>
      <c r="AC23" s="34"/>
      <c r="AD23" s="34"/>
      <c r="AE23" s="34"/>
    </row>
    <row r="24" spans="1:31" s="4" customFormat="1" ht="15" customHeight="1">
      <c r="A24" s="34"/>
      <c r="B24" s="3">
        <v>18</v>
      </c>
      <c r="C24" s="26">
        <f>IF(นักเรียน!B23="","",นักเรียน!B23)</f>
        <v>7454</v>
      </c>
      <c r="D24" s="27" t="str">
        <f>IF(นักเรียน!C23="","",นักเรียน!C23)</f>
        <v>สามเณร</v>
      </c>
      <c r="E24" s="44"/>
      <c r="F24" s="45"/>
      <c r="G24" s="45"/>
      <c r="H24" s="45"/>
      <c r="I24" s="46"/>
      <c r="J24" s="44"/>
      <c r="K24" s="45"/>
      <c r="L24" s="45"/>
      <c r="M24" s="45"/>
      <c r="N24" s="46"/>
      <c r="O24" s="44"/>
      <c r="P24" s="45"/>
      <c r="Q24" s="45"/>
      <c r="R24" s="45"/>
      <c r="S24" s="46"/>
      <c r="T24" s="43" t="str">
        <f t="shared" si="0"/>
        <v/>
      </c>
      <c r="U24" s="43" t="str">
        <f t="shared" si="1"/>
        <v/>
      </c>
      <c r="V24" s="34"/>
      <c r="W24" s="39">
        <f t="shared" si="2"/>
        <v>0</v>
      </c>
      <c r="X24" s="65">
        <f t="shared" si="3"/>
        <v>0</v>
      </c>
      <c r="Y24" s="34"/>
      <c r="Z24" s="34"/>
      <c r="AA24" s="34"/>
      <c r="AB24" s="34"/>
      <c r="AC24" s="34"/>
      <c r="AD24" s="34"/>
      <c r="AE24" s="34"/>
    </row>
    <row r="25" spans="1:31" s="4" customFormat="1" ht="15" customHeight="1">
      <c r="A25" s="34"/>
      <c r="B25" s="3">
        <v>19</v>
      </c>
      <c r="C25" s="26">
        <f>IF(นักเรียน!B24="","",นักเรียน!B24)</f>
        <v>7455</v>
      </c>
      <c r="D25" s="27" t="str">
        <f>IF(นักเรียน!C24="","",นักเรียน!C24)</f>
        <v>สามเณร</v>
      </c>
      <c r="E25" s="44"/>
      <c r="F25" s="45"/>
      <c r="G25" s="45"/>
      <c r="H25" s="45"/>
      <c r="I25" s="46"/>
      <c r="J25" s="44"/>
      <c r="K25" s="45"/>
      <c r="L25" s="45"/>
      <c r="M25" s="45"/>
      <c r="N25" s="46"/>
      <c r="O25" s="44"/>
      <c r="P25" s="45"/>
      <c r="Q25" s="45"/>
      <c r="R25" s="45"/>
      <c r="S25" s="46"/>
      <c r="T25" s="43" t="str">
        <f t="shared" si="0"/>
        <v/>
      </c>
      <c r="U25" s="43" t="str">
        <f t="shared" si="1"/>
        <v/>
      </c>
      <c r="V25" s="34"/>
      <c r="W25" s="39">
        <f t="shared" si="2"/>
        <v>0</v>
      </c>
      <c r="X25" s="65">
        <f t="shared" si="3"/>
        <v>0</v>
      </c>
      <c r="Y25" s="34"/>
      <c r="Z25" s="34"/>
      <c r="AA25" s="34"/>
      <c r="AB25" s="34"/>
      <c r="AC25" s="34"/>
      <c r="AD25" s="34"/>
      <c r="AE25" s="34"/>
    </row>
    <row r="26" spans="1:31" s="4" customFormat="1" ht="15" customHeight="1">
      <c r="A26" s="34"/>
      <c r="B26" s="3">
        <v>20</v>
      </c>
      <c r="C26" s="26">
        <f>IF(นักเรียน!B25="","",นักเรียน!B25)</f>
        <v>7456</v>
      </c>
      <c r="D26" s="27" t="str">
        <f>IF(นักเรียน!C25="","",นักเรียน!C25)</f>
        <v>สามเณร</v>
      </c>
      <c r="E26" s="44"/>
      <c r="F26" s="45"/>
      <c r="G26" s="45"/>
      <c r="H26" s="45"/>
      <c r="I26" s="46"/>
      <c r="J26" s="44"/>
      <c r="K26" s="45"/>
      <c r="L26" s="45"/>
      <c r="M26" s="45"/>
      <c r="N26" s="46"/>
      <c r="O26" s="44"/>
      <c r="P26" s="45"/>
      <c r="Q26" s="45"/>
      <c r="R26" s="45"/>
      <c r="S26" s="46"/>
      <c r="T26" s="43" t="str">
        <f t="shared" si="0"/>
        <v/>
      </c>
      <c r="U26" s="43" t="str">
        <f t="shared" si="1"/>
        <v/>
      </c>
      <c r="V26" s="34"/>
      <c r="W26" s="39">
        <f t="shared" si="2"/>
        <v>0</v>
      </c>
      <c r="X26" s="65">
        <f t="shared" si="3"/>
        <v>0</v>
      </c>
      <c r="Y26" s="34"/>
      <c r="Z26" s="34"/>
      <c r="AA26" s="34"/>
      <c r="AB26" s="34"/>
      <c r="AC26" s="34"/>
      <c r="AD26" s="34"/>
      <c r="AE26" s="34"/>
    </row>
    <row r="27" spans="1:31" s="4" customFormat="1" ht="15" customHeight="1">
      <c r="A27" s="34"/>
      <c r="B27" s="3">
        <v>21</v>
      </c>
      <c r="C27" s="26">
        <f>IF(นักเรียน!B26="","",นักเรียน!B26)</f>
        <v>7458</v>
      </c>
      <c r="D27" s="27" t="str">
        <f>IF(นักเรียน!C26="","",นักเรียน!C26)</f>
        <v>สามเณร</v>
      </c>
      <c r="E27" s="44"/>
      <c r="F27" s="45"/>
      <c r="G27" s="45"/>
      <c r="H27" s="45"/>
      <c r="I27" s="46"/>
      <c r="J27" s="44"/>
      <c r="K27" s="45"/>
      <c r="L27" s="45"/>
      <c r="M27" s="45"/>
      <c r="N27" s="46"/>
      <c r="O27" s="44"/>
      <c r="P27" s="45"/>
      <c r="Q27" s="45"/>
      <c r="R27" s="45"/>
      <c r="S27" s="46"/>
      <c r="T27" s="43" t="str">
        <f t="shared" si="0"/>
        <v/>
      </c>
      <c r="U27" s="43" t="str">
        <f t="shared" si="1"/>
        <v/>
      </c>
      <c r="V27" s="34"/>
      <c r="W27" s="39">
        <f t="shared" si="2"/>
        <v>0</v>
      </c>
      <c r="X27" s="65">
        <f t="shared" si="3"/>
        <v>0</v>
      </c>
      <c r="Y27" s="34"/>
      <c r="Z27" s="34"/>
      <c r="AA27" s="34"/>
      <c r="AB27" s="34"/>
      <c r="AC27" s="34"/>
      <c r="AD27" s="34"/>
      <c r="AE27" s="34"/>
    </row>
    <row r="28" spans="1:31" s="4" customFormat="1" ht="15" customHeight="1">
      <c r="A28" s="34"/>
      <c r="B28" s="3">
        <v>22</v>
      </c>
      <c r="C28" s="26">
        <f>IF(นักเรียน!B27="","",นักเรียน!B27)</f>
        <v>7459</v>
      </c>
      <c r="D28" s="27" t="str">
        <f>IF(นักเรียน!C27="","",นักเรียน!C27)</f>
        <v>สามเณร</v>
      </c>
      <c r="E28" s="44"/>
      <c r="F28" s="45"/>
      <c r="G28" s="45"/>
      <c r="H28" s="45"/>
      <c r="I28" s="46"/>
      <c r="J28" s="44"/>
      <c r="K28" s="45"/>
      <c r="L28" s="45"/>
      <c r="M28" s="45"/>
      <c r="N28" s="46"/>
      <c r="O28" s="44"/>
      <c r="P28" s="45"/>
      <c r="Q28" s="45"/>
      <c r="R28" s="45"/>
      <c r="S28" s="46"/>
      <c r="T28" s="43" t="str">
        <f t="shared" si="0"/>
        <v/>
      </c>
      <c r="U28" s="43" t="str">
        <f t="shared" si="1"/>
        <v/>
      </c>
      <c r="V28" s="34"/>
      <c r="W28" s="39">
        <f t="shared" si="2"/>
        <v>0</v>
      </c>
      <c r="X28" s="65">
        <f t="shared" si="3"/>
        <v>0</v>
      </c>
      <c r="Y28" s="34"/>
      <c r="Z28" s="34"/>
      <c r="AA28" s="34"/>
      <c r="AB28" s="34"/>
      <c r="AC28" s="34"/>
      <c r="AD28" s="34"/>
      <c r="AE28" s="34"/>
    </row>
    <row r="29" spans="1:31" s="4" customFormat="1" ht="15" customHeight="1">
      <c r="A29" s="34"/>
      <c r="B29" s="3">
        <v>23</v>
      </c>
      <c r="C29" s="26">
        <f>IF(นักเรียน!B28="","",นักเรียน!B28)</f>
        <v>7460</v>
      </c>
      <c r="D29" s="27" t="str">
        <f>IF(นักเรียน!C28="","",นักเรียน!C28)</f>
        <v>สามเณร</v>
      </c>
      <c r="E29" s="44"/>
      <c r="F29" s="45"/>
      <c r="G29" s="45"/>
      <c r="H29" s="45"/>
      <c r="I29" s="46"/>
      <c r="J29" s="44"/>
      <c r="K29" s="45"/>
      <c r="L29" s="45"/>
      <c r="M29" s="45"/>
      <c r="N29" s="46"/>
      <c r="O29" s="44"/>
      <c r="P29" s="45"/>
      <c r="Q29" s="45"/>
      <c r="R29" s="45"/>
      <c r="S29" s="46"/>
      <c r="T29" s="43" t="str">
        <f t="shared" si="0"/>
        <v/>
      </c>
      <c r="U29" s="43" t="str">
        <f t="shared" si="1"/>
        <v/>
      </c>
      <c r="V29" s="34"/>
      <c r="W29" s="39">
        <f t="shared" si="2"/>
        <v>0</v>
      </c>
      <c r="X29" s="65">
        <f t="shared" si="3"/>
        <v>0</v>
      </c>
      <c r="Y29" s="34"/>
      <c r="Z29" s="34"/>
      <c r="AA29" s="34"/>
      <c r="AB29" s="34"/>
      <c r="AC29" s="34"/>
      <c r="AD29" s="34"/>
      <c r="AE29" s="34"/>
    </row>
    <row r="30" spans="1:31" s="4" customFormat="1" ht="15" customHeight="1">
      <c r="A30" s="34"/>
      <c r="B30" s="3">
        <v>24</v>
      </c>
      <c r="C30" s="26">
        <f>IF(นักเรียน!B29="","",นักเรียน!B29)</f>
        <v>7463</v>
      </c>
      <c r="D30" s="27" t="str">
        <f>IF(นักเรียน!C29="","",นักเรียน!C29)</f>
        <v>สามเณร</v>
      </c>
      <c r="E30" s="44"/>
      <c r="F30" s="45"/>
      <c r="G30" s="45"/>
      <c r="H30" s="45"/>
      <c r="I30" s="46"/>
      <c r="J30" s="44"/>
      <c r="K30" s="45"/>
      <c r="L30" s="45"/>
      <c r="M30" s="45"/>
      <c r="N30" s="46"/>
      <c r="O30" s="44"/>
      <c r="P30" s="45"/>
      <c r="Q30" s="45"/>
      <c r="R30" s="45"/>
      <c r="S30" s="46"/>
      <c r="T30" s="43" t="str">
        <f t="shared" si="0"/>
        <v/>
      </c>
      <c r="U30" s="43" t="str">
        <f t="shared" si="1"/>
        <v/>
      </c>
      <c r="V30" s="34"/>
      <c r="W30" s="39">
        <f t="shared" si="2"/>
        <v>0</v>
      </c>
      <c r="X30" s="65">
        <f t="shared" si="3"/>
        <v>0</v>
      </c>
      <c r="Y30" s="34"/>
      <c r="Z30" s="34"/>
      <c r="AA30" s="34"/>
      <c r="AB30" s="34"/>
      <c r="AC30" s="34"/>
      <c r="AD30" s="34"/>
      <c r="AE30" s="34"/>
    </row>
    <row r="31" spans="1:31" s="4" customFormat="1" ht="15" customHeight="1">
      <c r="A31" s="34"/>
      <c r="B31" s="3">
        <v>25</v>
      </c>
      <c r="C31" s="26">
        <f>IF(นักเรียน!B30="","",นักเรียน!B30)</f>
        <v>7466</v>
      </c>
      <c r="D31" s="27" t="str">
        <f>IF(นักเรียน!C30="","",นักเรียน!C30)</f>
        <v>สามเณร</v>
      </c>
      <c r="E31" s="44"/>
      <c r="F31" s="45"/>
      <c r="G31" s="45"/>
      <c r="H31" s="45"/>
      <c r="I31" s="46"/>
      <c r="J31" s="44"/>
      <c r="K31" s="45"/>
      <c r="L31" s="45"/>
      <c r="M31" s="45"/>
      <c r="N31" s="46"/>
      <c r="O31" s="44"/>
      <c r="P31" s="45"/>
      <c r="Q31" s="45"/>
      <c r="R31" s="45"/>
      <c r="S31" s="46"/>
      <c r="T31" s="43" t="str">
        <f t="shared" si="0"/>
        <v/>
      </c>
      <c r="U31" s="43" t="str">
        <f t="shared" si="1"/>
        <v/>
      </c>
      <c r="V31" s="34"/>
      <c r="W31" s="39">
        <f t="shared" si="2"/>
        <v>0</v>
      </c>
      <c r="X31" s="65">
        <f t="shared" si="3"/>
        <v>0</v>
      </c>
      <c r="Y31" s="34"/>
      <c r="Z31" s="34"/>
      <c r="AA31" s="34"/>
      <c r="AB31" s="34"/>
      <c r="AC31" s="34"/>
      <c r="AD31" s="34"/>
      <c r="AE31" s="34"/>
    </row>
    <row r="32" spans="1:31" s="4" customFormat="1" ht="15" customHeight="1">
      <c r="A32" s="34"/>
      <c r="B32" s="3">
        <v>26</v>
      </c>
      <c r="C32" s="26">
        <f>IF(นักเรียน!B31="","",นักเรียน!B31)</f>
        <v>7554</v>
      </c>
      <c r="D32" s="27" t="str">
        <f>IF(นักเรียน!C31="","",นักเรียน!C31)</f>
        <v>สามเณร</v>
      </c>
      <c r="E32" s="44"/>
      <c r="F32" s="45"/>
      <c r="G32" s="45"/>
      <c r="H32" s="45"/>
      <c r="I32" s="46"/>
      <c r="J32" s="44"/>
      <c r="K32" s="45"/>
      <c r="L32" s="45"/>
      <c r="M32" s="45"/>
      <c r="N32" s="46"/>
      <c r="O32" s="44"/>
      <c r="P32" s="45"/>
      <c r="Q32" s="45"/>
      <c r="R32" s="45"/>
      <c r="S32" s="46"/>
      <c r="T32" s="43" t="str">
        <f t="shared" si="0"/>
        <v/>
      </c>
      <c r="U32" s="43" t="str">
        <f t="shared" si="1"/>
        <v/>
      </c>
      <c r="V32" s="34"/>
      <c r="W32" s="39">
        <f t="shared" si="2"/>
        <v>0</v>
      </c>
      <c r="X32" s="65">
        <f t="shared" si="3"/>
        <v>0</v>
      </c>
      <c r="Y32" s="34"/>
      <c r="Z32" s="34"/>
      <c r="AA32" s="34"/>
      <c r="AB32" s="34"/>
      <c r="AC32" s="34"/>
      <c r="AD32" s="34"/>
      <c r="AE32" s="34"/>
    </row>
    <row r="33" spans="1:31" s="4" customFormat="1" ht="15" customHeight="1">
      <c r="A33" s="34"/>
      <c r="B33" s="3">
        <v>27</v>
      </c>
      <c r="C33" s="26">
        <f>IF(นักเรียน!B32="","",นักเรียน!B32)</f>
        <v>7629</v>
      </c>
      <c r="D33" s="27" t="str">
        <f>IF(นักเรียน!C32="","",นักเรียน!C32)</f>
        <v>สามเณร</v>
      </c>
      <c r="E33" s="44"/>
      <c r="F33" s="45"/>
      <c r="G33" s="45"/>
      <c r="H33" s="45"/>
      <c r="I33" s="46"/>
      <c r="J33" s="44"/>
      <c r="K33" s="45"/>
      <c r="L33" s="45"/>
      <c r="M33" s="45"/>
      <c r="N33" s="46"/>
      <c r="O33" s="44"/>
      <c r="P33" s="45"/>
      <c r="Q33" s="45"/>
      <c r="R33" s="45"/>
      <c r="S33" s="46"/>
      <c r="T33" s="43" t="str">
        <f t="shared" si="0"/>
        <v/>
      </c>
      <c r="U33" s="43" t="str">
        <f t="shared" si="1"/>
        <v/>
      </c>
      <c r="V33" s="34"/>
      <c r="W33" s="39">
        <f t="shared" si="2"/>
        <v>0</v>
      </c>
      <c r="X33" s="65">
        <f t="shared" si="3"/>
        <v>0</v>
      </c>
      <c r="Y33" s="34"/>
      <c r="Z33" s="34"/>
      <c r="AA33" s="34"/>
      <c r="AB33" s="34"/>
      <c r="AC33" s="34"/>
      <c r="AD33" s="34"/>
      <c r="AE33" s="34"/>
    </row>
    <row r="34" spans="1:31" s="4" customFormat="1" ht="15" customHeight="1">
      <c r="A34" s="34"/>
      <c r="B34" s="3">
        <v>28</v>
      </c>
      <c r="C34" s="26">
        <f>IF(นักเรียน!B33="","",นักเรียน!B33)</f>
        <v>7649</v>
      </c>
      <c r="D34" s="27" t="str">
        <f>IF(นักเรียน!C33="","",นักเรียน!C33)</f>
        <v>สามเณร</v>
      </c>
      <c r="E34" s="44"/>
      <c r="F34" s="45"/>
      <c r="G34" s="45"/>
      <c r="H34" s="45"/>
      <c r="I34" s="46"/>
      <c r="J34" s="44"/>
      <c r="K34" s="45"/>
      <c r="L34" s="45"/>
      <c r="M34" s="45"/>
      <c r="N34" s="46"/>
      <c r="O34" s="44"/>
      <c r="P34" s="45"/>
      <c r="Q34" s="45"/>
      <c r="R34" s="45"/>
      <c r="S34" s="46"/>
      <c r="T34" s="43" t="str">
        <f t="shared" si="0"/>
        <v/>
      </c>
      <c r="U34" s="43" t="str">
        <f t="shared" si="1"/>
        <v/>
      </c>
      <c r="V34" s="34"/>
      <c r="W34" s="39">
        <f t="shared" si="2"/>
        <v>0</v>
      </c>
      <c r="X34" s="65">
        <f t="shared" si="3"/>
        <v>0</v>
      </c>
      <c r="Y34" s="34"/>
      <c r="Z34" s="34"/>
      <c r="AA34" s="34"/>
      <c r="AB34" s="34"/>
      <c r="AC34" s="34"/>
      <c r="AD34" s="34"/>
      <c r="AE34" s="34"/>
    </row>
    <row r="35" spans="1:31" s="4" customFormat="1" ht="15" customHeight="1">
      <c r="A35" s="34"/>
      <c r="B35" s="3">
        <v>29</v>
      </c>
      <c r="C35" s="26">
        <f>IF(นักเรียน!B34="","",นักเรียน!B34)</f>
        <v>7734</v>
      </c>
      <c r="D35" s="27" t="str">
        <f>IF(นักเรียน!C34="","",นักเรียน!C34)</f>
        <v>สามเณร</v>
      </c>
      <c r="E35" s="44"/>
      <c r="F35" s="45"/>
      <c r="G35" s="45"/>
      <c r="H35" s="45"/>
      <c r="I35" s="46"/>
      <c r="J35" s="44"/>
      <c r="K35" s="45"/>
      <c r="L35" s="45"/>
      <c r="M35" s="45"/>
      <c r="N35" s="46"/>
      <c r="O35" s="44"/>
      <c r="P35" s="45"/>
      <c r="Q35" s="45"/>
      <c r="R35" s="45"/>
      <c r="S35" s="46"/>
      <c r="T35" s="43" t="str">
        <f t="shared" si="0"/>
        <v/>
      </c>
      <c r="U35" s="43" t="str">
        <f t="shared" si="1"/>
        <v/>
      </c>
      <c r="V35" s="34"/>
      <c r="W35" s="39">
        <f t="shared" si="2"/>
        <v>0</v>
      </c>
      <c r="X35" s="65">
        <f t="shared" si="3"/>
        <v>0</v>
      </c>
      <c r="Y35" s="34"/>
      <c r="Z35" s="34"/>
      <c r="AA35" s="34"/>
      <c r="AB35" s="34"/>
      <c r="AC35" s="34"/>
      <c r="AD35" s="34"/>
      <c r="AE35" s="34"/>
    </row>
    <row r="36" spans="1:31" s="4" customFormat="1" ht="15" customHeight="1">
      <c r="A36" s="34"/>
      <c r="B36" s="3">
        <v>30</v>
      </c>
      <c r="C36" s="26" t="str">
        <f>IF(นักเรียน!B35="","",นักเรียน!B35)</f>
        <v/>
      </c>
      <c r="D36" s="27" t="str">
        <f>IF(นักเรียน!C35="","",นักเรียน!C35)</f>
        <v/>
      </c>
      <c r="E36" s="44"/>
      <c r="F36" s="45"/>
      <c r="G36" s="45"/>
      <c r="H36" s="45"/>
      <c r="I36" s="46"/>
      <c r="J36" s="44"/>
      <c r="K36" s="45"/>
      <c r="L36" s="45"/>
      <c r="M36" s="45"/>
      <c r="N36" s="46"/>
      <c r="O36" s="44"/>
      <c r="P36" s="45"/>
      <c r="Q36" s="45"/>
      <c r="R36" s="45"/>
      <c r="S36" s="46"/>
      <c r="T36" s="43" t="str">
        <f t="shared" si="0"/>
        <v/>
      </c>
      <c r="U36" s="43" t="str">
        <f t="shared" si="1"/>
        <v/>
      </c>
      <c r="V36" s="34"/>
      <c r="W36" s="39">
        <f t="shared" si="2"/>
        <v>0</v>
      </c>
      <c r="X36" s="65">
        <f t="shared" si="3"/>
        <v>0</v>
      </c>
      <c r="Y36" s="34"/>
      <c r="Z36" s="34"/>
      <c r="AA36" s="34"/>
      <c r="AB36" s="34"/>
      <c r="AC36" s="34"/>
      <c r="AD36" s="34"/>
      <c r="AE36" s="34"/>
    </row>
    <row r="37" spans="1:31" s="4" customFormat="1" ht="15" customHeight="1">
      <c r="A37" s="34"/>
      <c r="B37" s="3">
        <v>31</v>
      </c>
      <c r="C37" s="26" t="str">
        <f>IF(นักเรียน!B36="","",นักเรียน!B36)</f>
        <v/>
      </c>
      <c r="D37" s="27" t="str">
        <f>IF(นักเรียน!C36="","",นักเรียน!C36)</f>
        <v/>
      </c>
      <c r="E37" s="44"/>
      <c r="F37" s="45"/>
      <c r="G37" s="45"/>
      <c r="H37" s="45"/>
      <c r="I37" s="46"/>
      <c r="J37" s="44"/>
      <c r="K37" s="45"/>
      <c r="L37" s="45"/>
      <c r="M37" s="45"/>
      <c r="N37" s="46"/>
      <c r="O37" s="44"/>
      <c r="P37" s="45"/>
      <c r="Q37" s="45"/>
      <c r="R37" s="45"/>
      <c r="S37" s="46"/>
      <c r="T37" s="43" t="str">
        <f t="shared" si="0"/>
        <v/>
      </c>
      <c r="U37" s="43" t="str">
        <f t="shared" si="1"/>
        <v/>
      </c>
      <c r="V37" s="34"/>
      <c r="W37" s="39">
        <f t="shared" si="2"/>
        <v>0</v>
      </c>
      <c r="X37" s="65">
        <f t="shared" si="3"/>
        <v>0</v>
      </c>
      <c r="Y37" s="34"/>
      <c r="Z37" s="34"/>
      <c r="AA37" s="34"/>
      <c r="AB37" s="34"/>
      <c r="AC37" s="34"/>
      <c r="AD37" s="34"/>
      <c r="AE37" s="34"/>
    </row>
    <row r="38" spans="1:31" s="4" customFormat="1" ht="15" customHeight="1">
      <c r="A38" s="34"/>
      <c r="B38" s="3">
        <v>32</v>
      </c>
      <c r="C38" s="26" t="str">
        <f>IF(นักเรียน!B37="","",นักเรียน!B37)</f>
        <v/>
      </c>
      <c r="D38" s="27" t="str">
        <f>IF(นักเรียน!C37="","",นักเรียน!C37)</f>
        <v/>
      </c>
      <c r="E38" s="44"/>
      <c r="F38" s="45"/>
      <c r="G38" s="45"/>
      <c r="H38" s="45"/>
      <c r="I38" s="46"/>
      <c r="J38" s="44"/>
      <c r="K38" s="45"/>
      <c r="L38" s="45"/>
      <c r="M38" s="45"/>
      <c r="N38" s="46"/>
      <c r="O38" s="44"/>
      <c r="P38" s="45"/>
      <c r="Q38" s="45"/>
      <c r="R38" s="45"/>
      <c r="S38" s="46"/>
      <c r="T38" s="43" t="str">
        <f t="shared" si="0"/>
        <v/>
      </c>
      <c r="U38" s="43" t="str">
        <f t="shared" si="1"/>
        <v/>
      </c>
      <c r="V38" s="34"/>
      <c r="W38" s="39">
        <f t="shared" si="2"/>
        <v>0</v>
      </c>
      <c r="X38" s="65">
        <f t="shared" si="3"/>
        <v>0</v>
      </c>
      <c r="Y38" s="34"/>
      <c r="Z38" s="34"/>
      <c r="AA38" s="34"/>
      <c r="AB38" s="34"/>
      <c r="AC38" s="34"/>
      <c r="AD38" s="34"/>
      <c r="AE38" s="34"/>
    </row>
    <row r="39" spans="1:31" s="4" customFormat="1" ht="15" customHeight="1">
      <c r="A39" s="34"/>
      <c r="B39" s="3">
        <v>33</v>
      </c>
      <c r="C39" s="26" t="str">
        <f>IF(นักเรียน!B38="","",นักเรียน!B38)</f>
        <v/>
      </c>
      <c r="D39" s="27" t="str">
        <f>IF(นักเรียน!C38="","",นักเรียน!C38)</f>
        <v/>
      </c>
      <c r="E39" s="44"/>
      <c r="F39" s="45"/>
      <c r="G39" s="45"/>
      <c r="H39" s="45"/>
      <c r="I39" s="46"/>
      <c r="J39" s="44"/>
      <c r="K39" s="45"/>
      <c r="L39" s="45"/>
      <c r="M39" s="45"/>
      <c r="N39" s="46"/>
      <c r="O39" s="44"/>
      <c r="P39" s="45"/>
      <c r="Q39" s="45"/>
      <c r="R39" s="45"/>
      <c r="S39" s="46"/>
      <c r="T39" s="43" t="str">
        <f t="shared" si="0"/>
        <v/>
      </c>
      <c r="U39" s="43" t="str">
        <f t="shared" si="1"/>
        <v/>
      </c>
      <c r="V39" s="34"/>
      <c r="W39" s="39">
        <f t="shared" si="2"/>
        <v>0</v>
      </c>
      <c r="X39" s="65">
        <f t="shared" si="3"/>
        <v>0</v>
      </c>
      <c r="Y39" s="34"/>
      <c r="Z39" s="34"/>
      <c r="AA39" s="34"/>
      <c r="AB39" s="34"/>
      <c r="AC39" s="34"/>
      <c r="AD39" s="34"/>
      <c r="AE39" s="34"/>
    </row>
    <row r="40" spans="1:31" s="4" customFormat="1" ht="15" customHeight="1">
      <c r="A40" s="34"/>
      <c r="B40" s="3">
        <v>34</v>
      </c>
      <c r="C40" s="26" t="str">
        <f>IF(นักเรียน!B39="","",นักเรียน!B39)</f>
        <v/>
      </c>
      <c r="D40" s="27" t="str">
        <f>IF(นักเรียน!C39="","",นักเรียน!C39)</f>
        <v/>
      </c>
      <c r="E40" s="44"/>
      <c r="F40" s="45"/>
      <c r="G40" s="45"/>
      <c r="H40" s="45"/>
      <c r="I40" s="46"/>
      <c r="J40" s="44"/>
      <c r="K40" s="45"/>
      <c r="L40" s="45"/>
      <c r="M40" s="45"/>
      <c r="N40" s="46"/>
      <c r="O40" s="44"/>
      <c r="P40" s="45"/>
      <c r="Q40" s="45"/>
      <c r="R40" s="45"/>
      <c r="S40" s="46"/>
      <c r="T40" s="43" t="str">
        <f t="shared" si="0"/>
        <v/>
      </c>
      <c r="U40" s="43" t="str">
        <f t="shared" si="1"/>
        <v/>
      </c>
      <c r="V40" s="34"/>
      <c r="W40" s="39">
        <f t="shared" si="2"/>
        <v>0</v>
      </c>
      <c r="X40" s="65">
        <f t="shared" si="3"/>
        <v>0</v>
      </c>
      <c r="Y40" s="34"/>
      <c r="Z40" s="34"/>
      <c r="AA40" s="34"/>
      <c r="AB40" s="34"/>
      <c r="AC40" s="34"/>
      <c r="AD40" s="34"/>
      <c r="AE40" s="34"/>
    </row>
    <row r="41" spans="1:31" s="4" customFormat="1" ht="15" customHeight="1">
      <c r="A41" s="34"/>
      <c r="B41" s="3">
        <v>35</v>
      </c>
      <c r="C41" s="26" t="str">
        <f>IF(นักเรียน!B40="","",นักเรียน!B40)</f>
        <v/>
      </c>
      <c r="D41" s="27" t="str">
        <f>IF(นักเรียน!C40="","",นักเรียน!C40)</f>
        <v/>
      </c>
      <c r="E41" s="44"/>
      <c r="F41" s="45"/>
      <c r="G41" s="45"/>
      <c r="H41" s="45"/>
      <c r="I41" s="46"/>
      <c r="J41" s="44"/>
      <c r="K41" s="45"/>
      <c r="L41" s="45"/>
      <c r="M41" s="45"/>
      <c r="N41" s="46"/>
      <c r="O41" s="44"/>
      <c r="P41" s="45"/>
      <c r="Q41" s="45"/>
      <c r="R41" s="45"/>
      <c r="S41" s="46"/>
      <c r="T41" s="43" t="str">
        <f t="shared" si="0"/>
        <v/>
      </c>
      <c r="U41" s="43" t="str">
        <f t="shared" si="1"/>
        <v/>
      </c>
      <c r="V41" s="34"/>
      <c r="W41" s="39">
        <f t="shared" si="2"/>
        <v>0</v>
      </c>
      <c r="X41" s="65">
        <f t="shared" si="3"/>
        <v>0</v>
      </c>
      <c r="Y41" s="34"/>
      <c r="Z41" s="34"/>
      <c r="AA41" s="34"/>
      <c r="AB41" s="34"/>
      <c r="AC41" s="34"/>
      <c r="AD41" s="34"/>
      <c r="AE41" s="34"/>
    </row>
    <row r="42" spans="1:31" s="4" customFormat="1" ht="15" customHeight="1">
      <c r="A42" s="34"/>
      <c r="B42" s="3">
        <v>36</v>
      </c>
      <c r="C42" s="26" t="str">
        <f>IF(นักเรียน!B41="","",นักเรียน!B41)</f>
        <v/>
      </c>
      <c r="D42" s="27" t="str">
        <f>IF(นักเรียน!C41="","",นักเรียน!C41)</f>
        <v/>
      </c>
      <c r="E42" s="44"/>
      <c r="F42" s="45"/>
      <c r="G42" s="45"/>
      <c r="H42" s="45"/>
      <c r="I42" s="46"/>
      <c r="J42" s="44"/>
      <c r="K42" s="45"/>
      <c r="L42" s="45"/>
      <c r="M42" s="45"/>
      <c r="N42" s="46"/>
      <c r="O42" s="44"/>
      <c r="P42" s="45"/>
      <c r="Q42" s="45"/>
      <c r="R42" s="45"/>
      <c r="S42" s="46"/>
      <c r="T42" s="43" t="str">
        <f t="shared" si="0"/>
        <v/>
      </c>
      <c r="U42" s="43" t="str">
        <f t="shared" si="1"/>
        <v/>
      </c>
      <c r="V42" s="34"/>
      <c r="W42" s="39">
        <f t="shared" si="2"/>
        <v>0</v>
      </c>
      <c r="X42" s="65">
        <f t="shared" si="3"/>
        <v>0</v>
      </c>
      <c r="Y42" s="34"/>
      <c r="Z42" s="34"/>
      <c r="AA42" s="34"/>
      <c r="AB42" s="34"/>
      <c r="AC42" s="34"/>
      <c r="AD42" s="34"/>
      <c r="AE42" s="34"/>
    </row>
    <row r="43" spans="1:31" s="4" customFormat="1" ht="15" customHeight="1">
      <c r="A43" s="34"/>
      <c r="B43" s="3">
        <v>37</v>
      </c>
      <c r="C43" s="26" t="str">
        <f>IF(นักเรียน!B42="","",นักเรียน!B42)</f>
        <v/>
      </c>
      <c r="D43" s="27" t="str">
        <f>IF(นักเรียน!C42="","",นักเรียน!C42)</f>
        <v/>
      </c>
      <c r="E43" s="44"/>
      <c r="F43" s="45"/>
      <c r="G43" s="45"/>
      <c r="H43" s="45"/>
      <c r="I43" s="46"/>
      <c r="J43" s="44"/>
      <c r="K43" s="45"/>
      <c r="L43" s="45"/>
      <c r="M43" s="45"/>
      <c r="N43" s="46"/>
      <c r="O43" s="44"/>
      <c r="P43" s="45"/>
      <c r="Q43" s="45"/>
      <c r="R43" s="45"/>
      <c r="S43" s="46"/>
      <c r="T43" s="43" t="str">
        <f t="shared" si="0"/>
        <v/>
      </c>
      <c r="U43" s="43" t="str">
        <f t="shared" si="1"/>
        <v/>
      </c>
      <c r="V43" s="34"/>
      <c r="W43" s="39">
        <f t="shared" si="2"/>
        <v>0</v>
      </c>
      <c r="X43" s="65">
        <f t="shared" si="3"/>
        <v>0</v>
      </c>
      <c r="Y43" s="34"/>
      <c r="Z43" s="34"/>
      <c r="AA43" s="34"/>
      <c r="AB43" s="34"/>
      <c r="AC43" s="34"/>
      <c r="AD43" s="34"/>
      <c r="AE43" s="34"/>
    </row>
    <row r="44" spans="1:31" s="5" customFormat="1" ht="15" customHeight="1">
      <c r="A44" s="35"/>
      <c r="B44" s="3">
        <v>38</v>
      </c>
      <c r="C44" s="26" t="str">
        <f>IF(นักเรียน!B43="","",นักเรียน!B43)</f>
        <v/>
      </c>
      <c r="D44" s="27" t="str">
        <f>IF(นักเรียน!C43="","",นักเรียน!C43)</f>
        <v/>
      </c>
      <c r="E44" s="44"/>
      <c r="F44" s="45"/>
      <c r="G44" s="45"/>
      <c r="H44" s="45"/>
      <c r="I44" s="46"/>
      <c r="J44" s="44"/>
      <c r="K44" s="45"/>
      <c r="L44" s="45"/>
      <c r="M44" s="45"/>
      <c r="N44" s="46"/>
      <c r="O44" s="44"/>
      <c r="P44" s="45"/>
      <c r="Q44" s="45"/>
      <c r="R44" s="45"/>
      <c r="S44" s="46"/>
      <c r="T44" s="43" t="str">
        <f t="shared" si="0"/>
        <v/>
      </c>
      <c r="U44" s="43" t="str">
        <f t="shared" si="1"/>
        <v/>
      </c>
      <c r="V44" s="35"/>
      <c r="W44" s="39">
        <f t="shared" si="2"/>
        <v>0</v>
      </c>
      <c r="X44" s="65">
        <f t="shared" si="3"/>
        <v>0</v>
      </c>
      <c r="Y44" s="35"/>
      <c r="Z44" s="35"/>
      <c r="AA44" s="35"/>
      <c r="AB44" s="35"/>
      <c r="AC44" s="35"/>
      <c r="AD44" s="35"/>
      <c r="AE44" s="35"/>
    </row>
    <row r="45" spans="1:31" s="5" customFormat="1" ht="15" customHeight="1">
      <c r="A45" s="35"/>
      <c r="B45" s="3">
        <v>39</v>
      </c>
      <c r="C45" s="26" t="str">
        <f>IF(นักเรียน!B44="","",นักเรียน!B44)</f>
        <v/>
      </c>
      <c r="D45" s="27" t="str">
        <f>IF(นักเรียน!C44="","",นักเรียน!C44)</f>
        <v/>
      </c>
      <c r="E45" s="44"/>
      <c r="F45" s="45"/>
      <c r="G45" s="45"/>
      <c r="H45" s="45"/>
      <c r="I45" s="46"/>
      <c r="J45" s="44"/>
      <c r="K45" s="45"/>
      <c r="L45" s="45"/>
      <c r="M45" s="45"/>
      <c r="N45" s="46"/>
      <c r="O45" s="44"/>
      <c r="P45" s="45"/>
      <c r="Q45" s="45"/>
      <c r="R45" s="45"/>
      <c r="S45" s="46"/>
      <c r="T45" s="43" t="str">
        <f t="shared" si="0"/>
        <v/>
      </c>
      <c r="U45" s="43" t="str">
        <f t="shared" si="1"/>
        <v/>
      </c>
      <c r="V45" s="35"/>
      <c r="W45" s="39">
        <f t="shared" si="2"/>
        <v>0</v>
      </c>
      <c r="X45" s="65">
        <f t="shared" si="3"/>
        <v>0</v>
      </c>
      <c r="Y45" s="35"/>
      <c r="Z45" s="35"/>
      <c r="AA45" s="35"/>
      <c r="AB45" s="35"/>
      <c r="AC45" s="35"/>
      <c r="AD45" s="35"/>
      <c r="AE45" s="35"/>
    </row>
    <row r="46" spans="1:31" s="5" customFormat="1" ht="15" customHeight="1">
      <c r="A46" s="35"/>
      <c r="B46" s="3">
        <v>40</v>
      </c>
      <c r="C46" s="26" t="str">
        <f>IF(นักเรียน!B45="","",นักเรียน!B45)</f>
        <v/>
      </c>
      <c r="D46" s="27" t="str">
        <f>IF(นักเรียน!C45="","",นักเรียน!C45)</f>
        <v/>
      </c>
      <c r="E46" s="44"/>
      <c r="F46" s="45"/>
      <c r="G46" s="45"/>
      <c r="H46" s="45"/>
      <c r="I46" s="46"/>
      <c r="J46" s="44"/>
      <c r="K46" s="45"/>
      <c r="L46" s="45"/>
      <c r="M46" s="45"/>
      <c r="N46" s="46"/>
      <c r="O46" s="44"/>
      <c r="P46" s="45"/>
      <c r="Q46" s="45"/>
      <c r="R46" s="45"/>
      <c r="S46" s="46"/>
      <c r="T46" s="43" t="str">
        <f t="shared" si="0"/>
        <v/>
      </c>
      <c r="U46" s="43" t="str">
        <f t="shared" si="1"/>
        <v/>
      </c>
      <c r="V46" s="35"/>
      <c r="W46" s="39">
        <f t="shared" si="2"/>
        <v>0</v>
      </c>
      <c r="X46" s="65">
        <f t="shared" si="3"/>
        <v>0</v>
      </c>
      <c r="Y46" s="35"/>
      <c r="Z46" s="35"/>
      <c r="AA46" s="35"/>
      <c r="AB46" s="35"/>
      <c r="AC46" s="35"/>
      <c r="AD46" s="35"/>
      <c r="AE46" s="35"/>
    </row>
    <row r="47" spans="1:31" s="5" customFormat="1" ht="15" customHeight="1">
      <c r="A47" s="35"/>
      <c r="B47" s="3">
        <v>41</v>
      </c>
      <c r="C47" s="26" t="str">
        <f>IF(นักเรียน!B46="","",นักเรียน!B46)</f>
        <v/>
      </c>
      <c r="D47" s="27" t="str">
        <f>IF(นักเรียน!C46="","",นักเรียน!C46)</f>
        <v/>
      </c>
      <c r="E47" s="44"/>
      <c r="F47" s="45"/>
      <c r="G47" s="45"/>
      <c r="H47" s="45"/>
      <c r="I47" s="46"/>
      <c r="J47" s="44"/>
      <c r="K47" s="45"/>
      <c r="L47" s="45"/>
      <c r="M47" s="45"/>
      <c r="N47" s="46"/>
      <c r="O47" s="44"/>
      <c r="P47" s="45"/>
      <c r="Q47" s="45"/>
      <c r="R47" s="45"/>
      <c r="S47" s="46"/>
      <c r="T47" s="43" t="str">
        <f t="shared" si="0"/>
        <v/>
      </c>
      <c r="U47" s="43" t="str">
        <f t="shared" si="1"/>
        <v/>
      </c>
      <c r="V47" s="35"/>
      <c r="W47" s="39">
        <f t="shared" si="2"/>
        <v>0</v>
      </c>
      <c r="X47" s="65">
        <f t="shared" si="3"/>
        <v>0</v>
      </c>
      <c r="Y47" s="35"/>
      <c r="Z47" s="35"/>
      <c r="AA47" s="35"/>
      <c r="AB47" s="35"/>
      <c r="AC47" s="35"/>
      <c r="AD47" s="35"/>
      <c r="AE47" s="35"/>
    </row>
    <row r="48" spans="1:31" s="5" customFormat="1" ht="15" customHeight="1">
      <c r="A48" s="35"/>
      <c r="B48" s="3">
        <v>42</v>
      </c>
      <c r="C48" s="26" t="str">
        <f>IF(นักเรียน!B47="","",นักเรียน!B47)</f>
        <v/>
      </c>
      <c r="D48" s="27" t="str">
        <f>IF(นักเรียน!C47="","",นักเรียน!C47)</f>
        <v/>
      </c>
      <c r="E48" s="44"/>
      <c r="F48" s="45"/>
      <c r="G48" s="45"/>
      <c r="H48" s="45"/>
      <c r="I48" s="46"/>
      <c r="J48" s="44"/>
      <c r="K48" s="45"/>
      <c r="L48" s="45"/>
      <c r="M48" s="45"/>
      <c r="N48" s="46"/>
      <c r="O48" s="44"/>
      <c r="P48" s="45"/>
      <c r="Q48" s="45"/>
      <c r="R48" s="45"/>
      <c r="S48" s="46"/>
      <c r="T48" s="43" t="str">
        <f t="shared" si="0"/>
        <v/>
      </c>
      <c r="U48" s="43" t="str">
        <f t="shared" si="1"/>
        <v/>
      </c>
      <c r="V48" s="35"/>
      <c r="W48" s="39">
        <f t="shared" si="2"/>
        <v>0</v>
      </c>
      <c r="X48" s="65">
        <f t="shared" si="3"/>
        <v>0</v>
      </c>
      <c r="Y48" s="35"/>
      <c r="Z48" s="35"/>
      <c r="AA48" s="35"/>
      <c r="AB48" s="35"/>
      <c r="AC48" s="35"/>
      <c r="AD48" s="35"/>
      <c r="AE48" s="35"/>
    </row>
    <row r="49" spans="1:31" s="5" customFormat="1" ht="15" customHeight="1">
      <c r="A49" s="35"/>
      <c r="B49" s="3">
        <v>43</v>
      </c>
      <c r="C49" s="26" t="str">
        <f>IF(นักเรียน!B48="","",นักเรียน!B48)</f>
        <v/>
      </c>
      <c r="D49" s="27" t="str">
        <f>IF(นักเรียน!C48="","",นักเรียน!C48)</f>
        <v/>
      </c>
      <c r="E49" s="44"/>
      <c r="F49" s="45"/>
      <c r="G49" s="45"/>
      <c r="H49" s="45"/>
      <c r="I49" s="46"/>
      <c r="J49" s="44"/>
      <c r="K49" s="45"/>
      <c r="L49" s="45"/>
      <c r="M49" s="45"/>
      <c r="N49" s="46"/>
      <c r="O49" s="44"/>
      <c r="P49" s="45"/>
      <c r="Q49" s="45"/>
      <c r="R49" s="45"/>
      <c r="S49" s="46"/>
      <c r="T49" s="43" t="str">
        <f t="shared" si="0"/>
        <v/>
      </c>
      <c r="U49" s="43" t="str">
        <f t="shared" si="1"/>
        <v/>
      </c>
      <c r="V49" s="35"/>
      <c r="W49" s="39">
        <f t="shared" si="2"/>
        <v>0</v>
      </c>
      <c r="X49" s="65">
        <f t="shared" si="3"/>
        <v>0</v>
      </c>
      <c r="Y49" s="35"/>
      <c r="Z49" s="35"/>
      <c r="AA49" s="35"/>
      <c r="AB49" s="35"/>
      <c r="AC49" s="35"/>
      <c r="AD49" s="35"/>
      <c r="AE49" s="35"/>
    </row>
    <row r="50" spans="1:31" s="5" customFormat="1" ht="15" customHeight="1">
      <c r="A50" s="35"/>
      <c r="B50" s="3">
        <v>44</v>
      </c>
      <c r="C50" s="26" t="str">
        <f>IF(นักเรียน!B49="","",นักเรียน!B49)</f>
        <v/>
      </c>
      <c r="D50" s="27" t="str">
        <f>IF(นักเรียน!C49="","",นักเรียน!C49)</f>
        <v/>
      </c>
      <c r="E50" s="44"/>
      <c r="F50" s="45"/>
      <c r="G50" s="45"/>
      <c r="H50" s="45"/>
      <c r="I50" s="46"/>
      <c r="J50" s="44"/>
      <c r="K50" s="45"/>
      <c r="L50" s="45"/>
      <c r="M50" s="45"/>
      <c r="N50" s="46"/>
      <c r="O50" s="44"/>
      <c r="P50" s="45"/>
      <c r="Q50" s="45"/>
      <c r="R50" s="45"/>
      <c r="S50" s="46"/>
      <c r="T50" s="43" t="str">
        <f t="shared" si="0"/>
        <v/>
      </c>
      <c r="U50" s="43" t="str">
        <f t="shared" si="1"/>
        <v/>
      </c>
      <c r="V50" s="35"/>
      <c r="W50" s="39">
        <f t="shared" si="2"/>
        <v>0</v>
      </c>
      <c r="X50" s="65">
        <f t="shared" si="3"/>
        <v>0</v>
      </c>
      <c r="Y50" s="35"/>
      <c r="Z50" s="35"/>
      <c r="AA50" s="35"/>
      <c r="AB50" s="35"/>
      <c r="AC50" s="35"/>
      <c r="AD50" s="35"/>
      <c r="AE50" s="35"/>
    </row>
    <row r="51" spans="1:31" s="5" customFormat="1" ht="15" customHeight="1">
      <c r="A51" s="35"/>
      <c r="B51" s="3">
        <v>45</v>
      </c>
      <c r="C51" s="26" t="str">
        <f>IF(นักเรียน!B50="","",นักเรียน!B50)</f>
        <v/>
      </c>
      <c r="D51" s="27" t="str">
        <f>IF(นักเรียน!C50="","",นักเรียน!C50)</f>
        <v/>
      </c>
      <c r="E51" s="44"/>
      <c r="F51" s="45"/>
      <c r="G51" s="45"/>
      <c r="H51" s="45"/>
      <c r="I51" s="46"/>
      <c r="J51" s="44"/>
      <c r="K51" s="45"/>
      <c r="L51" s="45"/>
      <c r="M51" s="45"/>
      <c r="N51" s="46"/>
      <c r="O51" s="44"/>
      <c r="P51" s="45"/>
      <c r="Q51" s="45"/>
      <c r="R51" s="45"/>
      <c r="S51" s="46"/>
      <c r="T51" s="43" t="str">
        <f t="shared" si="0"/>
        <v/>
      </c>
      <c r="U51" s="43" t="str">
        <f>IF(T51="","",IF(T51=5,"ดีเยี่ยม",IF(T51=4,"ดีมาก",IF(T51=3,"ดี",IF(T51=2,"พอใช้","ปรับปรุง")))))</f>
        <v/>
      </c>
      <c r="V51" s="35"/>
      <c r="W51" s="39">
        <f t="shared" si="2"/>
        <v>0</v>
      </c>
      <c r="X51" s="65">
        <f t="shared" si="3"/>
        <v>0</v>
      </c>
      <c r="Y51" s="35"/>
      <c r="Z51" s="35"/>
      <c r="AA51" s="35"/>
      <c r="AB51" s="35"/>
      <c r="AC51" s="35"/>
      <c r="AD51" s="35"/>
      <c r="AE51" s="35"/>
    </row>
    <row r="52" spans="1:31" s="5" customFormat="1" ht="18.75" customHeight="1">
      <c r="A52" s="35"/>
      <c r="B52" s="168" t="s">
        <v>45</v>
      </c>
      <c r="C52" s="168"/>
      <c r="D52" s="168"/>
      <c r="E52" s="168"/>
      <c r="F52" s="168"/>
      <c r="G52" s="168"/>
      <c r="H52" s="168"/>
      <c r="I52" s="168"/>
      <c r="J52" s="170" t="str">
        <f>IF(Y2=0,"",Y2)</f>
        <v/>
      </c>
      <c r="K52" s="170"/>
      <c r="L52" s="170"/>
      <c r="M52" s="170"/>
      <c r="N52" s="170"/>
      <c r="O52" s="168" t="s">
        <v>36</v>
      </c>
      <c r="P52" s="168"/>
      <c r="Q52" s="168"/>
      <c r="R52" s="168"/>
      <c r="S52" s="168"/>
      <c r="T52" s="169" t="str">
        <f>IF(Y4="-","-",Y4)</f>
        <v>-</v>
      </c>
      <c r="U52" s="170"/>
      <c r="V52" s="35"/>
      <c r="W52" s="66"/>
      <c r="X52" s="67"/>
      <c r="Y52" s="35"/>
      <c r="Z52" s="35"/>
      <c r="AA52" s="35"/>
      <c r="AB52" s="35"/>
      <c r="AC52" s="35"/>
      <c r="AD52" s="35"/>
      <c r="AE52" s="35"/>
    </row>
    <row r="53" spans="1:31" s="5" customFormat="1" ht="18.75" customHeight="1">
      <c r="A53" s="35"/>
      <c r="B53" s="171" t="s">
        <v>35</v>
      </c>
      <c r="C53" s="171"/>
      <c r="D53" s="171"/>
      <c r="E53" s="171"/>
      <c r="F53" s="171"/>
      <c r="G53" s="171"/>
      <c r="H53" s="171"/>
      <c r="I53" s="171"/>
      <c r="J53" s="172" t="str">
        <f>IF(Y3="-","",Y3)</f>
        <v/>
      </c>
      <c r="K53" s="173"/>
      <c r="L53" s="173"/>
      <c r="M53" s="173"/>
      <c r="N53" s="173"/>
      <c r="O53" s="171" t="s">
        <v>2</v>
      </c>
      <c r="P53" s="171"/>
      <c r="Q53" s="171"/>
      <c r="R53" s="171"/>
      <c r="S53" s="171"/>
      <c r="T53" s="170" t="str">
        <f>IF(T52="-","-",IF(T52&gt;=0.9,5,IF(T52&gt;=0.75,4,IF(T52&gt;=0.6,3,IF(T52&gt;=0.5,2,1)))))</f>
        <v>-</v>
      </c>
      <c r="U53" s="170"/>
      <c r="V53" s="35"/>
      <c r="W53" s="66"/>
      <c r="X53" s="67"/>
      <c r="Y53" s="35"/>
      <c r="Z53" s="35"/>
      <c r="AA53" s="35"/>
      <c r="AB53" s="35"/>
      <c r="AC53" s="35"/>
      <c r="AD53" s="35"/>
      <c r="AE53" s="35"/>
    </row>
    <row r="54" spans="1:31" s="5" customFormat="1" ht="18.75" customHeight="1">
      <c r="A54" s="35"/>
      <c r="B54" s="168" t="s">
        <v>46</v>
      </c>
      <c r="C54" s="168"/>
      <c r="D54" s="168"/>
      <c r="E54" s="168"/>
      <c r="F54" s="168"/>
      <c r="G54" s="168"/>
      <c r="H54" s="168"/>
      <c r="I54" s="168"/>
      <c r="J54" s="168"/>
      <c r="K54" s="168"/>
      <c r="L54" s="168"/>
      <c r="M54" s="168"/>
      <c r="N54" s="168"/>
      <c r="O54" s="168"/>
      <c r="P54" s="168"/>
      <c r="Q54" s="168"/>
      <c r="R54" s="168"/>
      <c r="S54" s="168"/>
      <c r="T54" s="170" t="str">
        <f>IF(T53="-","-",IF(T53=5,"ดีเยี่ยม",IF(T53=4,"ดีมาก",IF(T53=3,"ดี",IF(T53=2,"พอใช้","ปรับปรุง")))))</f>
        <v>-</v>
      </c>
      <c r="U54" s="170"/>
      <c r="V54" s="35"/>
      <c r="W54" s="66"/>
      <c r="X54" s="67"/>
      <c r="Y54" s="35"/>
      <c r="Z54" s="35"/>
      <c r="AA54" s="35"/>
      <c r="AB54" s="35"/>
      <c r="AC54" s="35"/>
      <c r="AD54" s="35"/>
      <c r="AE54" s="35"/>
    </row>
    <row r="55" spans="1:31" s="5" customFormat="1" ht="15.75" customHeight="1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8"/>
      <c r="X55" s="35"/>
      <c r="Y55" s="35"/>
      <c r="Z55" s="35"/>
      <c r="AA55" s="35"/>
      <c r="AB55" s="35"/>
      <c r="AC55" s="35"/>
      <c r="AD55" s="35"/>
      <c r="AE55" s="35"/>
    </row>
    <row r="56" spans="1:31">
      <c r="B56" s="33"/>
      <c r="C56" s="33"/>
      <c r="D56" s="68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49" t="s">
        <v>37</v>
      </c>
      <c r="U56" s="57">
        <f>COUNTIF(T7:T51,5)</f>
        <v>0</v>
      </c>
      <c r="V56" s="33" t="s">
        <v>34</v>
      </c>
    </row>
    <row r="57" spans="1:31"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49" t="s">
        <v>38</v>
      </c>
      <c r="U57" s="57">
        <f>COUNTIF(T7:T51,4)</f>
        <v>0</v>
      </c>
      <c r="V57" s="33" t="s">
        <v>34</v>
      </c>
    </row>
    <row r="58" spans="1:31"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49" t="s">
        <v>39</v>
      </c>
      <c r="U58" s="57">
        <f>COUNTIF(T7:T51,3)</f>
        <v>0</v>
      </c>
      <c r="V58" s="33" t="s">
        <v>34</v>
      </c>
    </row>
    <row r="59" spans="1:31"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49" t="s">
        <v>40</v>
      </c>
      <c r="U59" s="57">
        <f>COUNTIF(T7:T51,2)</f>
        <v>0</v>
      </c>
      <c r="V59" s="33" t="s">
        <v>34</v>
      </c>
    </row>
    <row r="60" spans="1:31"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49" t="s">
        <v>41</v>
      </c>
      <c r="U60" s="57">
        <f>COUNTIF(T7:T51,1)</f>
        <v>0</v>
      </c>
      <c r="V60" s="33" t="s">
        <v>34</v>
      </c>
    </row>
    <row r="61" spans="1:31"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49" t="s">
        <v>44</v>
      </c>
      <c r="U61" s="58">
        <f>SUM(U56:U60)</f>
        <v>0</v>
      </c>
      <c r="V61" s="33" t="s">
        <v>34</v>
      </c>
    </row>
    <row r="62" spans="1:31"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</row>
    <row r="63" spans="1:31"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</row>
    <row r="64" spans="1:31"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</row>
    <row r="65" spans="2:21"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</row>
    <row r="66" spans="2:21"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</row>
    <row r="67" spans="2:21"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</row>
    <row r="68" spans="2:21"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</row>
    <row r="69" spans="2:21"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</row>
    <row r="70" spans="2:21"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</row>
    <row r="71" spans="2:21"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</row>
    <row r="72" spans="2:21"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</row>
    <row r="73" spans="2:21"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</row>
    <row r="74" spans="2:21"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</row>
    <row r="75" spans="2:21"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</row>
    <row r="76" spans="2:21"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</row>
    <row r="77" spans="2:21"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</row>
    <row r="78" spans="2:21"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</row>
    <row r="79" spans="2:21"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</row>
    <row r="80" spans="2:21"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</row>
    <row r="81" spans="2:21"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</row>
    <row r="82" spans="2:21"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</row>
    <row r="83" spans="2:21"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</row>
    <row r="84" spans="2:21"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</row>
    <row r="85" spans="2:21"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</row>
  </sheetData>
  <sheetProtection password="CF17" sheet="1" objects="1" scenarios="1" selectLockedCells="1"/>
  <mergeCells count="19">
    <mergeCell ref="B54:S54"/>
    <mergeCell ref="T54:U54"/>
    <mergeCell ref="U5:U6"/>
    <mergeCell ref="B52:I52"/>
    <mergeCell ref="J52:N52"/>
    <mergeCell ref="O52:S52"/>
    <mergeCell ref="T52:U52"/>
    <mergeCell ref="B53:I53"/>
    <mergeCell ref="J53:N53"/>
    <mergeCell ref="O53:S53"/>
    <mergeCell ref="T53:U53"/>
    <mergeCell ref="C2:T2"/>
    <mergeCell ref="B5:B6"/>
    <mergeCell ref="C5:C6"/>
    <mergeCell ref="D5:D6"/>
    <mergeCell ref="E5:I5"/>
    <mergeCell ref="J5:N5"/>
    <mergeCell ref="O5:S5"/>
    <mergeCell ref="T5:T6"/>
  </mergeCells>
  <dataValidations count="5">
    <dataValidation type="list" allowBlank="1" showInputMessage="1" showErrorMessage="1" error="ในช่องนี้กรอกค่าระดับการประเมินเป็น 4 เท่านั้นครับ" prompt="ระดับคุณภาพ &quot;ดีมาก&quot;" sqref="P7:P51 K7:K51 F7:F51">
      <formula1>scor4</formula1>
    </dataValidation>
    <dataValidation type="list" allowBlank="1" showInputMessage="1" showErrorMessage="1" error="ในช่องนี้กรอกค่าระดับการประเมินเป็น 5 เท่านั้นครับ" prompt="ระดับคุณภาพ &quot;ดีเยี่ยม&quot;" sqref="O7:O51 J7:J51 E7:E51">
      <formula1>scor5</formula1>
    </dataValidation>
    <dataValidation type="list" allowBlank="1" showInputMessage="1" showErrorMessage="1" error="ในช่องนี้กรอกค่าระดับการประเมินเป็น 3 เท่านั้นครับ" prompt="ระดับคุณภาพ &quot;ดี&quot;" sqref="Q7:Q51 L7:L51 G7:G51">
      <formula1>scor3</formula1>
    </dataValidation>
    <dataValidation type="list" allowBlank="1" showInputMessage="1" showErrorMessage="1" error="ในช่องนี้กรอกค่าระดับการประเมินเป็น 2 เท่านั้นครับ" prompt="ระดับคุณภาพ &quot;พอใช้&quot;" sqref="R7:R51 M7:M51 H7:H51">
      <formula1>scor2</formula1>
    </dataValidation>
    <dataValidation type="list" allowBlank="1" showInputMessage="1" showErrorMessage="1" error="ในช่องนี้กรอกค่าระดับการประเมินเป็น 1 เท่านั้นครับ" prompt="ระดับคุณภาพ &quot;ปรับปรุง&quot;" sqref="S7:S51 N7:N51 I7:I51">
      <formula1>scor1</formula1>
    </dataValidation>
  </dataValidations>
  <printOptions horizontalCentered="1"/>
  <pageMargins left="0.51181102362204722" right="0.11811023622047245" top="0.35433070866141736" bottom="0.15748031496062992" header="0.11811023622047245" footer="0.11811023622047245"/>
  <pageSetup paperSize="9" scale="90" orientation="portrait" blackAndWhite="1" horizontalDpi="4294967293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A1:AE85"/>
  <sheetViews>
    <sheetView showGridLines="0" showRowColHeaders="0" workbookViewId="0">
      <selection activeCell="W4" sqref="W4"/>
    </sheetView>
  </sheetViews>
  <sheetFormatPr defaultColWidth="23.25" defaultRowHeight="22.5"/>
  <cols>
    <col min="1" max="1" width="15" style="33" customWidth="1"/>
    <col min="2" max="2" width="4.125" style="1" customWidth="1"/>
    <col min="3" max="3" width="8.75" style="1" customWidth="1"/>
    <col min="4" max="4" width="21.875" style="1" customWidth="1"/>
    <col min="5" max="19" width="3.125" style="1" customWidth="1"/>
    <col min="20" max="20" width="5.75" style="1" customWidth="1"/>
    <col min="21" max="21" width="8.125" style="1" customWidth="1"/>
    <col min="22" max="22" width="10.625" style="33" customWidth="1"/>
    <col min="23" max="23" width="13.625" style="36" customWidth="1"/>
    <col min="24" max="24" width="15.75" style="33" customWidth="1"/>
    <col min="25" max="25" width="10.25" style="33" customWidth="1"/>
    <col min="26" max="26" width="13.625" style="33" customWidth="1"/>
    <col min="27" max="31" width="23.25" style="33"/>
    <col min="32" max="16384" width="23.25" style="1"/>
  </cols>
  <sheetData>
    <row r="1" spans="1:31"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X1" s="52" t="s">
        <v>43</v>
      </c>
      <c r="Y1" s="53">
        <v>1</v>
      </c>
      <c r="Z1" s="56" t="s">
        <v>42</v>
      </c>
    </row>
    <row r="2" spans="1:31" s="7" customFormat="1" ht="19.5" customHeight="1">
      <c r="A2" s="32"/>
      <c r="B2" s="24"/>
      <c r="C2" s="162" t="str">
        <f>'มฐ.1-1'!C2:T2</f>
        <v>แบบประเมินมาตรฐานด้านคุณภาพผู้เรียน  ระดับมัธยมศึกษาปีที่... ปีการศึกษา 2556</v>
      </c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24"/>
      <c r="V2" s="32"/>
      <c r="W2" s="37"/>
      <c r="X2" s="52" t="s">
        <v>33</v>
      </c>
      <c r="Y2" s="54">
        <f>SUM(U56:U58)</f>
        <v>0</v>
      </c>
      <c r="Z2" s="56" t="s">
        <v>34</v>
      </c>
      <c r="AA2" s="32"/>
      <c r="AB2" s="32"/>
      <c r="AC2" s="32"/>
      <c r="AD2" s="32"/>
      <c r="AE2" s="32"/>
    </row>
    <row r="3" spans="1:31" s="7" customFormat="1" ht="19.5" customHeight="1">
      <c r="A3" s="32"/>
      <c r="B3" s="24"/>
      <c r="C3" s="24" t="s">
        <v>150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32"/>
      <c r="W3" s="51"/>
      <c r="X3" s="52" t="s">
        <v>35</v>
      </c>
      <c r="Y3" s="55" t="str">
        <f>IF(Y2=0,"-",Y2*100/U61)</f>
        <v>-</v>
      </c>
      <c r="Z3" s="56"/>
      <c r="AA3" s="32"/>
      <c r="AB3" s="32"/>
      <c r="AC3" s="32"/>
      <c r="AD3" s="32"/>
      <c r="AE3" s="32"/>
    </row>
    <row r="4" spans="1:31" s="21" customFormat="1" ht="21" customHeight="1">
      <c r="A4" s="32"/>
      <c r="D4" s="21" t="s">
        <v>162</v>
      </c>
      <c r="V4" s="32"/>
      <c r="W4" s="152"/>
      <c r="X4" s="52" t="s">
        <v>36</v>
      </c>
      <c r="Y4" s="55" t="str">
        <f>IF(Y3="-","-",Y3*Y1/100)</f>
        <v>-</v>
      </c>
      <c r="Z4" s="56" t="s">
        <v>42</v>
      </c>
      <c r="AA4" s="32"/>
      <c r="AB4" s="32"/>
      <c r="AC4" s="32"/>
      <c r="AD4" s="32"/>
      <c r="AE4" s="32"/>
    </row>
    <row r="5" spans="1:31" s="7" customFormat="1" ht="73.5" customHeight="1">
      <c r="A5" s="32"/>
      <c r="B5" s="167" t="s">
        <v>0</v>
      </c>
      <c r="C5" s="179" t="str">
        <f>นักเรียน!B5</f>
        <v>เลขประจำตัว</v>
      </c>
      <c r="D5" s="167" t="s">
        <v>1</v>
      </c>
      <c r="E5" s="175" t="s">
        <v>163</v>
      </c>
      <c r="F5" s="176"/>
      <c r="G5" s="176"/>
      <c r="H5" s="176"/>
      <c r="I5" s="177"/>
      <c r="J5" s="175" t="s">
        <v>164</v>
      </c>
      <c r="K5" s="176"/>
      <c r="L5" s="176"/>
      <c r="M5" s="176"/>
      <c r="N5" s="177"/>
      <c r="O5" s="175"/>
      <c r="P5" s="176"/>
      <c r="Q5" s="176"/>
      <c r="R5" s="176"/>
      <c r="S5" s="176"/>
      <c r="T5" s="174" t="s">
        <v>31</v>
      </c>
      <c r="U5" s="174" t="s">
        <v>30</v>
      </c>
      <c r="V5" s="32"/>
      <c r="W5" s="47" t="s">
        <v>8</v>
      </c>
      <c r="X5" s="48" t="s">
        <v>9</v>
      </c>
      <c r="Y5" s="32"/>
      <c r="Z5" s="32"/>
      <c r="AA5" s="32"/>
      <c r="AB5" s="32"/>
      <c r="AC5" s="32"/>
      <c r="AD5" s="32"/>
      <c r="AE5" s="32"/>
    </row>
    <row r="6" spans="1:31" ht="24" customHeight="1">
      <c r="B6" s="167"/>
      <c r="C6" s="179"/>
      <c r="D6" s="167"/>
      <c r="E6" s="40">
        <v>5</v>
      </c>
      <c r="F6" s="41">
        <v>4</v>
      </c>
      <c r="G6" s="41">
        <v>3</v>
      </c>
      <c r="H6" s="41">
        <v>2</v>
      </c>
      <c r="I6" s="42">
        <v>1</v>
      </c>
      <c r="J6" s="40">
        <v>5</v>
      </c>
      <c r="K6" s="41">
        <v>4</v>
      </c>
      <c r="L6" s="41">
        <v>3</v>
      </c>
      <c r="M6" s="41">
        <v>2</v>
      </c>
      <c r="N6" s="42">
        <v>1</v>
      </c>
      <c r="O6" s="40">
        <v>5</v>
      </c>
      <c r="P6" s="41">
        <v>4</v>
      </c>
      <c r="Q6" s="41">
        <v>3</v>
      </c>
      <c r="R6" s="41">
        <v>2</v>
      </c>
      <c r="S6" s="50">
        <v>1</v>
      </c>
      <c r="T6" s="174"/>
      <c r="U6" s="174"/>
      <c r="W6" s="63">
        <v>10</v>
      </c>
      <c r="X6" s="64">
        <v>100</v>
      </c>
    </row>
    <row r="7" spans="1:31" s="4" customFormat="1" ht="15" customHeight="1">
      <c r="A7" s="34"/>
      <c r="B7" s="3">
        <v>1</v>
      </c>
      <c r="C7" s="26">
        <f>IF(นักเรียน!B6="","",นักเรียน!B6)</f>
        <v>4462</v>
      </c>
      <c r="D7" s="27" t="str">
        <f>IF(นักเรียน!C6="","",นักเรียน!C6)</f>
        <v>สามเณร</v>
      </c>
      <c r="E7" s="44"/>
      <c r="F7" s="45"/>
      <c r="G7" s="45"/>
      <c r="H7" s="45"/>
      <c r="I7" s="46"/>
      <c r="J7" s="44"/>
      <c r="K7" s="45"/>
      <c r="L7" s="45"/>
      <c r="M7" s="45"/>
      <c r="N7" s="46"/>
      <c r="O7" s="60"/>
      <c r="P7" s="61"/>
      <c r="Q7" s="61"/>
      <c r="R7" s="61"/>
      <c r="S7" s="62"/>
      <c r="T7" s="43" t="str">
        <f>IF(X7=0,"",IF(X7&gt;=90,5,IF(X7&gt;=75,4,IF(X7&gt;=60,3,IF(X7&gt;=50,2,1)))))</f>
        <v/>
      </c>
      <c r="U7" s="43" t="str">
        <f>IF(T7="","",IF(T7=5,"ดีเยี่ยม",IF(T7=4,"ดีมาก",IF(T7=3,"ดี",IF(T7=2,"พอใช้","ปรับปรุง")))))</f>
        <v/>
      </c>
      <c r="V7" s="34"/>
      <c r="W7" s="39">
        <f>SUM(E7:S7)</f>
        <v>0</v>
      </c>
      <c r="X7" s="65">
        <f>W7*100/$W$6</f>
        <v>0</v>
      </c>
      <c r="Y7" s="34"/>
      <c r="Z7" s="34"/>
      <c r="AA7" s="34"/>
      <c r="AB7" s="34"/>
      <c r="AC7" s="34"/>
      <c r="AD7" s="34"/>
      <c r="AE7" s="34"/>
    </row>
    <row r="8" spans="1:31" s="4" customFormat="1" ht="15" customHeight="1">
      <c r="A8" s="34"/>
      <c r="B8" s="3">
        <v>2</v>
      </c>
      <c r="C8" s="26">
        <f>IF(นักเรียน!B7="","",นักเรียน!B7)</f>
        <v>7338</v>
      </c>
      <c r="D8" s="27" t="str">
        <f>IF(นักเรียน!C7="","",นักเรียน!C7)</f>
        <v>สามเณร</v>
      </c>
      <c r="E8" s="44"/>
      <c r="F8" s="45"/>
      <c r="G8" s="45"/>
      <c r="H8" s="45"/>
      <c r="I8" s="46"/>
      <c r="J8" s="44"/>
      <c r="K8" s="45"/>
      <c r="L8" s="45"/>
      <c r="M8" s="45"/>
      <c r="N8" s="46"/>
      <c r="O8" s="60"/>
      <c r="P8" s="61"/>
      <c r="Q8" s="61"/>
      <c r="R8" s="61"/>
      <c r="S8" s="62"/>
      <c r="T8" s="43" t="str">
        <f t="shared" ref="T8:T51" si="0">IF(X8=0,"",IF(X8&gt;=90,5,IF(X8&gt;=75,4,IF(X8&gt;=60,3,IF(X8&gt;=50,2,1)))))</f>
        <v/>
      </c>
      <c r="U8" s="43" t="str">
        <f t="shared" ref="U8:U50" si="1">IF(T8="","",IF(T8=5,"ดีเยี่ยม",IF(T8=4,"ดีมาก",IF(T8=3,"ดี",IF(T8=2,"พอใช้","ปรับปรุง")))))</f>
        <v/>
      </c>
      <c r="V8" s="34"/>
      <c r="W8" s="39">
        <f t="shared" ref="W8:W51" si="2">SUM(E8:S8)</f>
        <v>0</v>
      </c>
      <c r="X8" s="65">
        <f t="shared" ref="X8:X51" si="3">W8*100/$W$6</f>
        <v>0</v>
      </c>
      <c r="Y8" s="34"/>
      <c r="Z8" s="34"/>
      <c r="AA8" s="34"/>
      <c r="AB8" s="34"/>
      <c r="AC8" s="34"/>
      <c r="AD8" s="34"/>
      <c r="AE8" s="34"/>
    </row>
    <row r="9" spans="1:31" s="4" customFormat="1" ht="15" customHeight="1">
      <c r="A9" s="34"/>
      <c r="B9" s="3">
        <v>3</v>
      </c>
      <c r="C9" s="26">
        <f>IF(นักเรียน!B8="","",นักเรียน!B8)</f>
        <v>7341</v>
      </c>
      <c r="D9" s="27" t="str">
        <f>IF(นักเรียน!C8="","",นักเรียน!C8)</f>
        <v>สามเณร</v>
      </c>
      <c r="E9" s="44"/>
      <c r="F9" s="45"/>
      <c r="G9" s="45"/>
      <c r="H9" s="45"/>
      <c r="I9" s="46"/>
      <c r="J9" s="44"/>
      <c r="K9" s="45"/>
      <c r="L9" s="45"/>
      <c r="M9" s="45"/>
      <c r="N9" s="46"/>
      <c r="O9" s="60"/>
      <c r="P9" s="61"/>
      <c r="Q9" s="61"/>
      <c r="R9" s="61"/>
      <c r="S9" s="62"/>
      <c r="T9" s="43" t="str">
        <f t="shared" si="0"/>
        <v/>
      </c>
      <c r="U9" s="43" t="str">
        <f t="shared" si="1"/>
        <v/>
      </c>
      <c r="V9" s="34"/>
      <c r="W9" s="39">
        <f t="shared" si="2"/>
        <v>0</v>
      </c>
      <c r="X9" s="65">
        <f t="shared" si="3"/>
        <v>0</v>
      </c>
      <c r="Y9" s="34"/>
      <c r="Z9" s="34"/>
      <c r="AA9" s="34"/>
      <c r="AB9" s="34"/>
      <c r="AC9" s="34"/>
      <c r="AD9" s="34"/>
      <c r="AE9" s="34"/>
    </row>
    <row r="10" spans="1:31" s="4" customFormat="1" ht="15" customHeight="1">
      <c r="A10" s="34"/>
      <c r="B10" s="3">
        <v>4</v>
      </c>
      <c r="C10" s="26">
        <f>IF(นักเรียน!B9="","",นักเรียน!B9)</f>
        <v>7410</v>
      </c>
      <c r="D10" s="27" t="str">
        <f>IF(นักเรียน!C9="","",นักเรียน!C9)</f>
        <v>สามเณร</v>
      </c>
      <c r="E10" s="44"/>
      <c r="F10" s="45"/>
      <c r="G10" s="45"/>
      <c r="H10" s="45"/>
      <c r="I10" s="46"/>
      <c r="J10" s="44"/>
      <c r="K10" s="45"/>
      <c r="L10" s="45"/>
      <c r="M10" s="45"/>
      <c r="N10" s="46"/>
      <c r="O10" s="60"/>
      <c r="P10" s="61"/>
      <c r="Q10" s="61"/>
      <c r="R10" s="61"/>
      <c r="S10" s="62"/>
      <c r="T10" s="43" t="str">
        <f t="shared" si="0"/>
        <v/>
      </c>
      <c r="U10" s="43" t="str">
        <f t="shared" si="1"/>
        <v/>
      </c>
      <c r="V10" s="34"/>
      <c r="W10" s="39">
        <f t="shared" si="2"/>
        <v>0</v>
      </c>
      <c r="X10" s="65">
        <f t="shared" si="3"/>
        <v>0</v>
      </c>
      <c r="Y10" s="34"/>
      <c r="Z10" s="34"/>
      <c r="AA10" s="34"/>
      <c r="AB10" s="34"/>
      <c r="AC10" s="34"/>
      <c r="AD10" s="34"/>
      <c r="AE10" s="34"/>
    </row>
    <row r="11" spans="1:31" s="4" customFormat="1" ht="15" customHeight="1">
      <c r="A11" s="34"/>
      <c r="B11" s="3">
        <v>5</v>
      </c>
      <c r="C11" s="26">
        <f>IF(นักเรียน!B10="","",นักเรียน!B10)</f>
        <v>7418</v>
      </c>
      <c r="D11" s="27" t="str">
        <f>IF(นักเรียน!C10="","",นักเรียน!C10)</f>
        <v>สามเณร</v>
      </c>
      <c r="E11" s="44"/>
      <c r="F11" s="45"/>
      <c r="G11" s="45"/>
      <c r="H11" s="45"/>
      <c r="I11" s="46"/>
      <c r="J11" s="44"/>
      <c r="K11" s="45"/>
      <c r="L11" s="45"/>
      <c r="M11" s="45"/>
      <c r="N11" s="46"/>
      <c r="O11" s="60"/>
      <c r="P11" s="61"/>
      <c r="Q11" s="61"/>
      <c r="R11" s="61"/>
      <c r="S11" s="62"/>
      <c r="T11" s="43" t="str">
        <f t="shared" si="0"/>
        <v/>
      </c>
      <c r="U11" s="43" t="str">
        <f t="shared" si="1"/>
        <v/>
      </c>
      <c r="V11" s="34"/>
      <c r="W11" s="39">
        <f t="shared" si="2"/>
        <v>0</v>
      </c>
      <c r="X11" s="65">
        <f t="shared" si="3"/>
        <v>0</v>
      </c>
      <c r="Y11" s="34"/>
      <c r="Z11" s="34"/>
      <c r="AA11" s="34"/>
      <c r="AB11" s="34"/>
      <c r="AC11" s="34"/>
      <c r="AD11" s="34"/>
      <c r="AE11" s="34"/>
    </row>
    <row r="12" spans="1:31" s="4" customFormat="1" ht="15" customHeight="1">
      <c r="A12" s="34"/>
      <c r="B12" s="3">
        <v>6</v>
      </c>
      <c r="C12" s="26">
        <f>IF(นักเรียน!B11="","",นักเรียน!B11)</f>
        <v>7420</v>
      </c>
      <c r="D12" s="27" t="str">
        <f>IF(นักเรียน!C11="","",นักเรียน!C11)</f>
        <v>สามเณร</v>
      </c>
      <c r="E12" s="44"/>
      <c r="F12" s="45"/>
      <c r="G12" s="45"/>
      <c r="H12" s="45"/>
      <c r="I12" s="46"/>
      <c r="J12" s="44"/>
      <c r="K12" s="45"/>
      <c r="L12" s="45"/>
      <c r="M12" s="45"/>
      <c r="N12" s="46"/>
      <c r="O12" s="60"/>
      <c r="P12" s="61"/>
      <c r="Q12" s="61"/>
      <c r="R12" s="61"/>
      <c r="S12" s="62"/>
      <c r="T12" s="43" t="str">
        <f t="shared" si="0"/>
        <v/>
      </c>
      <c r="U12" s="43" t="str">
        <f t="shared" si="1"/>
        <v/>
      </c>
      <c r="V12" s="34"/>
      <c r="W12" s="39">
        <f t="shared" si="2"/>
        <v>0</v>
      </c>
      <c r="X12" s="65">
        <f t="shared" si="3"/>
        <v>0</v>
      </c>
      <c r="Y12" s="34"/>
      <c r="Z12" s="34"/>
      <c r="AA12" s="34"/>
      <c r="AB12" s="34"/>
      <c r="AC12" s="34"/>
      <c r="AD12" s="34"/>
      <c r="AE12" s="34"/>
    </row>
    <row r="13" spans="1:31" s="4" customFormat="1" ht="15" customHeight="1">
      <c r="A13" s="34"/>
      <c r="B13" s="3">
        <v>7</v>
      </c>
      <c r="C13" s="26">
        <f>IF(นักเรียน!B12="","",นักเรียน!B12)</f>
        <v>7421</v>
      </c>
      <c r="D13" s="27" t="str">
        <f>IF(นักเรียน!C12="","",นักเรียน!C12)</f>
        <v>สามเณร</v>
      </c>
      <c r="E13" s="44"/>
      <c r="F13" s="45"/>
      <c r="G13" s="45"/>
      <c r="H13" s="45"/>
      <c r="I13" s="46"/>
      <c r="J13" s="44"/>
      <c r="K13" s="45"/>
      <c r="L13" s="45"/>
      <c r="M13" s="45"/>
      <c r="N13" s="46"/>
      <c r="O13" s="60"/>
      <c r="P13" s="61"/>
      <c r="Q13" s="61"/>
      <c r="R13" s="61"/>
      <c r="S13" s="62"/>
      <c r="T13" s="43" t="str">
        <f t="shared" si="0"/>
        <v/>
      </c>
      <c r="U13" s="43" t="str">
        <f t="shared" si="1"/>
        <v/>
      </c>
      <c r="V13" s="34"/>
      <c r="W13" s="39">
        <f t="shared" si="2"/>
        <v>0</v>
      </c>
      <c r="X13" s="65">
        <f t="shared" si="3"/>
        <v>0</v>
      </c>
      <c r="Y13" s="34"/>
      <c r="Z13" s="34"/>
      <c r="AA13" s="34"/>
      <c r="AB13" s="34"/>
      <c r="AC13" s="34"/>
      <c r="AD13" s="34"/>
      <c r="AE13" s="34"/>
    </row>
    <row r="14" spans="1:31" s="4" customFormat="1" ht="15" customHeight="1">
      <c r="A14" s="34"/>
      <c r="B14" s="3">
        <v>8</v>
      </c>
      <c r="C14" s="26">
        <f>IF(นักเรียน!B13="","",นักเรียน!B13)</f>
        <v>7424</v>
      </c>
      <c r="D14" s="27" t="str">
        <f>IF(นักเรียน!C13="","",นักเรียน!C13)</f>
        <v>สามเณร</v>
      </c>
      <c r="E14" s="44"/>
      <c r="F14" s="45"/>
      <c r="G14" s="45"/>
      <c r="H14" s="45"/>
      <c r="I14" s="46"/>
      <c r="J14" s="44"/>
      <c r="K14" s="45"/>
      <c r="L14" s="45"/>
      <c r="M14" s="45"/>
      <c r="N14" s="46"/>
      <c r="O14" s="60"/>
      <c r="P14" s="61"/>
      <c r="Q14" s="61"/>
      <c r="R14" s="61"/>
      <c r="S14" s="62"/>
      <c r="T14" s="43" t="str">
        <f t="shared" si="0"/>
        <v/>
      </c>
      <c r="U14" s="43" t="str">
        <f t="shared" si="1"/>
        <v/>
      </c>
      <c r="V14" s="34"/>
      <c r="W14" s="39">
        <f t="shared" si="2"/>
        <v>0</v>
      </c>
      <c r="X14" s="65">
        <f t="shared" si="3"/>
        <v>0</v>
      </c>
      <c r="Y14" s="34"/>
      <c r="Z14" s="34"/>
      <c r="AA14" s="34"/>
      <c r="AB14" s="34"/>
      <c r="AC14" s="34"/>
      <c r="AD14" s="34"/>
      <c r="AE14" s="34"/>
    </row>
    <row r="15" spans="1:31" s="4" customFormat="1" ht="15" customHeight="1">
      <c r="A15" s="34"/>
      <c r="B15" s="3">
        <v>9</v>
      </c>
      <c r="C15" s="26">
        <f>IF(นักเรียน!B14="","",นักเรียน!B14)</f>
        <v>7425</v>
      </c>
      <c r="D15" s="27" t="str">
        <f>IF(นักเรียน!C14="","",นักเรียน!C14)</f>
        <v>สามเณร</v>
      </c>
      <c r="E15" s="44"/>
      <c r="F15" s="45"/>
      <c r="G15" s="45"/>
      <c r="H15" s="45"/>
      <c r="I15" s="46"/>
      <c r="J15" s="44"/>
      <c r="K15" s="45"/>
      <c r="L15" s="45"/>
      <c r="M15" s="45"/>
      <c r="N15" s="46"/>
      <c r="O15" s="60"/>
      <c r="P15" s="61"/>
      <c r="Q15" s="61"/>
      <c r="R15" s="61"/>
      <c r="S15" s="62"/>
      <c r="T15" s="43" t="str">
        <f t="shared" si="0"/>
        <v/>
      </c>
      <c r="U15" s="43" t="str">
        <f t="shared" si="1"/>
        <v/>
      </c>
      <c r="V15" s="34"/>
      <c r="W15" s="39">
        <f t="shared" si="2"/>
        <v>0</v>
      </c>
      <c r="X15" s="65">
        <f t="shared" si="3"/>
        <v>0</v>
      </c>
      <c r="Y15" s="34"/>
      <c r="Z15" s="34"/>
      <c r="AA15" s="34"/>
      <c r="AB15" s="34"/>
      <c r="AC15" s="34"/>
      <c r="AD15" s="34"/>
      <c r="AE15" s="34"/>
    </row>
    <row r="16" spans="1:31" s="4" customFormat="1" ht="15" customHeight="1">
      <c r="A16" s="34"/>
      <c r="B16" s="3">
        <v>10</v>
      </c>
      <c r="C16" s="26">
        <f>IF(นักเรียน!B15="","",นักเรียน!B15)</f>
        <v>7431</v>
      </c>
      <c r="D16" s="27" t="str">
        <f>IF(นักเรียน!C15="","",นักเรียน!C15)</f>
        <v>สามเณร</v>
      </c>
      <c r="E16" s="44"/>
      <c r="F16" s="45"/>
      <c r="G16" s="45"/>
      <c r="H16" s="45"/>
      <c r="I16" s="46"/>
      <c r="J16" s="44"/>
      <c r="K16" s="45"/>
      <c r="L16" s="45"/>
      <c r="M16" s="45"/>
      <c r="N16" s="46"/>
      <c r="O16" s="60"/>
      <c r="P16" s="61"/>
      <c r="Q16" s="61"/>
      <c r="R16" s="61"/>
      <c r="S16" s="62"/>
      <c r="T16" s="43" t="str">
        <f t="shared" si="0"/>
        <v/>
      </c>
      <c r="U16" s="43" t="str">
        <f t="shared" si="1"/>
        <v/>
      </c>
      <c r="V16" s="34"/>
      <c r="W16" s="39">
        <f t="shared" si="2"/>
        <v>0</v>
      </c>
      <c r="X16" s="65">
        <f t="shared" si="3"/>
        <v>0</v>
      </c>
      <c r="Y16" s="34"/>
      <c r="Z16" s="34"/>
      <c r="AA16" s="34"/>
      <c r="AB16" s="34"/>
      <c r="AC16" s="34"/>
      <c r="AD16" s="34"/>
      <c r="AE16" s="34"/>
    </row>
    <row r="17" spans="1:31" s="4" customFormat="1" ht="15" customHeight="1">
      <c r="A17" s="34"/>
      <c r="B17" s="3">
        <v>11</v>
      </c>
      <c r="C17" s="26">
        <f>IF(นักเรียน!B16="","",นักเรียน!B16)</f>
        <v>7435</v>
      </c>
      <c r="D17" s="27" t="str">
        <f>IF(นักเรียน!C16="","",นักเรียน!C16)</f>
        <v>สามเณร</v>
      </c>
      <c r="E17" s="44"/>
      <c r="F17" s="45"/>
      <c r="G17" s="45"/>
      <c r="H17" s="45"/>
      <c r="I17" s="46"/>
      <c r="J17" s="44"/>
      <c r="K17" s="45"/>
      <c r="L17" s="45"/>
      <c r="M17" s="45"/>
      <c r="N17" s="46"/>
      <c r="O17" s="60"/>
      <c r="P17" s="61"/>
      <c r="Q17" s="61"/>
      <c r="R17" s="61"/>
      <c r="S17" s="62"/>
      <c r="T17" s="43" t="str">
        <f t="shared" si="0"/>
        <v/>
      </c>
      <c r="U17" s="43" t="str">
        <f t="shared" si="1"/>
        <v/>
      </c>
      <c r="V17" s="34"/>
      <c r="W17" s="39">
        <f t="shared" si="2"/>
        <v>0</v>
      </c>
      <c r="X17" s="65">
        <f t="shared" si="3"/>
        <v>0</v>
      </c>
      <c r="Y17" s="34"/>
      <c r="Z17" s="34"/>
      <c r="AA17" s="34"/>
      <c r="AB17" s="34"/>
      <c r="AC17" s="34"/>
      <c r="AD17" s="34"/>
      <c r="AE17" s="34"/>
    </row>
    <row r="18" spans="1:31" s="4" customFormat="1" ht="15" customHeight="1">
      <c r="A18" s="34"/>
      <c r="B18" s="3">
        <v>12</v>
      </c>
      <c r="C18" s="26">
        <f>IF(นักเรียน!B17="","",นักเรียน!B17)</f>
        <v>7442</v>
      </c>
      <c r="D18" s="27" t="str">
        <f>IF(นักเรียน!C17="","",นักเรียน!C17)</f>
        <v>สามเณร</v>
      </c>
      <c r="E18" s="44"/>
      <c r="F18" s="45"/>
      <c r="G18" s="45"/>
      <c r="H18" s="45"/>
      <c r="I18" s="46"/>
      <c r="J18" s="44"/>
      <c r="K18" s="45"/>
      <c r="L18" s="45"/>
      <c r="M18" s="45"/>
      <c r="N18" s="46"/>
      <c r="O18" s="60"/>
      <c r="P18" s="61"/>
      <c r="Q18" s="61"/>
      <c r="R18" s="61"/>
      <c r="S18" s="62"/>
      <c r="T18" s="43" t="str">
        <f t="shared" si="0"/>
        <v/>
      </c>
      <c r="U18" s="43" t="str">
        <f t="shared" si="1"/>
        <v/>
      </c>
      <c r="V18" s="34"/>
      <c r="W18" s="39">
        <f t="shared" si="2"/>
        <v>0</v>
      </c>
      <c r="X18" s="65">
        <f t="shared" si="3"/>
        <v>0</v>
      </c>
      <c r="Y18" s="34"/>
      <c r="Z18" s="34"/>
      <c r="AA18" s="34"/>
      <c r="AB18" s="34"/>
      <c r="AC18" s="34"/>
      <c r="AD18" s="34"/>
      <c r="AE18" s="34"/>
    </row>
    <row r="19" spans="1:31" s="4" customFormat="1" ht="15" customHeight="1">
      <c r="A19" s="34"/>
      <c r="B19" s="3">
        <v>13</v>
      </c>
      <c r="C19" s="26">
        <f>IF(นักเรียน!B18="","",นักเรียน!B18)</f>
        <v>7443</v>
      </c>
      <c r="D19" s="27" t="str">
        <f>IF(นักเรียน!C18="","",นักเรียน!C18)</f>
        <v>สามเณร</v>
      </c>
      <c r="E19" s="44"/>
      <c r="F19" s="45"/>
      <c r="G19" s="45"/>
      <c r="H19" s="45"/>
      <c r="I19" s="46"/>
      <c r="J19" s="44"/>
      <c r="K19" s="45"/>
      <c r="L19" s="45"/>
      <c r="M19" s="45"/>
      <c r="N19" s="46"/>
      <c r="O19" s="60"/>
      <c r="P19" s="61"/>
      <c r="Q19" s="61"/>
      <c r="R19" s="61"/>
      <c r="S19" s="62"/>
      <c r="T19" s="43" t="str">
        <f t="shared" si="0"/>
        <v/>
      </c>
      <c r="U19" s="43" t="str">
        <f t="shared" si="1"/>
        <v/>
      </c>
      <c r="V19" s="34"/>
      <c r="W19" s="39">
        <f t="shared" si="2"/>
        <v>0</v>
      </c>
      <c r="X19" s="65">
        <f t="shared" si="3"/>
        <v>0</v>
      </c>
      <c r="Y19" s="34"/>
      <c r="Z19" s="34"/>
      <c r="AA19" s="34"/>
      <c r="AB19" s="34"/>
      <c r="AC19" s="34"/>
      <c r="AD19" s="34"/>
      <c r="AE19" s="34"/>
    </row>
    <row r="20" spans="1:31" s="4" customFormat="1" ht="15" customHeight="1">
      <c r="A20" s="34"/>
      <c r="B20" s="3">
        <v>14</v>
      </c>
      <c r="C20" s="26">
        <f>IF(นักเรียน!B19="","",นักเรียน!B19)</f>
        <v>7446</v>
      </c>
      <c r="D20" s="27" t="str">
        <f>IF(นักเรียน!C19="","",นักเรียน!C19)</f>
        <v>สามเณร</v>
      </c>
      <c r="E20" s="44"/>
      <c r="F20" s="45"/>
      <c r="G20" s="45"/>
      <c r="H20" s="45"/>
      <c r="I20" s="46"/>
      <c r="J20" s="44"/>
      <c r="K20" s="45"/>
      <c r="L20" s="45"/>
      <c r="M20" s="45"/>
      <c r="N20" s="46"/>
      <c r="O20" s="60"/>
      <c r="P20" s="61"/>
      <c r="Q20" s="61"/>
      <c r="R20" s="61"/>
      <c r="S20" s="62"/>
      <c r="T20" s="43" t="str">
        <f t="shared" si="0"/>
        <v/>
      </c>
      <c r="U20" s="43" t="str">
        <f t="shared" si="1"/>
        <v/>
      </c>
      <c r="V20" s="34"/>
      <c r="W20" s="39">
        <f t="shared" si="2"/>
        <v>0</v>
      </c>
      <c r="X20" s="65">
        <f t="shared" si="3"/>
        <v>0</v>
      </c>
      <c r="Y20" s="34"/>
      <c r="Z20" s="34"/>
      <c r="AA20" s="34"/>
      <c r="AB20" s="34"/>
      <c r="AC20" s="34"/>
      <c r="AD20" s="34"/>
      <c r="AE20" s="34"/>
    </row>
    <row r="21" spans="1:31" s="4" customFormat="1" ht="15" customHeight="1">
      <c r="A21" s="34"/>
      <c r="B21" s="3">
        <v>15</v>
      </c>
      <c r="C21" s="26">
        <f>IF(นักเรียน!B20="","",นักเรียน!B20)</f>
        <v>7447</v>
      </c>
      <c r="D21" s="27" t="str">
        <f>IF(นักเรียน!C20="","",นักเรียน!C20)</f>
        <v>สามเณร</v>
      </c>
      <c r="E21" s="44"/>
      <c r="F21" s="45"/>
      <c r="G21" s="45"/>
      <c r="H21" s="45"/>
      <c r="I21" s="46"/>
      <c r="J21" s="44"/>
      <c r="K21" s="45"/>
      <c r="L21" s="45"/>
      <c r="M21" s="45"/>
      <c r="N21" s="46"/>
      <c r="O21" s="60"/>
      <c r="P21" s="61"/>
      <c r="Q21" s="61"/>
      <c r="R21" s="61"/>
      <c r="S21" s="62"/>
      <c r="T21" s="43" t="str">
        <f t="shared" si="0"/>
        <v/>
      </c>
      <c r="U21" s="43" t="str">
        <f t="shared" si="1"/>
        <v/>
      </c>
      <c r="V21" s="34"/>
      <c r="W21" s="39">
        <f t="shared" si="2"/>
        <v>0</v>
      </c>
      <c r="X21" s="65">
        <f t="shared" si="3"/>
        <v>0</v>
      </c>
      <c r="Y21" s="34"/>
      <c r="Z21" s="34"/>
      <c r="AA21" s="34"/>
      <c r="AB21" s="34"/>
      <c r="AC21" s="34"/>
      <c r="AD21" s="34"/>
      <c r="AE21" s="34"/>
    </row>
    <row r="22" spans="1:31" s="4" customFormat="1" ht="15" customHeight="1">
      <c r="A22" s="34"/>
      <c r="B22" s="3">
        <v>16</v>
      </c>
      <c r="C22" s="26">
        <f>IF(นักเรียน!B21="","",นักเรียน!B21)</f>
        <v>7448</v>
      </c>
      <c r="D22" s="27" t="str">
        <f>IF(นักเรียน!C21="","",นักเรียน!C21)</f>
        <v>สามเณร</v>
      </c>
      <c r="E22" s="44"/>
      <c r="F22" s="45"/>
      <c r="G22" s="45"/>
      <c r="H22" s="45"/>
      <c r="I22" s="46"/>
      <c r="J22" s="44"/>
      <c r="K22" s="45"/>
      <c r="L22" s="45"/>
      <c r="M22" s="45"/>
      <c r="N22" s="46"/>
      <c r="O22" s="60"/>
      <c r="P22" s="61"/>
      <c r="Q22" s="61"/>
      <c r="R22" s="61"/>
      <c r="S22" s="62"/>
      <c r="T22" s="43" t="str">
        <f t="shared" si="0"/>
        <v/>
      </c>
      <c r="U22" s="43" t="str">
        <f t="shared" si="1"/>
        <v/>
      </c>
      <c r="V22" s="34"/>
      <c r="W22" s="39">
        <f t="shared" si="2"/>
        <v>0</v>
      </c>
      <c r="X22" s="65">
        <f t="shared" si="3"/>
        <v>0</v>
      </c>
      <c r="Y22" s="34"/>
      <c r="Z22" s="34"/>
      <c r="AA22" s="34"/>
      <c r="AB22" s="34"/>
      <c r="AC22" s="34"/>
      <c r="AD22" s="34"/>
      <c r="AE22" s="34"/>
    </row>
    <row r="23" spans="1:31" s="4" customFormat="1" ht="15" customHeight="1">
      <c r="A23" s="34"/>
      <c r="B23" s="3">
        <v>17</v>
      </c>
      <c r="C23" s="26">
        <f>IF(นักเรียน!B22="","",นักเรียน!B22)</f>
        <v>7453</v>
      </c>
      <c r="D23" s="27" t="str">
        <f>IF(นักเรียน!C22="","",นักเรียน!C22)</f>
        <v>สามเณร</v>
      </c>
      <c r="E23" s="44"/>
      <c r="F23" s="45"/>
      <c r="G23" s="45"/>
      <c r="H23" s="45"/>
      <c r="I23" s="46"/>
      <c r="J23" s="44"/>
      <c r="K23" s="45"/>
      <c r="L23" s="45"/>
      <c r="M23" s="45"/>
      <c r="N23" s="46"/>
      <c r="O23" s="60"/>
      <c r="P23" s="61"/>
      <c r="Q23" s="61"/>
      <c r="R23" s="61"/>
      <c r="S23" s="62"/>
      <c r="T23" s="43" t="str">
        <f t="shared" si="0"/>
        <v/>
      </c>
      <c r="U23" s="43" t="str">
        <f t="shared" si="1"/>
        <v/>
      </c>
      <c r="V23" s="34"/>
      <c r="W23" s="39">
        <f t="shared" si="2"/>
        <v>0</v>
      </c>
      <c r="X23" s="65">
        <f t="shared" si="3"/>
        <v>0</v>
      </c>
      <c r="Y23" s="34"/>
      <c r="Z23" s="34"/>
      <c r="AA23" s="34"/>
      <c r="AB23" s="34"/>
      <c r="AC23" s="34"/>
      <c r="AD23" s="34"/>
      <c r="AE23" s="34"/>
    </row>
    <row r="24" spans="1:31" s="4" customFormat="1" ht="15" customHeight="1">
      <c r="A24" s="34"/>
      <c r="B24" s="3">
        <v>18</v>
      </c>
      <c r="C24" s="26">
        <f>IF(นักเรียน!B23="","",นักเรียน!B23)</f>
        <v>7454</v>
      </c>
      <c r="D24" s="27" t="str">
        <f>IF(นักเรียน!C23="","",นักเรียน!C23)</f>
        <v>สามเณร</v>
      </c>
      <c r="E24" s="44"/>
      <c r="F24" s="45"/>
      <c r="G24" s="45"/>
      <c r="H24" s="45"/>
      <c r="I24" s="46"/>
      <c r="J24" s="44"/>
      <c r="K24" s="45"/>
      <c r="L24" s="45"/>
      <c r="M24" s="45"/>
      <c r="N24" s="46"/>
      <c r="O24" s="60"/>
      <c r="P24" s="61"/>
      <c r="Q24" s="61"/>
      <c r="R24" s="61"/>
      <c r="S24" s="62"/>
      <c r="T24" s="43" t="str">
        <f t="shared" si="0"/>
        <v/>
      </c>
      <c r="U24" s="43" t="str">
        <f t="shared" si="1"/>
        <v/>
      </c>
      <c r="V24" s="34"/>
      <c r="W24" s="39">
        <f t="shared" si="2"/>
        <v>0</v>
      </c>
      <c r="X24" s="65">
        <f t="shared" si="3"/>
        <v>0</v>
      </c>
      <c r="Y24" s="34"/>
      <c r="Z24" s="34"/>
      <c r="AA24" s="34"/>
      <c r="AB24" s="34"/>
      <c r="AC24" s="34"/>
      <c r="AD24" s="34"/>
      <c r="AE24" s="34"/>
    </row>
    <row r="25" spans="1:31" s="4" customFormat="1" ht="15" customHeight="1">
      <c r="A25" s="34"/>
      <c r="B25" s="3">
        <v>19</v>
      </c>
      <c r="C25" s="26">
        <f>IF(นักเรียน!B24="","",นักเรียน!B24)</f>
        <v>7455</v>
      </c>
      <c r="D25" s="27" t="str">
        <f>IF(นักเรียน!C24="","",นักเรียน!C24)</f>
        <v>สามเณร</v>
      </c>
      <c r="E25" s="44"/>
      <c r="F25" s="45"/>
      <c r="G25" s="45"/>
      <c r="H25" s="45"/>
      <c r="I25" s="46"/>
      <c r="J25" s="44"/>
      <c r="K25" s="45"/>
      <c r="L25" s="45"/>
      <c r="M25" s="45"/>
      <c r="N25" s="46"/>
      <c r="O25" s="60"/>
      <c r="P25" s="61"/>
      <c r="Q25" s="61"/>
      <c r="R25" s="61"/>
      <c r="S25" s="62"/>
      <c r="T25" s="43" t="str">
        <f t="shared" si="0"/>
        <v/>
      </c>
      <c r="U25" s="43" t="str">
        <f t="shared" si="1"/>
        <v/>
      </c>
      <c r="V25" s="34"/>
      <c r="W25" s="39">
        <f t="shared" si="2"/>
        <v>0</v>
      </c>
      <c r="X25" s="65">
        <f t="shared" si="3"/>
        <v>0</v>
      </c>
      <c r="Y25" s="34"/>
      <c r="Z25" s="34"/>
      <c r="AA25" s="34"/>
      <c r="AB25" s="34"/>
      <c r="AC25" s="34"/>
      <c r="AD25" s="34"/>
      <c r="AE25" s="34"/>
    </row>
    <row r="26" spans="1:31" s="4" customFormat="1" ht="15" customHeight="1">
      <c r="A26" s="34"/>
      <c r="B26" s="3">
        <v>20</v>
      </c>
      <c r="C26" s="26">
        <f>IF(นักเรียน!B25="","",นักเรียน!B25)</f>
        <v>7456</v>
      </c>
      <c r="D26" s="27" t="str">
        <f>IF(นักเรียน!C25="","",นักเรียน!C25)</f>
        <v>สามเณร</v>
      </c>
      <c r="E26" s="44"/>
      <c r="F26" s="45"/>
      <c r="G26" s="45"/>
      <c r="H26" s="45"/>
      <c r="I26" s="46"/>
      <c r="J26" s="44"/>
      <c r="K26" s="45"/>
      <c r="L26" s="45"/>
      <c r="M26" s="45"/>
      <c r="N26" s="46"/>
      <c r="O26" s="60"/>
      <c r="P26" s="61"/>
      <c r="Q26" s="61"/>
      <c r="R26" s="61"/>
      <c r="S26" s="62"/>
      <c r="T26" s="43" t="str">
        <f t="shared" si="0"/>
        <v/>
      </c>
      <c r="U26" s="43" t="str">
        <f t="shared" si="1"/>
        <v/>
      </c>
      <c r="V26" s="34"/>
      <c r="W26" s="39">
        <f t="shared" si="2"/>
        <v>0</v>
      </c>
      <c r="X26" s="65">
        <f t="shared" si="3"/>
        <v>0</v>
      </c>
      <c r="Y26" s="34"/>
      <c r="Z26" s="34"/>
      <c r="AA26" s="34"/>
      <c r="AB26" s="34"/>
      <c r="AC26" s="34"/>
      <c r="AD26" s="34"/>
      <c r="AE26" s="34"/>
    </row>
    <row r="27" spans="1:31" s="4" customFormat="1" ht="15" customHeight="1">
      <c r="A27" s="34"/>
      <c r="B27" s="3">
        <v>21</v>
      </c>
      <c r="C27" s="26">
        <f>IF(นักเรียน!B26="","",นักเรียน!B26)</f>
        <v>7458</v>
      </c>
      <c r="D27" s="27" t="str">
        <f>IF(นักเรียน!C26="","",นักเรียน!C26)</f>
        <v>สามเณร</v>
      </c>
      <c r="E27" s="44"/>
      <c r="F27" s="45"/>
      <c r="G27" s="45"/>
      <c r="H27" s="45"/>
      <c r="I27" s="46"/>
      <c r="J27" s="44"/>
      <c r="K27" s="45"/>
      <c r="L27" s="45"/>
      <c r="M27" s="45"/>
      <c r="N27" s="46"/>
      <c r="O27" s="60"/>
      <c r="P27" s="61"/>
      <c r="Q27" s="61"/>
      <c r="R27" s="61"/>
      <c r="S27" s="62"/>
      <c r="T27" s="43" t="str">
        <f t="shared" si="0"/>
        <v/>
      </c>
      <c r="U27" s="43" t="str">
        <f t="shared" si="1"/>
        <v/>
      </c>
      <c r="V27" s="34"/>
      <c r="W27" s="39">
        <f t="shared" si="2"/>
        <v>0</v>
      </c>
      <c r="X27" s="65">
        <f t="shared" si="3"/>
        <v>0</v>
      </c>
      <c r="Y27" s="34"/>
      <c r="Z27" s="34"/>
      <c r="AA27" s="34"/>
      <c r="AB27" s="34"/>
      <c r="AC27" s="34"/>
      <c r="AD27" s="34"/>
      <c r="AE27" s="34"/>
    </row>
    <row r="28" spans="1:31" s="4" customFormat="1" ht="15" customHeight="1">
      <c r="A28" s="34"/>
      <c r="B28" s="3">
        <v>22</v>
      </c>
      <c r="C28" s="26">
        <f>IF(นักเรียน!B27="","",นักเรียน!B27)</f>
        <v>7459</v>
      </c>
      <c r="D28" s="27" t="str">
        <f>IF(นักเรียน!C27="","",นักเรียน!C27)</f>
        <v>สามเณร</v>
      </c>
      <c r="E28" s="44"/>
      <c r="F28" s="45"/>
      <c r="G28" s="45"/>
      <c r="H28" s="45"/>
      <c r="I28" s="46"/>
      <c r="J28" s="44"/>
      <c r="K28" s="45"/>
      <c r="L28" s="45"/>
      <c r="M28" s="45"/>
      <c r="N28" s="46"/>
      <c r="O28" s="60"/>
      <c r="P28" s="61"/>
      <c r="Q28" s="61"/>
      <c r="R28" s="61"/>
      <c r="S28" s="62"/>
      <c r="T28" s="43" t="str">
        <f t="shared" si="0"/>
        <v/>
      </c>
      <c r="U28" s="43" t="str">
        <f t="shared" si="1"/>
        <v/>
      </c>
      <c r="V28" s="34"/>
      <c r="W28" s="39">
        <f t="shared" si="2"/>
        <v>0</v>
      </c>
      <c r="X28" s="65">
        <f t="shared" si="3"/>
        <v>0</v>
      </c>
      <c r="Y28" s="34"/>
      <c r="Z28" s="34"/>
      <c r="AA28" s="34"/>
      <c r="AB28" s="34"/>
      <c r="AC28" s="34"/>
      <c r="AD28" s="34"/>
      <c r="AE28" s="34"/>
    </row>
    <row r="29" spans="1:31" s="4" customFormat="1" ht="15" customHeight="1">
      <c r="A29" s="34"/>
      <c r="B29" s="3">
        <v>23</v>
      </c>
      <c r="C29" s="26">
        <f>IF(นักเรียน!B28="","",นักเรียน!B28)</f>
        <v>7460</v>
      </c>
      <c r="D29" s="27" t="str">
        <f>IF(นักเรียน!C28="","",นักเรียน!C28)</f>
        <v>สามเณร</v>
      </c>
      <c r="E29" s="44"/>
      <c r="F29" s="45"/>
      <c r="G29" s="45"/>
      <c r="H29" s="45"/>
      <c r="I29" s="46"/>
      <c r="J29" s="44"/>
      <c r="K29" s="45"/>
      <c r="L29" s="45"/>
      <c r="M29" s="45"/>
      <c r="N29" s="46"/>
      <c r="O29" s="60"/>
      <c r="P29" s="61"/>
      <c r="Q29" s="61"/>
      <c r="R29" s="61"/>
      <c r="S29" s="62"/>
      <c r="T29" s="43" t="str">
        <f t="shared" si="0"/>
        <v/>
      </c>
      <c r="U29" s="43" t="str">
        <f t="shared" si="1"/>
        <v/>
      </c>
      <c r="V29" s="34"/>
      <c r="W29" s="39">
        <f t="shared" si="2"/>
        <v>0</v>
      </c>
      <c r="X29" s="65">
        <f t="shared" si="3"/>
        <v>0</v>
      </c>
      <c r="Y29" s="34"/>
      <c r="Z29" s="34"/>
      <c r="AA29" s="34"/>
      <c r="AB29" s="34"/>
      <c r="AC29" s="34"/>
      <c r="AD29" s="34"/>
      <c r="AE29" s="34"/>
    </row>
    <row r="30" spans="1:31" s="4" customFormat="1" ht="15" customHeight="1">
      <c r="A30" s="34"/>
      <c r="B30" s="3">
        <v>24</v>
      </c>
      <c r="C30" s="26">
        <f>IF(นักเรียน!B29="","",นักเรียน!B29)</f>
        <v>7463</v>
      </c>
      <c r="D30" s="27" t="str">
        <f>IF(นักเรียน!C29="","",นักเรียน!C29)</f>
        <v>สามเณร</v>
      </c>
      <c r="E30" s="44"/>
      <c r="F30" s="45"/>
      <c r="G30" s="45"/>
      <c r="H30" s="45"/>
      <c r="I30" s="46"/>
      <c r="J30" s="44"/>
      <c r="K30" s="45"/>
      <c r="L30" s="45"/>
      <c r="M30" s="45"/>
      <c r="N30" s="46"/>
      <c r="O30" s="60"/>
      <c r="P30" s="61"/>
      <c r="Q30" s="61"/>
      <c r="R30" s="61"/>
      <c r="S30" s="62"/>
      <c r="T30" s="43" t="str">
        <f t="shared" si="0"/>
        <v/>
      </c>
      <c r="U30" s="43" t="str">
        <f t="shared" si="1"/>
        <v/>
      </c>
      <c r="V30" s="34"/>
      <c r="W30" s="39">
        <f t="shared" si="2"/>
        <v>0</v>
      </c>
      <c r="X30" s="65">
        <f t="shared" si="3"/>
        <v>0</v>
      </c>
      <c r="Y30" s="34"/>
      <c r="Z30" s="34"/>
      <c r="AA30" s="34"/>
      <c r="AB30" s="34"/>
      <c r="AC30" s="34"/>
      <c r="AD30" s="34"/>
      <c r="AE30" s="34"/>
    </row>
    <row r="31" spans="1:31" s="4" customFormat="1" ht="15" customHeight="1">
      <c r="A31" s="34"/>
      <c r="B31" s="3">
        <v>25</v>
      </c>
      <c r="C31" s="26">
        <f>IF(นักเรียน!B30="","",นักเรียน!B30)</f>
        <v>7466</v>
      </c>
      <c r="D31" s="27" t="str">
        <f>IF(นักเรียน!C30="","",นักเรียน!C30)</f>
        <v>สามเณร</v>
      </c>
      <c r="E31" s="44"/>
      <c r="F31" s="45"/>
      <c r="G31" s="45"/>
      <c r="H31" s="45"/>
      <c r="I31" s="46"/>
      <c r="J31" s="44"/>
      <c r="K31" s="45"/>
      <c r="L31" s="45"/>
      <c r="M31" s="45"/>
      <c r="N31" s="46"/>
      <c r="O31" s="60"/>
      <c r="P31" s="61"/>
      <c r="Q31" s="61"/>
      <c r="R31" s="61"/>
      <c r="S31" s="62"/>
      <c r="T31" s="43" t="str">
        <f t="shared" si="0"/>
        <v/>
      </c>
      <c r="U31" s="43" t="str">
        <f t="shared" si="1"/>
        <v/>
      </c>
      <c r="V31" s="34"/>
      <c r="W31" s="39">
        <f t="shared" si="2"/>
        <v>0</v>
      </c>
      <c r="X31" s="65">
        <f t="shared" si="3"/>
        <v>0</v>
      </c>
      <c r="Y31" s="34"/>
      <c r="Z31" s="34"/>
      <c r="AA31" s="34"/>
      <c r="AB31" s="34"/>
      <c r="AC31" s="34"/>
      <c r="AD31" s="34"/>
      <c r="AE31" s="34"/>
    </row>
    <row r="32" spans="1:31" s="4" customFormat="1" ht="15" customHeight="1">
      <c r="A32" s="34"/>
      <c r="B32" s="3">
        <v>26</v>
      </c>
      <c r="C32" s="26">
        <f>IF(นักเรียน!B31="","",นักเรียน!B31)</f>
        <v>7554</v>
      </c>
      <c r="D32" s="27" t="str">
        <f>IF(นักเรียน!C31="","",นักเรียน!C31)</f>
        <v>สามเณร</v>
      </c>
      <c r="E32" s="44"/>
      <c r="F32" s="45"/>
      <c r="G32" s="45"/>
      <c r="H32" s="45"/>
      <c r="I32" s="46"/>
      <c r="J32" s="44"/>
      <c r="K32" s="45"/>
      <c r="L32" s="45"/>
      <c r="M32" s="45"/>
      <c r="N32" s="46"/>
      <c r="O32" s="60"/>
      <c r="P32" s="61"/>
      <c r="Q32" s="61"/>
      <c r="R32" s="61"/>
      <c r="S32" s="62"/>
      <c r="T32" s="43" t="str">
        <f t="shared" si="0"/>
        <v/>
      </c>
      <c r="U32" s="43" t="str">
        <f t="shared" si="1"/>
        <v/>
      </c>
      <c r="V32" s="34"/>
      <c r="W32" s="39">
        <f t="shared" si="2"/>
        <v>0</v>
      </c>
      <c r="X32" s="65">
        <f t="shared" si="3"/>
        <v>0</v>
      </c>
      <c r="Y32" s="34"/>
      <c r="Z32" s="34"/>
      <c r="AA32" s="34"/>
      <c r="AB32" s="34"/>
      <c r="AC32" s="34"/>
      <c r="AD32" s="34"/>
      <c r="AE32" s="34"/>
    </row>
    <row r="33" spans="1:31" s="4" customFormat="1" ht="15" customHeight="1">
      <c r="A33" s="34"/>
      <c r="B33" s="3">
        <v>27</v>
      </c>
      <c r="C33" s="26">
        <f>IF(นักเรียน!B32="","",นักเรียน!B32)</f>
        <v>7629</v>
      </c>
      <c r="D33" s="27" t="str">
        <f>IF(นักเรียน!C32="","",นักเรียน!C32)</f>
        <v>สามเณร</v>
      </c>
      <c r="E33" s="44"/>
      <c r="F33" s="45"/>
      <c r="G33" s="45"/>
      <c r="H33" s="45"/>
      <c r="I33" s="46"/>
      <c r="J33" s="44"/>
      <c r="K33" s="45"/>
      <c r="L33" s="45"/>
      <c r="M33" s="45"/>
      <c r="N33" s="46"/>
      <c r="O33" s="60"/>
      <c r="P33" s="61"/>
      <c r="Q33" s="61"/>
      <c r="R33" s="61"/>
      <c r="S33" s="62"/>
      <c r="T33" s="43" t="str">
        <f t="shared" si="0"/>
        <v/>
      </c>
      <c r="U33" s="43" t="str">
        <f t="shared" si="1"/>
        <v/>
      </c>
      <c r="V33" s="34"/>
      <c r="W33" s="39">
        <f t="shared" si="2"/>
        <v>0</v>
      </c>
      <c r="X33" s="65">
        <f t="shared" si="3"/>
        <v>0</v>
      </c>
      <c r="Y33" s="34"/>
      <c r="Z33" s="34"/>
      <c r="AA33" s="34"/>
      <c r="AB33" s="34"/>
      <c r="AC33" s="34"/>
      <c r="AD33" s="34"/>
      <c r="AE33" s="34"/>
    </row>
    <row r="34" spans="1:31" s="4" customFormat="1" ht="15" customHeight="1">
      <c r="A34" s="34"/>
      <c r="B34" s="3">
        <v>28</v>
      </c>
      <c r="C34" s="26">
        <f>IF(นักเรียน!B33="","",นักเรียน!B33)</f>
        <v>7649</v>
      </c>
      <c r="D34" s="27" t="str">
        <f>IF(นักเรียน!C33="","",นักเรียน!C33)</f>
        <v>สามเณร</v>
      </c>
      <c r="E34" s="44"/>
      <c r="F34" s="45"/>
      <c r="G34" s="45"/>
      <c r="H34" s="45"/>
      <c r="I34" s="46"/>
      <c r="J34" s="44"/>
      <c r="K34" s="45"/>
      <c r="L34" s="45"/>
      <c r="M34" s="45"/>
      <c r="N34" s="46"/>
      <c r="O34" s="60"/>
      <c r="P34" s="61"/>
      <c r="Q34" s="61"/>
      <c r="R34" s="61"/>
      <c r="S34" s="62"/>
      <c r="T34" s="43" t="str">
        <f t="shared" si="0"/>
        <v/>
      </c>
      <c r="U34" s="43" t="str">
        <f t="shared" si="1"/>
        <v/>
      </c>
      <c r="V34" s="34"/>
      <c r="W34" s="39">
        <f t="shared" si="2"/>
        <v>0</v>
      </c>
      <c r="X34" s="65">
        <f t="shared" si="3"/>
        <v>0</v>
      </c>
      <c r="Y34" s="34"/>
      <c r="Z34" s="34"/>
      <c r="AA34" s="34"/>
      <c r="AB34" s="34"/>
      <c r="AC34" s="34"/>
      <c r="AD34" s="34"/>
      <c r="AE34" s="34"/>
    </row>
    <row r="35" spans="1:31" s="4" customFormat="1" ht="15" customHeight="1">
      <c r="A35" s="34"/>
      <c r="B35" s="3">
        <v>29</v>
      </c>
      <c r="C35" s="26">
        <f>IF(นักเรียน!B34="","",นักเรียน!B34)</f>
        <v>7734</v>
      </c>
      <c r="D35" s="27" t="str">
        <f>IF(นักเรียน!C34="","",นักเรียน!C34)</f>
        <v>สามเณร</v>
      </c>
      <c r="E35" s="44"/>
      <c r="F35" s="45"/>
      <c r="G35" s="45"/>
      <c r="H35" s="45"/>
      <c r="I35" s="46"/>
      <c r="J35" s="44"/>
      <c r="K35" s="45"/>
      <c r="L35" s="45"/>
      <c r="M35" s="45"/>
      <c r="N35" s="46"/>
      <c r="O35" s="60"/>
      <c r="P35" s="61"/>
      <c r="Q35" s="61"/>
      <c r="R35" s="61"/>
      <c r="S35" s="62"/>
      <c r="T35" s="43" t="str">
        <f t="shared" si="0"/>
        <v/>
      </c>
      <c r="U35" s="43" t="str">
        <f t="shared" si="1"/>
        <v/>
      </c>
      <c r="V35" s="34"/>
      <c r="W35" s="39">
        <f t="shared" si="2"/>
        <v>0</v>
      </c>
      <c r="X35" s="65">
        <f t="shared" si="3"/>
        <v>0</v>
      </c>
      <c r="Y35" s="34"/>
      <c r="Z35" s="34"/>
      <c r="AA35" s="34"/>
      <c r="AB35" s="34"/>
      <c r="AC35" s="34"/>
      <c r="AD35" s="34"/>
      <c r="AE35" s="34"/>
    </row>
    <row r="36" spans="1:31" s="4" customFormat="1" ht="15" customHeight="1">
      <c r="A36" s="34"/>
      <c r="B36" s="3">
        <v>30</v>
      </c>
      <c r="C36" s="26" t="str">
        <f>IF(นักเรียน!B35="","",นักเรียน!B35)</f>
        <v/>
      </c>
      <c r="D36" s="27" t="str">
        <f>IF(นักเรียน!C35="","",นักเรียน!C35)</f>
        <v/>
      </c>
      <c r="E36" s="44"/>
      <c r="F36" s="45"/>
      <c r="G36" s="45"/>
      <c r="H36" s="45"/>
      <c r="I36" s="46"/>
      <c r="J36" s="44"/>
      <c r="K36" s="45"/>
      <c r="L36" s="45"/>
      <c r="M36" s="45"/>
      <c r="N36" s="46"/>
      <c r="O36" s="60"/>
      <c r="P36" s="61"/>
      <c r="Q36" s="61"/>
      <c r="R36" s="61"/>
      <c r="S36" s="62"/>
      <c r="T36" s="43" t="str">
        <f t="shared" si="0"/>
        <v/>
      </c>
      <c r="U36" s="43" t="str">
        <f t="shared" si="1"/>
        <v/>
      </c>
      <c r="V36" s="34"/>
      <c r="W36" s="39">
        <f t="shared" si="2"/>
        <v>0</v>
      </c>
      <c r="X36" s="65">
        <f t="shared" si="3"/>
        <v>0</v>
      </c>
      <c r="Y36" s="34"/>
      <c r="Z36" s="34"/>
      <c r="AA36" s="34"/>
      <c r="AB36" s="34"/>
      <c r="AC36" s="34"/>
      <c r="AD36" s="34"/>
      <c r="AE36" s="34"/>
    </row>
    <row r="37" spans="1:31" s="4" customFormat="1" ht="15" customHeight="1">
      <c r="A37" s="34"/>
      <c r="B37" s="3">
        <v>31</v>
      </c>
      <c r="C37" s="26" t="str">
        <f>IF(นักเรียน!B36="","",นักเรียน!B36)</f>
        <v/>
      </c>
      <c r="D37" s="27" t="str">
        <f>IF(นักเรียน!C36="","",นักเรียน!C36)</f>
        <v/>
      </c>
      <c r="E37" s="44"/>
      <c r="F37" s="45"/>
      <c r="G37" s="45"/>
      <c r="H37" s="45"/>
      <c r="I37" s="46"/>
      <c r="J37" s="44"/>
      <c r="K37" s="45"/>
      <c r="L37" s="45"/>
      <c r="M37" s="45"/>
      <c r="N37" s="46"/>
      <c r="O37" s="60"/>
      <c r="P37" s="61"/>
      <c r="Q37" s="61"/>
      <c r="R37" s="61"/>
      <c r="S37" s="62"/>
      <c r="T37" s="43" t="str">
        <f t="shared" si="0"/>
        <v/>
      </c>
      <c r="U37" s="43" t="str">
        <f t="shared" si="1"/>
        <v/>
      </c>
      <c r="V37" s="34"/>
      <c r="W37" s="39">
        <f t="shared" si="2"/>
        <v>0</v>
      </c>
      <c r="X37" s="65">
        <f t="shared" si="3"/>
        <v>0</v>
      </c>
      <c r="Y37" s="34"/>
      <c r="Z37" s="34"/>
      <c r="AA37" s="34"/>
      <c r="AB37" s="34"/>
      <c r="AC37" s="34"/>
      <c r="AD37" s="34"/>
      <c r="AE37" s="34"/>
    </row>
    <row r="38" spans="1:31" s="4" customFormat="1" ht="15" customHeight="1">
      <c r="A38" s="34"/>
      <c r="B38" s="3">
        <v>32</v>
      </c>
      <c r="C38" s="26" t="str">
        <f>IF(นักเรียน!B37="","",นักเรียน!B37)</f>
        <v/>
      </c>
      <c r="D38" s="27" t="str">
        <f>IF(นักเรียน!C37="","",นักเรียน!C37)</f>
        <v/>
      </c>
      <c r="E38" s="44"/>
      <c r="F38" s="45"/>
      <c r="G38" s="45"/>
      <c r="H38" s="45"/>
      <c r="I38" s="46"/>
      <c r="J38" s="44"/>
      <c r="K38" s="45"/>
      <c r="L38" s="45"/>
      <c r="M38" s="45"/>
      <c r="N38" s="46"/>
      <c r="O38" s="60"/>
      <c r="P38" s="61"/>
      <c r="Q38" s="61"/>
      <c r="R38" s="61"/>
      <c r="S38" s="62"/>
      <c r="T38" s="43" t="str">
        <f t="shared" si="0"/>
        <v/>
      </c>
      <c r="U38" s="43" t="str">
        <f t="shared" si="1"/>
        <v/>
      </c>
      <c r="V38" s="34"/>
      <c r="W38" s="39">
        <f t="shared" si="2"/>
        <v>0</v>
      </c>
      <c r="X38" s="65">
        <f t="shared" si="3"/>
        <v>0</v>
      </c>
      <c r="Y38" s="34"/>
      <c r="Z38" s="34"/>
      <c r="AA38" s="34"/>
      <c r="AB38" s="34"/>
      <c r="AC38" s="34"/>
      <c r="AD38" s="34"/>
      <c r="AE38" s="34"/>
    </row>
    <row r="39" spans="1:31" s="4" customFormat="1" ht="15" customHeight="1">
      <c r="A39" s="34"/>
      <c r="B39" s="3">
        <v>33</v>
      </c>
      <c r="C39" s="26" t="str">
        <f>IF(นักเรียน!B38="","",นักเรียน!B38)</f>
        <v/>
      </c>
      <c r="D39" s="27" t="str">
        <f>IF(นักเรียน!C38="","",นักเรียน!C38)</f>
        <v/>
      </c>
      <c r="E39" s="44"/>
      <c r="F39" s="45"/>
      <c r="G39" s="45"/>
      <c r="H39" s="45"/>
      <c r="I39" s="46"/>
      <c r="J39" s="44"/>
      <c r="K39" s="45"/>
      <c r="L39" s="45"/>
      <c r="M39" s="45"/>
      <c r="N39" s="46"/>
      <c r="O39" s="60"/>
      <c r="P39" s="61"/>
      <c r="Q39" s="61"/>
      <c r="R39" s="61"/>
      <c r="S39" s="62"/>
      <c r="T39" s="43" t="str">
        <f t="shared" si="0"/>
        <v/>
      </c>
      <c r="U39" s="43" t="str">
        <f t="shared" si="1"/>
        <v/>
      </c>
      <c r="V39" s="34"/>
      <c r="W39" s="39">
        <f t="shared" si="2"/>
        <v>0</v>
      </c>
      <c r="X39" s="65">
        <f t="shared" si="3"/>
        <v>0</v>
      </c>
      <c r="Y39" s="34"/>
      <c r="Z39" s="34"/>
      <c r="AA39" s="34"/>
      <c r="AB39" s="34"/>
      <c r="AC39" s="34"/>
      <c r="AD39" s="34"/>
      <c r="AE39" s="34"/>
    </row>
    <row r="40" spans="1:31" s="4" customFormat="1" ht="15" customHeight="1">
      <c r="A40" s="34"/>
      <c r="B40" s="3">
        <v>34</v>
      </c>
      <c r="C40" s="26" t="str">
        <f>IF(นักเรียน!B39="","",นักเรียน!B39)</f>
        <v/>
      </c>
      <c r="D40" s="27" t="str">
        <f>IF(นักเรียน!C39="","",นักเรียน!C39)</f>
        <v/>
      </c>
      <c r="E40" s="44"/>
      <c r="F40" s="45"/>
      <c r="G40" s="45"/>
      <c r="H40" s="45"/>
      <c r="I40" s="46"/>
      <c r="J40" s="44"/>
      <c r="K40" s="45"/>
      <c r="L40" s="45"/>
      <c r="M40" s="45"/>
      <c r="N40" s="46"/>
      <c r="O40" s="60"/>
      <c r="P40" s="61"/>
      <c r="Q40" s="61"/>
      <c r="R40" s="61"/>
      <c r="S40" s="62"/>
      <c r="T40" s="43" t="str">
        <f t="shared" si="0"/>
        <v/>
      </c>
      <c r="U40" s="43" t="str">
        <f t="shared" si="1"/>
        <v/>
      </c>
      <c r="V40" s="34"/>
      <c r="W40" s="39">
        <f t="shared" si="2"/>
        <v>0</v>
      </c>
      <c r="X40" s="65">
        <f t="shared" si="3"/>
        <v>0</v>
      </c>
      <c r="Y40" s="34"/>
      <c r="Z40" s="34"/>
      <c r="AA40" s="34"/>
      <c r="AB40" s="34"/>
      <c r="AC40" s="34"/>
      <c r="AD40" s="34"/>
      <c r="AE40" s="34"/>
    </row>
    <row r="41" spans="1:31" s="4" customFormat="1" ht="15" customHeight="1">
      <c r="A41" s="34"/>
      <c r="B41" s="3">
        <v>35</v>
      </c>
      <c r="C41" s="26" t="str">
        <f>IF(นักเรียน!B40="","",นักเรียน!B40)</f>
        <v/>
      </c>
      <c r="D41" s="27" t="str">
        <f>IF(นักเรียน!C40="","",นักเรียน!C40)</f>
        <v/>
      </c>
      <c r="E41" s="44"/>
      <c r="F41" s="45"/>
      <c r="G41" s="45"/>
      <c r="H41" s="45"/>
      <c r="I41" s="46"/>
      <c r="J41" s="44"/>
      <c r="K41" s="45"/>
      <c r="L41" s="45"/>
      <c r="M41" s="45"/>
      <c r="N41" s="46"/>
      <c r="O41" s="60"/>
      <c r="P41" s="61"/>
      <c r="Q41" s="61"/>
      <c r="R41" s="61"/>
      <c r="S41" s="62"/>
      <c r="T41" s="43" t="str">
        <f t="shared" si="0"/>
        <v/>
      </c>
      <c r="U41" s="43" t="str">
        <f t="shared" si="1"/>
        <v/>
      </c>
      <c r="V41" s="34"/>
      <c r="W41" s="39">
        <f t="shared" si="2"/>
        <v>0</v>
      </c>
      <c r="X41" s="65">
        <f t="shared" si="3"/>
        <v>0</v>
      </c>
      <c r="Y41" s="34"/>
      <c r="Z41" s="34"/>
      <c r="AA41" s="34"/>
      <c r="AB41" s="34"/>
      <c r="AC41" s="34"/>
      <c r="AD41" s="34"/>
      <c r="AE41" s="34"/>
    </row>
    <row r="42" spans="1:31" s="4" customFormat="1" ht="15" customHeight="1">
      <c r="A42" s="34"/>
      <c r="B42" s="3">
        <v>36</v>
      </c>
      <c r="C42" s="26" t="str">
        <f>IF(นักเรียน!B41="","",นักเรียน!B41)</f>
        <v/>
      </c>
      <c r="D42" s="27" t="str">
        <f>IF(นักเรียน!C41="","",นักเรียน!C41)</f>
        <v/>
      </c>
      <c r="E42" s="44"/>
      <c r="F42" s="45"/>
      <c r="G42" s="45"/>
      <c r="H42" s="45"/>
      <c r="I42" s="46"/>
      <c r="J42" s="44"/>
      <c r="K42" s="45"/>
      <c r="L42" s="45"/>
      <c r="M42" s="45"/>
      <c r="N42" s="46"/>
      <c r="O42" s="60"/>
      <c r="P42" s="61"/>
      <c r="Q42" s="61"/>
      <c r="R42" s="61"/>
      <c r="S42" s="62"/>
      <c r="T42" s="43" t="str">
        <f t="shared" si="0"/>
        <v/>
      </c>
      <c r="U42" s="43" t="str">
        <f t="shared" si="1"/>
        <v/>
      </c>
      <c r="V42" s="34"/>
      <c r="W42" s="39">
        <f t="shared" si="2"/>
        <v>0</v>
      </c>
      <c r="X42" s="65">
        <f t="shared" si="3"/>
        <v>0</v>
      </c>
      <c r="Y42" s="34"/>
      <c r="Z42" s="34"/>
      <c r="AA42" s="34"/>
      <c r="AB42" s="34"/>
      <c r="AC42" s="34"/>
      <c r="AD42" s="34"/>
      <c r="AE42" s="34"/>
    </row>
    <row r="43" spans="1:31" s="4" customFormat="1" ht="15" customHeight="1">
      <c r="A43" s="34"/>
      <c r="B43" s="3">
        <v>37</v>
      </c>
      <c r="C43" s="26" t="str">
        <f>IF(นักเรียน!B42="","",นักเรียน!B42)</f>
        <v/>
      </c>
      <c r="D43" s="27" t="str">
        <f>IF(นักเรียน!C42="","",นักเรียน!C42)</f>
        <v/>
      </c>
      <c r="E43" s="44"/>
      <c r="F43" s="45"/>
      <c r="G43" s="45"/>
      <c r="H43" s="45"/>
      <c r="I43" s="46"/>
      <c r="J43" s="44"/>
      <c r="K43" s="45"/>
      <c r="L43" s="45"/>
      <c r="M43" s="45"/>
      <c r="N43" s="46"/>
      <c r="O43" s="60"/>
      <c r="P43" s="61"/>
      <c r="Q43" s="61"/>
      <c r="R43" s="61"/>
      <c r="S43" s="62"/>
      <c r="T43" s="43" t="str">
        <f t="shared" si="0"/>
        <v/>
      </c>
      <c r="U43" s="43" t="str">
        <f t="shared" si="1"/>
        <v/>
      </c>
      <c r="V43" s="34"/>
      <c r="W43" s="39">
        <f t="shared" si="2"/>
        <v>0</v>
      </c>
      <c r="X43" s="65">
        <f t="shared" si="3"/>
        <v>0</v>
      </c>
      <c r="Y43" s="34"/>
      <c r="Z43" s="34"/>
      <c r="AA43" s="34"/>
      <c r="AB43" s="34"/>
      <c r="AC43" s="34"/>
      <c r="AD43" s="34"/>
      <c r="AE43" s="34"/>
    </row>
    <row r="44" spans="1:31" s="5" customFormat="1" ht="15" customHeight="1">
      <c r="A44" s="35"/>
      <c r="B44" s="3">
        <v>38</v>
      </c>
      <c r="C44" s="26" t="str">
        <f>IF(นักเรียน!B43="","",นักเรียน!B43)</f>
        <v/>
      </c>
      <c r="D44" s="27" t="str">
        <f>IF(นักเรียน!C43="","",นักเรียน!C43)</f>
        <v/>
      </c>
      <c r="E44" s="44"/>
      <c r="F44" s="45"/>
      <c r="G44" s="45"/>
      <c r="H44" s="45"/>
      <c r="I44" s="46"/>
      <c r="J44" s="44"/>
      <c r="K44" s="45"/>
      <c r="L44" s="45"/>
      <c r="M44" s="45"/>
      <c r="N44" s="46"/>
      <c r="O44" s="60"/>
      <c r="P44" s="61"/>
      <c r="Q44" s="61"/>
      <c r="R44" s="61"/>
      <c r="S44" s="62"/>
      <c r="T44" s="43" t="str">
        <f t="shared" si="0"/>
        <v/>
      </c>
      <c r="U44" s="43" t="str">
        <f t="shared" si="1"/>
        <v/>
      </c>
      <c r="V44" s="35"/>
      <c r="W44" s="39">
        <f t="shared" si="2"/>
        <v>0</v>
      </c>
      <c r="X44" s="65">
        <f t="shared" si="3"/>
        <v>0</v>
      </c>
      <c r="Y44" s="35"/>
      <c r="Z44" s="35"/>
      <c r="AA44" s="35"/>
      <c r="AB44" s="35"/>
      <c r="AC44" s="35"/>
      <c r="AD44" s="35"/>
      <c r="AE44" s="35"/>
    </row>
    <row r="45" spans="1:31" s="5" customFormat="1" ht="15" customHeight="1">
      <c r="A45" s="35"/>
      <c r="B45" s="3">
        <v>39</v>
      </c>
      <c r="C45" s="26" t="str">
        <f>IF(นักเรียน!B44="","",นักเรียน!B44)</f>
        <v/>
      </c>
      <c r="D45" s="27" t="str">
        <f>IF(นักเรียน!C44="","",นักเรียน!C44)</f>
        <v/>
      </c>
      <c r="E45" s="44"/>
      <c r="F45" s="45"/>
      <c r="G45" s="45"/>
      <c r="H45" s="45"/>
      <c r="I45" s="46"/>
      <c r="J45" s="44"/>
      <c r="K45" s="45"/>
      <c r="L45" s="45"/>
      <c r="M45" s="45"/>
      <c r="N45" s="46"/>
      <c r="O45" s="60"/>
      <c r="P45" s="61"/>
      <c r="Q45" s="61"/>
      <c r="R45" s="61"/>
      <c r="S45" s="62"/>
      <c r="T45" s="43" t="str">
        <f t="shared" si="0"/>
        <v/>
      </c>
      <c r="U45" s="43" t="str">
        <f t="shared" si="1"/>
        <v/>
      </c>
      <c r="V45" s="35"/>
      <c r="W45" s="39">
        <f t="shared" si="2"/>
        <v>0</v>
      </c>
      <c r="X45" s="65">
        <f t="shared" si="3"/>
        <v>0</v>
      </c>
      <c r="Y45" s="35"/>
      <c r="Z45" s="35"/>
      <c r="AA45" s="35"/>
      <c r="AB45" s="35"/>
      <c r="AC45" s="35"/>
      <c r="AD45" s="35"/>
      <c r="AE45" s="35"/>
    </row>
    <row r="46" spans="1:31" s="5" customFormat="1" ht="15" customHeight="1">
      <c r="A46" s="35"/>
      <c r="B46" s="3">
        <v>40</v>
      </c>
      <c r="C46" s="26" t="str">
        <f>IF(นักเรียน!B45="","",นักเรียน!B45)</f>
        <v/>
      </c>
      <c r="D46" s="27" t="str">
        <f>IF(นักเรียน!C45="","",นักเรียน!C45)</f>
        <v/>
      </c>
      <c r="E46" s="44"/>
      <c r="F46" s="45"/>
      <c r="G46" s="45"/>
      <c r="H46" s="45"/>
      <c r="I46" s="46"/>
      <c r="J46" s="44"/>
      <c r="K46" s="45"/>
      <c r="L46" s="45"/>
      <c r="M46" s="45"/>
      <c r="N46" s="46"/>
      <c r="O46" s="60"/>
      <c r="P46" s="61"/>
      <c r="Q46" s="61"/>
      <c r="R46" s="61"/>
      <c r="S46" s="62"/>
      <c r="T46" s="43" t="str">
        <f t="shared" si="0"/>
        <v/>
      </c>
      <c r="U46" s="43" t="str">
        <f t="shared" si="1"/>
        <v/>
      </c>
      <c r="V46" s="35"/>
      <c r="W46" s="39">
        <f t="shared" si="2"/>
        <v>0</v>
      </c>
      <c r="X46" s="65">
        <f t="shared" si="3"/>
        <v>0</v>
      </c>
      <c r="Y46" s="35"/>
      <c r="Z46" s="35"/>
      <c r="AA46" s="35"/>
      <c r="AB46" s="35"/>
      <c r="AC46" s="35"/>
      <c r="AD46" s="35"/>
      <c r="AE46" s="35"/>
    </row>
    <row r="47" spans="1:31" s="5" customFormat="1" ht="15" customHeight="1">
      <c r="A47" s="35"/>
      <c r="B47" s="3">
        <v>41</v>
      </c>
      <c r="C47" s="26" t="str">
        <f>IF(นักเรียน!B46="","",นักเรียน!B46)</f>
        <v/>
      </c>
      <c r="D47" s="27" t="str">
        <f>IF(นักเรียน!C46="","",นักเรียน!C46)</f>
        <v/>
      </c>
      <c r="E47" s="44"/>
      <c r="F47" s="45"/>
      <c r="G47" s="45"/>
      <c r="H47" s="45"/>
      <c r="I47" s="46"/>
      <c r="J47" s="44"/>
      <c r="K47" s="45"/>
      <c r="L47" s="45"/>
      <c r="M47" s="45"/>
      <c r="N47" s="46"/>
      <c r="O47" s="60"/>
      <c r="P47" s="61"/>
      <c r="Q47" s="61"/>
      <c r="R47" s="61"/>
      <c r="S47" s="62"/>
      <c r="T47" s="43" t="str">
        <f t="shared" si="0"/>
        <v/>
      </c>
      <c r="U47" s="43" t="str">
        <f t="shared" si="1"/>
        <v/>
      </c>
      <c r="V47" s="35"/>
      <c r="W47" s="39">
        <f t="shared" si="2"/>
        <v>0</v>
      </c>
      <c r="X47" s="65">
        <f t="shared" si="3"/>
        <v>0</v>
      </c>
      <c r="Y47" s="35"/>
      <c r="Z47" s="35"/>
      <c r="AA47" s="35"/>
      <c r="AB47" s="35"/>
      <c r="AC47" s="35"/>
      <c r="AD47" s="35"/>
      <c r="AE47" s="35"/>
    </row>
    <row r="48" spans="1:31" s="5" customFormat="1" ht="15" customHeight="1">
      <c r="A48" s="35"/>
      <c r="B48" s="3">
        <v>42</v>
      </c>
      <c r="C48" s="26" t="str">
        <f>IF(นักเรียน!B47="","",นักเรียน!B47)</f>
        <v/>
      </c>
      <c r="D48" s="27" t="str">
        <f>IF(นักเรียน!C47="","",นักเรียน!C47)</f>
        <v/>
      </c>
      <c r="E48" s="44"/>
      <c r="F48" s="45"/>
      <c r="G48" s="45"/>
      <c r="H48" s="45"/>
      <c r="I48" s="46"/>
      <c r="J48" s="44"/>
      <c r="K48" s="45"/>
      <c r="L48" s="45"/>
      <c r="M48" s="45"/>
      <c r="N48" s="46"/>
      <c r="O48" s="60"/>
      <c r="P48" s="61"/>
      <c r="Q48" s="61"/>
      <c r="R48" s="61"/>
      <c r="S48" s="62"/>
      <c r="T48" s="43" t="str">
        <f t="shared" si="0"/>
        <v/>
      </c>
      <c r="U48" s="43" t="str">
        <f t="shared" si="1"/>
        <v/>
      </c>
      <c r="V48" s="35"/>
      <c r="W48" s="39">
        <f t="shared" si="2"/>
        <v>0</v>
      </c>
      <c r="X48" s="65">
        <f t="shared" si="3"/>
        <v>0</v>
      </c>
      <c r="Y48" s="35"/>
      <c r="Z48" s="35"/>
      <c r="AA48" s="35"/>
      <c r="AB48" s="35"/>
      <c r="AC48" s="35"/>
      <c r="AD48" s="35"/>
      <c r="AE48" s="35"/>
    </row>
    <row r="49" spans="1:31" s="5" customFormat="1" ht="15" customHeight="1">
      <c r="A49" s="35"/>
      <c r="B49" s="3">
        <v>43</v>
      </c>
      <c r="C49" s="26" t="str">
        <f>IF(นักเรียน!B48="","",นักเรียน!B48)</f>
        <v/>
      </c>
      <c r="D49" s="27" t="str">
        <f>IF(นักเรียน!C48="","",นักเรียน!C48)</f>
        <v/>
      </c>
      <c r="E49" s="44"/>
      <c r="F49" s="45"/>
      <c r="G49" s="45"/>
      <c r="H49" s="45"/>
      <c r="I49" s="46"/>
      <c r="J49" s="44"/>
      <c r="K49" s="45"/>
      <c r="L49" s="45"/>
      <c r="M49" s="45"/>
      <c r="N49" s="46"/>
      <c r="O49" s="60"/>
      <c r="P49" s="61"/>
      <c r="Q49" s="61"/>
      <c r="R49" s="61"/>
      <c r="S49" s="62"/>
      <c r="T49" s="43" t="str">
        <f t="shared" si="0"/>
        <v/>
      </c>
      <c r="U49" s="43" t="str">
        <f t="shared" si="1"/>
        <v/>
      </c>
      <c r="V49" s="35"/>
      <c r="W49" s="39">
        <f t="shared" si="2"/>
        <v>0</v>
      </c>
      <c r="X49" s="65">
        <f t="shared" si="3"/>
        <v>0</v>
      </c>
      <c r="Y49" s="35"/>
      <c r="Z49" s="35"/>
      <c r="AA49" s="35"/>
      <c r="AB49" s="35"/>
      <c r="AC49" s="35"/>
      <c r="AD49" s="35"/>
      <c r="AE49" s="35"/>
    </row>
    <row r="50" spans="1:31" s="5" customFormat="1" ht="15" customHeight="1">
      <c r="A50" s="35"/>
      <c r="B50" s="3">
        <v>44</v>
      </c>
      <c r="C50" s="26" t="str">
        <f>IF(นักเรียน!B49="","",นักเรียน!B49)</f>
        <v/>
      </c>
      <c r="D50" s="27" t="str">
        <f>IF(นักเรียน!C49="","",นักเรียน!C49)</f>
        <v/>
      </c>
      <c r="E50" s="44"/>
      <c r="F50" s="45"/>
      <c r="G50" s="45"/>
      <c r="H50" s="45"/>
      <c r="I50" s="46"/>
      <c r="J50" s="44"/>
      <c r="K50" s="45"/>
      <c r="L50" s="45"/>
      <c r="M50" s="45"/>
      <c r="N50" s="46"/>
      <c r="O50" s="60"/>
      <c r="P50" s="61"/>
      <c r="Q50" s="61"/>
      <c r="R50" s="61"/>
      <c r="S50" s="62"/>
      <c r="T50" s="43" t="str">
        <f t="shared" si="0"/>
        <v/>
      </c>
      <c r="U50" s="43" t="str">
        <f t="shared" si="1"/>
        <v/>
      </c>
      <c r="V50" s="35"/>
      <c r="W50" s="39">
        <f t="shared" si="2"/>
        <v>0</v>
      </c>
      <c r="X50" s="65">
        <f t="shared" si="3"/>
        <v>0</v>
      </c>
      <c r="Y50" s="35"/>
      <c r="Z50" s="35"/>
      <c r="AA50" s="35"/>
      <c r="AB50" s="35"/>
      <c r="AC50" s="35"/>
      <c r="AD50" s="35"/>
      <c r="AE50" s="35"/>
    </row>
    <row r="51" spans="1:31" s="5" customFormat="1" ht="15" customHeight="1">
      <c r="A51" s="35"/>
      <c r="B51" s="3">
        <v>45</v>
      </c>
      <c r="C51" s="26" t="str">
        <f>IF(นักเรียน!B50="","",นักเรียน!B50)</f>
        <v/>
      </c>
      <c r="D51" s="27" t="str">
        <f>IF(นักเรียน!C50="","",นักเรียน!C50)</f>
        <v/>
      </c>
      <c r="E51" s="44"/>
      <c r="F51" s="45"/>
      <c r="G51" s="45"/>
      <c r="H51" s="45"/>
      <c r="I51" s="46"/>
      <c r="J51" s="44"/>
      <c r="K51" s="45"/>
      <c r="L51" s="45"/>
      <c r="M51" s="45"/>
      <c r="N51" s="46"/>
      <c r="O51" s="60"/>
      <c r="P51" s="61"/>
      <c r="Q51" s="61"/>
      <c r="R51" s="61"/>
      <c r="S51" s="62"/>
      <c r="T51" s="43" t="str">
        <f t="shared" si="0"/>
        <v/>
      </c>
      <c r="U51" s="43" t="str">
        <f>IF(T51="","",IF(T51=5,"ดีเยี่ยม",IF(T51=4,"ดีมาก",IF(T51=3,"ดี",IF(T51=2,"พอใช้","ปรับปรุง")))))</f>
        <v/>
      </c>
      <c r="V51" s="35"/>
      <c r="W51" s="39">
        <f t="shared" si="2"/>
        <v>0</v>
      </c>
      <c r="X51" s="65">
        <f t="shared" si="3"/>
        <v>0</v>
      </c>
      <c r="Y51" s="35"/>
      <c r="Z51" s="35"/>
      <c r="AA51" s="35"/>
      <c r="AB51" s="35"/>
      <c r="AC51" s="35"/>
      <c r="AD51" s="35"/>
      <c r="AE51" s="35"/>
    </row>
    <row r="52" spans="1:31" s="5" customFormat="1" ht="18.75" customHeight="1">
      <c r="A52" s="35"/>
      <c r="B52" s="168" t="s">
        <v>45</v>
      </c>
      <c r="C52" s="168"/>
      <c r="D52" s="168"/>
      <c r="E52" s="168"/>
      <c r="F52" s="168"/>
      <c r="G52" s="168"/>
      <c r="H52" s="168"/>
      <c r="I52" s="168"/>
      <c r="J52" s="170" t="str">
        <f>IF(Y2=0,"",Y2)</f>
        <v/>
      </c>
      <c r="K52" s="170"/>
      <c r="L52" s="170"/>
      <c r="M52" s="170"/>
      <c r="N52" s="170"/>
      <c r="O52" s="168" t="s">
        <v>36</v>
      </c>
      <c r="P52" s="168"/>
      <c r="Q52" s="168"/>
      <c r="R52" s="168"/>
      <c r="S52" s="168"/>
      <c r="T52" s="169" t="str">
        <f>IF(Y4="-","-",Y4)</f>
        <v>-</v>
      </c>
      <c r="U52" s="170"/>
      <c r="V52" s="35"/>
      <c r="W52" s="66"/>
      <c r="X52" s="67"/>
      <c r="Y52" s="35"/>
      <c r="Z52" s="35"/>
      <c r="AA52" s="35"/>
      <c r="AB52" s="35"/>
      <c r="AC52" s="35"/>
      <c r="AD52" s="35"/>
      <c r="AE52" s="35"/>
    </row>
    <row r="53" spans="1:31" s="5" customFormat="1" ht="18.75" customHeight="1">
      <c r="A53" s="35"/>
      <c r="B53" s="171" t="s">
        <v>35</v>
      </c>
      <c r="C53" s="171"/>
      <c r="D53" s="171"/>
      <c r="E53" s="171"/>
      <c r="F53" s="171"/>
      <c r="G53" s="171"/>
      <c r="H53" s="171"/>
      <c r="I53" s="171"/>
      <c r="J53" s="172" t="str">
        <f>IF(Y3="-","",Y3)</f>
        <v/>
      </c>
      <c r="K53" s="173"/>
      <c r="L53" s="173"/>
      <c r="M53" s="173"/>
      <c r="N53" s="173"/>
      <c r="O53" s="171" t="s">
        <v>2</v>
      </c>
      <c r="P53" s="171"/>
      <c r="Q53" s="171"/>
      <c r="R53" s="171"/>
      <c r="S53" s="171"/>
      <c r="T53" s="170" t="str">
        <f>IF(T52="-","-",IF(T52&gt;=0.9,5,IF(T52&gt;=0.75,4,IF(T52&gt;=0.6,3,IF(T52&gt;=0.5,2,1)))))</f>
        <v>-</v>
      </c>
      <c r="U53" s="170"/>
      <c r="V53" s="35"/>
      <c r="W53" s="66"/>
      <c r="X53" s="67"/>
      <c r="Y53" s="35"/>
      <c r="Z53" s="35"/>
      <c r="AA53" s="35"/>
      <c r="AB53" s="35"/>
      <c r="AC53" s="35"/>
      <c r="AD53" s="35"/>
      <c r="AE53" s="35"/>
    </row>
    <row r="54" spans="1:31" s="5" customFormat="1" ht="18.75" customHeight="1">
      <c r="A54" s="35"/>
      <c r="B54" s="168" t="s">
        <v>46</v>
      </c>
      <c r="C54" s="168"/>
      <c r="D54" s="168"/>
      <c r="E54" s="168"/>
      <c r="F54" s="168"/>
      <c r="G54" s="168"/>
      <c r="H54" s="168"/>
      <c r="I54" s="168"/>
      <c r="J54" s="168"/>
      <c r="K54" s="168"/>
      <c r="L54" s="168"/>
      <c r="M54" s="168"/>
      <c r="N54" s="168"/>
      <c r="O54" s="168"/>
      <c r="P54" s="168"/>
      <c r="Q54" s="168"/>
      <c r="R54" s="168"/>
      <c r="S54" s="168"/>
      <c r="T54" s="170" t="str">
        <f>IF(T53="-","-",IF(T53=5,"ดีเยี่ยม",IF(T53=4,"ดีมาก",IF(T53=3,"ดี",IF(T53=2,"พอใช้","ปรับปรุง")))))</f>
        <v>-</v>
      </c>
      <c r="U54" s="170"/>
      <c r="V54" s="35"/>
      <c r="W54" s="66"/>
      <c r="X54" s="67"/>
      <c r="Y54" s="35"/>
      <c r="Z54" s="35"/>
      <c r="AA54" s="35"/>
      <c r="AB54" s="35"/>
      <c r="AC54" s="35"/>
      <c r="AD54" s="35"/>
      <c r="AE54" s="35"/>
    </row>
    <row r="55" spans="1:31" s="5" customFormat="1" ht="15.75" customHeight="1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8"/>
      <c r="X55" s="35"/>
      <c r="Y55" s="35"/>
      <c r="Z55" s="35"/>
      <c r="AA55" s="35"/>
      <c r="AB55" s="35"/>
      <c r="AC55" s="35"/>
      <c r="AD55" s="35"/>
      <c r="AE55" s="35"/>
    </row>
    <row r="56" spans="1:31">
      <c r="B56" s="33"/>
      <c r="C56" s="33"/>
      <c r="D56" s="68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49" t="s">
        <v>37</v>
      </c>
      <c r="U56" s="57">
        <f>COUNTIF(T7:T51,5)</f>
        <v>0</v>
      </c>
      <c r="V56" s="33" t="s">
        <v>34</v>
      </c>
    </row>
    <row r="57" spans="1:31"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49" t="s">
        <v>38</v>
      </c>
      <c r="U57" s="57">
        <f>COUNTIF(T7:T51,4)</f>
        <v>0</v>
      </c>
      <c r="V57" s="33" t="s">
        <v>34</v>
      </c>
    </row>
    <row r="58" spans="1:31"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49" t="s">
        <v>39</v>
      </c>
      <c r="U58" s="57">
        <f>COUNTIF(T7:T51,3)</f>
        <v>0</v>
      </c>
      <c r="V58" s="33" t="s">
        <v>34</v>
      </c>
    </row>
    <row r="59" spans="1:31"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49" t="s">
        <v>40</v>
      </c>
      <c r="U59" s="57">
        <f>COUNTIF(T7:T51,2)</f>
        <v>0</v>
      </c>
      <c r="V59" s="33" t="s">
        <v>34</v>
      </c>
    </row>
    <row r="60" spans="1:31"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49" t="s">
        <v>41</v>
      </c>
      <c r="U60" s="57">
        <f>COUNTIF(T7:T51,1)</f>
        <v>0</v>
      </c>
      <c r="V60" s="33" t="s">
        <v>34</v>
      </c>
    </row>
    <row r="61" spans="1:31"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49" t="s">
        <v>44</v>
      </c>
      <c r="U61" s="58">
        <f>SUM(U56:U60)</f>
        <v>0</v>
      </c>
      <c r="V61" s="33" t="s">
        <v>34</v>
      </c>
    </row>
    <row r="62" spans="1:31"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</row>
    <row r="63" spans="1:31"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</row>
    <row r="64" spans="1:31"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</row>
    <row r="65" spans="2:21"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</row>
    <row r="66" spans="2:21"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</row>
    <row r="67" spans="2:21"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</row>
    <row r="68" spans="2:21"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</row>
    <row r="69" spans="2:21"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</row>
    <row r="70" spans="2:21"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</row>
    <row r="71" spans="2:21"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</row>
    <row r="72" spans="2:21"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</row>
    <row r="73" spans="2:21"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</row>
    <row r="74" spans="2:21"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</row>
    <row r="75" spans="2:21"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</row>
    <row r="76" spans="2:21"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</row>
    <row r="77" spans="2:21"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</row>
    <row r="78" spans="2:21"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</row>
    <row r="79" spans="2:21"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</row>
    <row r="80" spans="2:21"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</row>
    <row r="81" spans="2:21"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</row>
    <row r="82" spans="2:21"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</row>
    <row r="83" spans="2:21"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</row>
    <row r="84" spans="2:21"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</row>
    <row r="85" spans="2:21"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</row>
  </sheetData>
  <sheetProtection password="CF17" sheet="1" objects="1" scenarios="1" selectLockedCells="1"/>
  <mergeCells count="19">
    <mergeCell ref="B54:S54"/>
    <mergeCell ref="T54:U54"/>
    <mergeCell ref="U5:U6"/>
    <mergeCell ref="B52:I52"/>
    <mergeCell ref="J52:N52"/>
    <mergeCell ref="O52:S52"/>
    <mergeCell ref="T52:U52"/>
    <mergeCell ref="B53:I53"/>
    <mergeCell ref="J53:N53"/>
    <mergeCell ref="O53:S53"/>
    <mergeCell ref="T53:U53"/>
    <mergeCell ref="C2:T2"/>
    <mergeCell ref="B5:B6"/>
    <mergeCell ref="C5:C6"/>
    <mergeCell ref="D5:D6"/>
    <mergeCell ref="E5:I5"/>
    <mergeCell ref="J5:N5"/>
    <mergeCell ref="O5:S5"/>
    <mergeCell ref="T5:T6"/>
  </mergeCells>
  <dataValidations count="5">
    <dataValidation type="list" allowBlank="1" showInputMessage="1" showErrorMessage="1" error="ในช่องนี้กรอกค่าระดับการประเมินเป็น 1 เท่านั้นครับ" prompt="ระดับคุณภาพ &quot;ปรับปรุง&quot;" sqref="S7:S51 N7:N51 I7:I51">
      <formula1>scor1</formula1>
    </dataValidation>
    <dataValidation type="list" allowBlank="1" showInputMessage="1" showErrorMessage="1" error="ในช่องนี้กรอกค่าระดับการประเมินเป็น 2 เท่านั้นครับ" prompt="ระดับคุณภาพ &quot;พอใช้&quot;" sqref="R7:R51 M7:M51 H7:H51">
      <formula1>scor2</formula1>
    </dataValidation>
    <dataValidation type="list" allowBlank="1" showInputMessage="1" showErrorMessage="1" error="ในช่องนี้กรอกค่าระดับการประเมินเป็น 3 เท่านั้นครับ" prompt="ระดับคุณภาพ &quot;ดี&quot;" sqref="Q7:Q51 L7:L51 G7:G51">
      <formula1>scor3</formula1>
    </dataValidation>
    <dataValidation type="list" allowBlank="1" showInputMessage="1" showErrorMessage="1" error="ในช่องนี้กรอกค่าระดับการประเมินเป็น 5 เท่านั้นครับ" prompt="ระดับคุณภาพ &quot;ดีเยี่ยม&quot;" sqref="O7:O51 J7:J51 E7:E51">
      <formula1>scor5</formula1>
    </dataValidation>
    <dataValidation type="list" allowBlank="1" showInputMessage="1" showErrorMessage="1" error="ในช่องนี้กรอกค่าระดับการประเมินเป็น 4 เท่านั้นครับ" prompt="ระดับคุณภาพ &quot;ดีมาก&quot;" sqref="P7:P51 K7:K51 F7:F51">
      <formula1>scor4</formula1>
    </dataValidation>
  </dataValidations>
  <printOptions horizontalCentered="1"/>
  <pageMargins left="0.51181102362204722" right="0.11811023622047245" top="0.35433070866141736" bottom="0.15748031496062992" header="0.11811023622047245" footer="0.11811023622047245"/>
  <pageSetup paperSize="9" scale="90" orientation="portrait" blackAndWhite="1" horizontalDpi="4294967293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A1:AN85"/>
  <sheetViews>
    <sheetView showGridLines="0" showRowColHeaders="0" workbookViewId="0">
      <selection activeCell="AF4" sqref="AF4"/>
    </sheetView>
  </sheetViews>
  <sheetFormatPr defaultColWidth="23.25" defaultRowHeight="22.5"/>
  <cols>
    <col min="1" max="1" width="15" style="33" customWidth="1"/>
    <col min="2" max="2" width="4.125" style="1" customWidth="1"/>
    <col min="3" max="3" width="21.875" style="1" customWidth="1"/>
    <col min="4" max="28" width="2.25" style="1" customWidth="1"/>
    <col min="29" max="29" width="5.75" style="1" customWidth="1"/>
    <col min="30" max="30" width="8.125" style="1" customWidth="1"/>
    <col min="31" max="31" width="10.625" style="33" customWidth="1"/>
    <col min="32" max="32" width="14.625" style="36" customWidth="1"/>
    <col min="33" max="33" width="15.125" style="33" customWidth="1"/>
    <col min="34" max="34" width="10.25" style="33" customWidth="1"/>
    <col min="35" max="35" width="13.625" style="33" customWidth="1"/>
    <col min="36" max="40" width="23.25" style="33"/>
    <col min="41" max="16384" width="23.25" style="1"/>
  </cols>
  <sheetData>
    <row r="1" spans="1:40"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G1" s="52" t="s">
        <v>43</v>
      </c>
      <c r="AH1" s="100">
        <v>2</v>
      </c>
      <c r="AI1" s="56" t="s">
        <v>42</v>
      </c>
    </row>
    <row r="2" spans="1:40" s="7" customFormat="1" ht="19.5" customHeight="1">
      <c r="A2" s="32"/>
      <c r="B2" s="24"/>
      <c r="C2" s="162" t="str">
        <f>'มฐ.1-1'!C2:T2</f>
        <v>แบบประเมินมาตรฐานด้านคุณภาพผู้เรียน  ระดับมัธยมศึกษาปีที่... ปีการศึกษา 2556</v>
      </c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24"/>
      <c r="AE2" s="32"/>
      <c r="AF2" s="37"/>
      <c r="AG2" s="52" t="s">
        <v>33</v>
      </c>
      <c r="AH2" s="54">
        <f>SUM(AD56:AD58)</f>
        <v>0</v>
      </c>
      <c r="AI2" s="56" t="s">
        <v>34</v>
      </c>
      <c r="AJ2" s="32"/>
      <c r="AK2" s="32"/>
      <c r="AL2" s="32"/>
      <c r="AM2" s="32"/>
      <c r="AN2" s="32"/>
    </row>
    <row r="3" spans="1:40" s="7" customFormat="1" ht="19.5" customHeight="1">
      <c r="A3" s="32"/>
      <c r="B3" s="24"/>
      <c r="C3" s="24" t="s">
        <v>171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32"/>
      <c r="AF3" s="51"/>
      <c r="AG3" s="52" t="s">
        <v>35</v>
      </c>
      <c r="AH3" s="55" t="str">
        <f>IF(AH2=0,"-",AH2*100/AD61)</f>
        <v>-</v>
      </c>
      <c r="AI3" s="56"/>
      <c r="AJ3" s="32"/>
      <c r="AK3" s="32"/>
      <c r="AL3" s="32"/>
      <c r="AM3" s="32"/>
      <c r="AN3" s="32"/>
    </row>
    <row r="4" spans="1:40" s="21" customFormat="1" ht="21" customHeight="1">
      <c r="A4" s="32"/>
      <c r="C4" s="21" t="s">
        <v>172</v>
      </c>
      <c r="AE4" s="32"/>
      <c r="AF4" s="152"/>
      <c r="AG4" s="52" t="s">
        <v>36</v>
      </c>
      <c r="AH4" s="55" t="str">
        <f>IF(AH3="-","-",AH3*AH1/100)</f>
        <v>-</v>
      </c>
      <c r="AI4" s="56" t="s">
        <v>42</v>
      </c>
      <c r="AJ4" s="32"/>
      <c r="AK4" s="32"/>
      <c r="AL4" s="32"/>
      <c r="AM4" s="32"/>
      <c r="AN4" s="32"/>
    </row>
    <row r="5" spans="1:40" s="7" customFormat="1" ht="75.75" customHeight="1">
      <c r="A5" s="32"/>
      <c r="B5" s="167" t="s">
        <v>0</v>
      </c>
      <c r="C5" s="167" t="s">
        <v>1</v>
      </c>
      <c r="D5" s="175" t="s">
        <v>173</v>
      </c>
      <c r="E5" s="176"/>
      <c r="F5" s="176"/>
      <c r="G5" s="176"/>
      <c r="H5" s="177"/>
      <c r="I5" s="198" t="s">
        <v>174</v>
      </c>
      <c r="J5" s="201"/>
      <c r="K5" s="201"/>
      <c r="L5" s="201"/>
      <c r="M5" s="202"/>
      <c r="N5" s="198" t="s">
        <v>175</v>
      </c>
      <c r="O5" s="199"/>
      <c r="P5" s="199"/>
      <c r="Q5" s="199"/>
      <c r="R5" s="199"/>
      <c r="S5" s="175" t="s">
        <v>176</v>
      </c>
      <c r="T5" s="176"/>
      <c r="U5" s="176"/>
      <c r="V5" s="176"/>
      <c r="W5" s="176"/>
      <c r="X5" s="175" t="s">
        <v>177</v>
      </c>
      <c r="Y5" s="176"/>
      <c r="Z5" s="176"/>
      <c r="AA5" s="176"/>
      <c r="AB5" s="176"/>
      <c r="AC5" s="174" t="s">
        <v>31</v>
      </c>
      <c r="AD5" s="174" t="s">
        <v>30</v>
      </c>
      <c r="AE5" s="32"/>
      <c r="AF5" s="47" t="s">
        <v>8</v>
      </c>
      <c r="AG5" s="48" t="s">
        <v>9</v>
      </c>
      <c r="AH5" s="32"/>
      <c r="AI5" s="32"/>
      <c r="AJ5" s="32"/>
      <c r="AK5" s="32"/>
      <c r="AL5" s="32"/>
      <c r="AM5" s="32"/>
      <c r="AN5" s="32"/>
    </row>
    <row r="6" spans="1:40" ht="24" customHeight="1">
      <c r="B6" s="167"/>
      <c r="C6" s="167"/>
      <c r="D6" s="40">
        <v>5</v>
      </c>
      <c r="E6" s="41">
        <v>4</v>
      </c>
      <c r="F6" s="41">
        <v>3</v>
      </c>
      <c r="G6" s="41">
        <v>2</v>
      </c>
      <c r="H6" s="42">
        <v>1</v>
      </c>
      <c r="I6" s="40">
        <v>5</v>
      </c>
      <c r="J6" s="41">
        <v>4</v>
      </c>
      <c r="K6" s="41">
        <v>3</v>
      </c>
      <c r="L6" s="41">
        <v>2</v>
      </c>
      <c r="M6" s="42">
        <v>1</v>
      </c>
      <c r="N6" s="40">
        <v>5</v>
      </c>
      <c r="O6" s="41">
        <v>4</v>
      </c>
      <c r="P6" s="41">
        <v>3</v>
      </c>
      <c r="Q6" s="41">
        <v>2</v>
      </c>
      <c r="R6" s="41">
        <v>1</v>
      </c>
      <c r="S6" s="41">
        <v>5</v>
      </c>
      <c r="T6" s="41">
        <v>4</v>
      </c>
      <c r="U6" s="41">
        <v>3</v>
      </c>
      <c r="V6" s="41">
        <v>2</v>
      </c>
      <c r="W6" s="50">
        <v>1</v>
      </c>
      <c r="X6" s="41">
        <v>5</v>
      </c>
      <c r="Y6" s="41">
        <v>4</v>
      </c>
      <c r="Z6" s="41">
        <v>3</v>
      </c>
      <c r="AA6" s="41">
        <v>2</v>
      </c>
      <c r="AB6" s="50">
        <v>1</v>
      </c>
      <c r="AC6" s="174"/>
      <c r="AD6" s="174"/>
      <c r="AF6" s="63">
        <v>25</v>
      </c>
      <c r="AG6" s="64">
        <v>100</v>
      </c>
    </row>
    <row r="7" spans="1:40" s="4" customFormat="1" ht="15" customHeight="1">
      <c r="A7" s="34"/>
      <c r="B7" s="3">
        <v>1</v>
      </c>
      <c r="C7" s="27" t="str">
        <f>IF(นักเรียน!C6="","",นักเรียน!C6)</f>
        <v>สามเณร</v>
      </c>
      <c r="D7" s="44"/>
      <c r="E7" s="45"/>
      <c r="F7" s="45"/>
      <c r="G7" s="45"/>
      <c r="H7" s="46"/>
      <c r="I7" s="44"/>
      <c r="J7" s="45"/>
      <c r="K7" s="45"/>
      <c r="L7" s="45"/>
      <c r="M7" s="46"/>
      <c r="N7" s="44"/>
      <c r="O7" s="45"/>
      <c r="P7" s="45"/>
      <c r="Q7" s="45"/>
      <c r="R7" s="46"/>
      <c r="S7" s="44"/>
      <c r="T7" s="45"/>
      <c r="U7" s="45"/>
      <c r="V7" s="45"/>
      <c r="W7" s="46"/>
      <c r="X7" s="44"/>
      <c r="Y7" s="45"/>
      <c r="Z7" s="45"/>
      <c r="AA7" s="45"/>
      <c r="AB7" s="46"/>
      <c r="AC7" s="43" t="str">
        <f>IF(AG7=0,"",IF(AG7&gt;=90,5,IF(AG7&gt;=75,4,IF(AG7&gt;=60,3,IF(AG7&gt;=50,2,1)))))</f>
        <v/>
      </c>
      <c r="AD7" s="43" t="str">
        <f>IF(AC7="","",IF(AC7=5,"ดีเยี่ยม",IF(AC7=4,"ดีมาก",IF(AC7=3,"ดี",IF(AC7=2,"พอใช้","ปรับปรุง")))))</f>
        <v/>
      </c>
      <c r="AE7" s="34"/>
      <c r="AF7" s="39">
        <f>SUM(D7:AB7)</f>
        <v>0</v>
      </c>
      <c r="AG7" s="65">
        <f>AF7*100/$AF$6</f>
        <v>0</v>
      </c>
      <c r="AH7" s="34"/>
      <c r="AI7" s="34"/>
      <c r="AJ7" s="34"/>
      <c r="AK7" s="34"/>
      <c r="AL7" s="34"/>
      <c r="AM7" s="34"/>
      <c r="AN7" s="34"/>
    </row>
    <row r="8" spans="1:40" s="4" customFormat="1" ht="15" customHeight="1">
      <c r="A8" s="34"/>
      <c r="B8" s="3">
        <v>2</v>
      </c>
      <c r="C8" s="27" t="str">
        <f>IF(นักเรียน!C7="","",นักเรียน!C7)</f>
        <v>สามเณร</v>
      </c>
      <c r="D8" s="44"/>
      <c r="E8" s="45"/>
      <c r="F8" s="45"/>
      <c r="G8" s="45"/>
      <c r="H8" s="46"/>
      <c r="I8" s="44"/>
      <c r="J8" s="45"/>
      <c r="K8" s="45"/>
      <c r="L8" s="45"/>
      <c r="M8" s="46"/>
      <c r="N8" s="44"/>
      <c r="O8" s="45"/>
      <c r="P8" s="45"/>
      <c r="Q8" s="45"/>
      <c r="R8" s="46"/>
      <c r="S8" s="44"/>
      <c r="T8" s="45"/>
      <c r="U8" s="45"/>
      <c r="V8" s="45"/>
      <c r="W8" s="46"/>
      <c r="X8" s="44"/>
      <c r="Y8" s="45"/>
      <c r="Z8" s="45"/>
      <c r="AA8" s="45"/>
      <c r="AB8" s="46"/>
      <c r="AC8" s="43" t="str">
        <f t="shared" ref="AC8:AC51" si="0">IF(AG8=0,"",IF(AG8&gt;=90,5,IF(AG8&gt;=75,4,IF(AG8&gt;=60,3,IF(AG8&gt;=50,2,1)))))</f>
        <v/>
      </c>
      <c r="AD8" s="43" t="str">
        <f t="shared" ref="AD8:AD50" si="1">IF(AC8="","",IF(AC8=5,"ดีเยี่ยม",IF(AC8=4,"ดีมาก",IF(AC8=3,"ดี",IF(AC8=2,"พอใช้","ปรับปรุง")))))</f>
        <v/>
      </c>
      <c r="AE8" s="34"/>
      <c r="AF8" s="39">
        <f t="shared" ref="AF8:AF51" si="2">SUM(D8:AB8)</f>
        <v>0</v>
      </c>
      <c r="AG8" s="65">
        <f t="shared" ref="AG8:AG51" si="3">AF8*100/$AF$6</f>
        <v>0</v>
      </c>
      <c r="AH8" s="34"/>
      <c r="AI8" s="34"/>
      <c r="AJ8" s="34"/>
      <c r="AK8" s="34"/>
      <c r="AL8" s="34"/>
      <c r="AM8" s="34"/>
      <c r="AN8" s="34"/>
    </row>
    <row r="9" spans="1:40" s="4" customFormat="1" ht="15" customHeight="1">
      <c r="A9" s="34"/>
      <c r="B9" s="3">
        <v>3</v>
      </c>
      <c r="C9" s="27" t="str">
        <f>IF(นักเรียน!C8="","",นักเรียน!C8)</f>
        <v>สามเณร</v>
      </c>
      <c r="D9" s="44"/>
      <c r="E9" s="45"/>
      <c r="F9" s="45"/>
      <c r="G9" s="45"/>
      <c r="H9" s="46"/>
      <c r="I9" s="44"/>
      <c r="J9" s="45"/>
      <c r="K9" s="45"/>
      <c r="L9" s="45"/>
      <c r="M9" s="46"/>
      <c r="N9" s="44"/>
      <c r="O9" s="45"/>
      <c r="P9" s="45"/>
      <c r="Q9" s="45"/>
      <c r="R9" s="46"/>
      <c r="S9" s="44"/>
      <c r="T9" s="45"/>
      <c r="U9" s="45"/>
      <c r="V9" s="45"/>
      <c r="W9" s="46"/>
      <c r="X9" s="44"/>
      <c r="Y9" s="45"/>
      <c r="Z9" s="45"/>
      <c r="AA9" s="45"/>
      <c r="AB9" s="46"/>
      <c r="AC9" s="43" t="str">
        <f t="shared" si="0"/>
        <v/>
      </c>
      <c r="AD9" s="43" t="str">
        <f t="shared" si="1"/>
        <v/>
      </c>
      <c r="AE9" s="34"/>
      <c r="AF9" s="39">
        <f t="shared" si="2"/>
        <v>0</v>
      </c>
      <c r="AG9" s="65">
        <f t="shared" si="3"/>
        <v>0</v>
      </c>
      <c r="AH9" s="34"/>
      <c r="AI9" s="34"/>
      <c r="AJ9" s="34"/>
      <c r="AK9" s="34"/>
      <c r="AL9" s="34"/>
      <c r="AM9" s="34"/>
      <c r="AN9" s="34"/>
    </row>
    <row r="10" spans="1:40" s="4" customFormat="1" ht="15" customHeight="1">
      <c r="A10" s="34"/>
      <c r="B10" s="3">
        <v>4</v>
      </c>
      <c r="C10" s="27" t="str">
        <f>IF(นักเรียน!C9="","",นักเรียน!C9)</f>
        <v>สามเณร</v>
      </c>
      <c r="D10" s="44"/>
      <c r="E10" s="45"/>
      <c r="F10" s="45"/>
      <c r="G10" s="45"/>
      <c r="H10" s="46"/>
      <c r="I10" s="44"/>
      <c r="J10" s="45"/>
      <c r="K10" s="45"/>
      <c r="L10" s="45"/>
      <c r="M10" s="46"/>
      <c r="N10" s="44"/>
      <c r="O10" s="45"/>
      <c r="P10" s="45"/>
      <c r="Q10" s="45"/>
      <c r="R10" s="46"/>
      <c r="S10" s="44"/>
      <c r="T10" s="45"/>
      <c r="U10" s="45"/>
      <c r="V10" s="45"/>
      <c r="W10" s="46"/>
      <c r="X10" s="44"/>
      <c r="Y10" s="45"/>
      <c r="Z10" s="45"/>
      <c r="AA10" s="45"/>
      <c r="AB10" s="46"/>
      <c r="AC10" s="43" t="str">
        <f t="shared" si="0"/>
        <v/>
      </c>
      <c r="AD10" s="43" t="str">
        <f t="shared" si="1"/>
        <v/>
      </c>
      <c r="AE10" s="34"/>
      <c r="AF10" s="39">
        <f t="shared" si="2"/>
        <v>0</v>
      </c>
      <c r="AG10" s="65">
        <f t="shared" si="3"/>
        <v>0</v>
      </c>
      <c r="AH10" s="34"/>
      <c r="AI10" s="34"/>
      <c r="AJ10" s="34"/>
      <c r="AK10" s="34"/>
      <c r="AL10" s="34"/>
      <c r="AM10" s="34"/>
      <c r="AN10" s="34"/>
    </row>
    <row r="11" spans="1:40" s="4" customFormat="1" ht="15" customHeight="1">
      <c r="A11" s="34"/>
      <c r="B11" s="3">
        <v>5</v>
      </c>
      <c r="C11" s="27" t="str">
        <f>IF(นักเรียน!C10="","",นักเรียน!C10)</f>
        <v>สามเณร</v>
      </c>
      <c r="D11" s="44"/>
      <c r="E11" s="45"/>
      <c r="F11" s="45"/>
      <c r="G11" s="45"/>
      <c r="H11" s="46"/>
      <c r="I11" s="44"/>
      <c r="J11" s="45"/>
      <c r="K11" s="45"/>
      <c r="L11" s="45"/>
      <c r="M11" s="46"/>
      <c r="N11" s="44"/>
      <c r="O11" s="45"/>
      <c r="P11" s="45"/>
      <c r="Q11" s="45"/>
      <c r="R11" s="46"/>
      <c r="S11" s="44"/>
      <c r="T11" s="45"/>
      <c r="U11" s="45"/>
      <c r="V11" s="45"/>
      <c r="W11" s="46"/>
      <c r="X11" s="44"/>
      <c r="Y11" s="45"/>
      <c r="Z11" s="45"/>
      <c r="AA11" s="45"/>
      <c r="AB11" s="46"/>
      <c r="AC11" s="43" t="str">
        <f t="shared" si="0"/>
        <v/>
      </c>
      <c r="AD11" s="43" t="str">
        <f t="shared" si="1"/>
        <v/>
      </c>
      <c r="AE11" s="34"/>
      <c r="AF11" s="39">
        <f t="shared" si="2"/>
        <v>0</v>
      </c>
      <c r="AG11" s="65">
        <f t="shared" si="3"/>
        <v>0</v>
      </c>
      <c r="AH11" s="34"/>
      <c r="AI11" s="34"/>
      <c r="AJ11" s="34"/>
      <c r="AK11" s="34"/>
      <c r="AL11" s="34"/>
      <c r="AM11" s="34"/>
      <c r="AN11" s="34"/>
    </row>
    <row r="12" spans="1:40" s="4" customFormat="1" ht="15" customHeight="1">
      <c r="A12" s="34"/>
      <c r="B12" s="3">
        <v>6</v>
      </c>
      <c r="C12" s="27" t="str">
        <f>IF(นักเรียน!C11="","",นักเรียน!C11)</f>
        <v>สามเณร</v>
      </c>
      <c r="D12" s="44"/>
      <c r="E12" s="45"/>
      <c r="F12" s="45"/>
      <c r="G12" s="45"/>
      <c r="H12" s="46"/>
      <c r="I12" s="44"/>
      <c r="J12" s="45"/>
      <c r="K12" s="45"/>
      <c r="L12" s="45"/>
      <c r="M12" s="46"/>
      <c r="N12" s="44"/>
      <c r="O12" s="45"/>
      <c r="P12" s="45"/>
      <c r="Q12" s="45"/>
      <c r="R12" s="46"/>
      <c r="S12" s="44"/>
      <c r="T12" s="45"/>
      <c r="U12" s="45"/>
      <c r="V12" s="45"/>
      <c r="W12" s="46"/>
      <c r="X12" s="44"/>
      <c r="Y12" s="45"/>
      <c r="Z12" s="45"/>
      <c r="AA12" s="45"/>
      <c r="AB12" s="46"/>
      <c r="AC12" s="43" t="str">
        <f t="shared" si="0"/>
        <v/>
      </c>
      <c r="AD12" s="43" t="str">
        <f t="shared" si="1"/>
        <v/>
      </c>
      <c r="AE12" s="34"/>
      <c r="AF12" s="39">
        <f t="shared" si="2"/>
        <v>0</v>
      </c>
      <c r="AG12" s="65">
        <f t="shared" si="3"/>
        <v>0</v>
      </c>
      <c r="AH12" s="34"/>
      <c r="AI12" s="34"/>
      <c r="AJ12" s="34"/>
      <c r="AK12" s="34"/>
      <c r="AL12" s="34"/>
      <c r="AM12" s="34"/>
      <c r="AN12" s="34"/>
    </row>
    <row r="13" spans="1:40" s="4" customFormat="1" ht="15" customHeight="1">
      <c r="A13" s="34"/>
      <c r="B13" s="3">
        <v>7</v>
      </c>
      <c r="C13" s="27" t="str">
        <f>IF(นักเรียน!C12="","",นักเรียน!C12)</f>
        <v>สามเณร</v>
      </c>
      <c r="D13" s="44"/>
      <c r="E13" s="45"/>
      <c r="F13" s="45"/>
      <c r="G13" s="45"/>
      <c r="H13" s="46"/>
      <c r="I13" s="44"/>
      <c r="J13" s="45"/>
      <c r="K13" s="45"/>
      <c r="L13" s="45"/>
      <c r="M13" s="46"/>
      <c r="N13" s="44"/>
      <c r="O13" s="45"/>
      <c r="P13" s="45"/>
      <c r="Q13" s="45"/>
      <c r="R13" s="46"/>
      <c r="S13" s="44"/>
      <c r="T13" s="45"/>
      <c r="U13" s="45"/>
      <c r="V13" s="45"/>
      <c r="W13" s="46"/>
      <c r="X13" s="44"/>
      <c r="Y13" s="45"/>
      <c r="Z13" s="45"/>
      <c r="AA13" s="45"/>
      <c r="AB13" s="46"/>
      <c r="AC13" s="43" t="str">
        <f t="shared" si="0"/>
        <v/>
      </c>
      <c r="AD13" s="43" t="str">
        <f t="shared" si="1"/>
        <v/>
      </c>
      <c r="AE13" s="34"/>
      <c r="AF13" s="39">
        <f t="shared" si="2"/>
        <v>0</v>
      </c>
      <c r="AG13" s="65">
        <f t="shared" si="3"/>
        <v>0</v>
      </c>
      <c r="AH13" s="34"/>
      <c r="AI13" s="34"/>
      <c r="AJ13" s="34"/>
      <c r="AK13" s="34"/>
      <c r="AL13" s="34"/>
      <c r="AM13" s="34"/>
      <c r="AN13" s="34"/>
    </row>
    <row r="14" spans="1:40" s="4" customFormat="1" ht="15" customHeight="1">
      <c r="A14" s="34"/>
      <c r="B14" s="3">
        <v>8</v>
      </c>
      <c r="C14" s="27" t="str">
        <f>IF(นักเรียน!C13="","",นักเรียน!C13)</f>
        <v>สามเณร</v>
      </c>
      <c r="D14" s="44"/>
      <c r="E14" s="45"/>
      <c r="F14" s="45"/>
      <c r="G14" s="45"/>
      <c r="H14" s="46"/>
      <c r="I14" s="44"/>
      <c r="J14" s="45"/>
      <c r="K14" s="45"/>
      <c r="L14" s="45"/>
      <c r="M14" s="46"/>
      <c r="N14" s="44"/>
      <c r="O14" s="45"/>
      <c r="P14" s="45"/>
      <c r="Q14" s="45"/>
      <c r="R14" s="46"/>
      <c r="S14" s="44"/>
      <c r="T14" s="45"/>
      <c r="U14" s="45"/>
      <c r="V14" s="45"/>
      <c r="W14" s="46"/>
      <c r="X14" s="44"/>
      <c r="Y14" s="45"/>
      <c r="Z14" s="45"/>
      <c r="AA14" s="45"/>
      <c r="AB14" s="46"/>
      <c r="AC14" s="43" t="str">
        <f t="shared" si="0"/>
        <v/>
      </c>
      <c r="AD14" s="43" t="str">
        <f t="shared" si="1"/>
        <v/>
      </c>
      <c r="AE14" s="34"/>
      <c r="AF14" s="39">
        <f t="shared" si="2"/>
        <v>0</v>
      </c>
      <c r="AG14" s="65">
        <f t="shared" si="3"/>
        <v>0</v>
      </c>
      <c r="AH14" s="34"/>
      <c r="AI14" s="34"/>
      <c r="AJ14" s="34"/>
      <c r="AK14" s="34"/>
      <c r="AL14" s="34"/>
      <c r="AM14" s="34"/>
      <c r="AN14" s="34"/>
    </row>
    <row r="15" spans="1:40" s="4" customFormat="1" ht="15" customHeight="1">
      <c r="A15" s="34"/>
      <c r="B15" s="3">
        <v>9</v>
      </c>
      <c r="C15" s="27" t="str">
        <f>IF(นักเรียน!C14="","",นักเรียน!C14)</f>
        <v>สามเณร</v>
      </c>
      <c r="D15" s="44"/>
      <c r="E15" s="45"/>
      <c r="F15" s="45"/>
      <c r="G15" s="45"/>
      <c r="H15" s="46"/>
      <c r="I15" s="44"/>
      <c r="J15" s="45"/>
      <c r="K15" s="45"/>
      <c r="L15" s="45"/>
      <c r="M15" s="46"/>
      <c r="N15" s="44"/>
      <c r="O15" s="45"/>
      <c r="P15" s="45"/>
      <c r="Q15" s="45"/>
      <c r="R15" s="46"/>
      <c r="S15" s="44"/>
      <c r="T15" s="45"/>
      <c r="U15" s="45"/>
      <c r="V15" s="45"/>
      <c r="W15" s="46"/>
      <c r="X15" s="44"/>
      <c r="Y15" s="45"/>
      <c r="Z15" s="45"/>
      <c r="AA15" s="45"/>
      <c r="AB15" s="46"/>
      <c r="AC15" s="43" t="str">
        <f t="shared" si="0"/>
        <v/>
      </c>
      <c r="AD15" s="43" t="str">
        <f t="shared" si="1"/>
        <v/>
      </c>
      <c r="AE15" s="34"/>
      <c r="AF15" s="39">
        <f t="shared" si="2"/>
        <v>0</v>
      </c>
      <c r="AG15" s="65">
        <f t="shared" si="3"/>
        <v>0</v>
      </c>
      <c r="AH15" s="34"/>
      <c r="AI15" s="34"/>
      <c r="AJ15" s="34"/>
      <c r="AK15" s="34"/>
      <c r="AL15" s="34"/>
      <c r="AM15" s="34"/>
      <c r="AN15" s="34"/>
    </row>
    <row r="16" spans="1:40" s="4" customFormat="1" ht="15" customHeight="1">
      <c r="A16" s="34"/>
      <c r="B16" s="3">
        <v>10</v>
      </c>
      <c r="C16" s="27" t="str">
        <f>IF(นักเรียน!C15="","",นักเรียน!C15)</f>
        <v>สามเณร</v>
      </c>
      <c r="D16" s="44"/>
      <c r="E16" s="45"/>
      <c r="F16" s="45"/>
      <c r="G16" s="45"/>
      <c r="H16" s="46"/>
      <c r="I16" s="44"/>
      <c r="J16" s="45"/>
      <c r="K16" s="45"/>
      <c r="L16" s="45"/>
      <c r="M16" s="46"/>
      <c r="N16" s="44"/>
      <c r="O16" s="45"/>
      <c r="P16" s="45"/>
      <c r="Q16" s="45"/>
      <c r="R16" s="46"/>
      <c r="S16" s="44"/>
      <c r="T16" s="45"/>
      <c r="U16" s="45"/>
      <c r="V16" s="45"/>
      <c r="W16" s="46"/>
      <c r="X16" s="44"/>
      <c r="Y16" s="45"/>
      <c r="Z16" s="45"/>
      <c r="AA16" s="45"/>
      <c r="AB16" s="46"/>
      <c r="AC16" s="43" t="str">
        <f t="shared" si="0"/>
        <v/>
      </c>
      <c r="AD16" s="43" t="str">
        <f t="shared" si="1"/>
        <v/>
      </c>
      <c r="AE16" s="34"/>
      <c r="AF16" s="39">
        <f t="shared" si="2"/>
        <v>0</v>
      </c>
      <c r="AG16" s="65">
        <f t="shared" si="3"/>
        <v>0</v>
      </c>
      <c r="AH16" s="34"/>
      <c r="AI16" s="34"/>
      <c r="AJ16" s="34"/>
      <c r="AK16" s="34"/>
      <c r="AL16" s="34"/>
      <c r="AM16" s="34"/>
      <c r="AN16" s="34"/>
    </row>
    <row r="17" spans="1:40" s="4" customFormat="1" ht="15" customHeight="1">
      <c r="A17" s="34"/>
      <c r="B17" s="3">
        <v>11</v>
      </c>
      <c r="C17" s="27" t="str">
        <f>IF(นักเรียน!C16="","",นักเรียน!C16)</f>
        <v>สามเณร</v>
      </c>
      <c r="D17" s="44"/>
      <c r="E17" s="45"/>
      <c r="F17" s="45"/>
      <c r="G17" s="45"/>
      <c r="H17" s="46"/>
      <c r="I17" s="44"/>
      <c r="J17" s="45"/>
      <c r="K17" s="45"/>
      <c r="L17" s="45"/>
      <c r="M17" s="46"/>
      <c r="N17" s="44"/>
      <c r="O17" s="45"/>
      <c r="P17" s="45"/>
      <c r="Q17" s="45"/>
      <c r="R17" s="46"/>
      <c r="S17" s="44"/>
      <c r="T17" s="45"/>
      <c r="U17" s="45"/>
      <c r="V17" s="45"/>
      <c r="W17" s="46"/>
      <c r="X17" s="44"/>
      <c r="Y17" s="45"/>
      <c r="Z17" s="45"/>
      <c r="AA17" s="45"/>
      <c r="AB17" s="46"/>
      <c r="AC17" s="43" t="str">
        <f t="shared" si="0"/>
        <v/>
      </c>
      <c r="AD17" s="43" t="str">
        <f t="shared" si="1"/>
        <v/>
      </c>
      <c r="AE17" s="34"/>
      <c r="AF17" s="39">
        <f t="shared" si="2"/>
        <v>0</v>
      </c>
      <c r="AG17" s="65">
        <f t="shared" si="3"/>
        <v>0</v>
      </c>
      <c r="AH17" s="34"/>
      <c r="AI17" s="34"/>
      <c r="AJ17" s="34"/>
      <c r="AK17" s="34"/>
      <c r="AL17" s="34"/>
      <c r="AM17" s="34"/>
      <c r="AN17" s="34"/>
    </row>
    <row r="18" spans="1:40" s="4" customFormat="1" ht="15" customHeight="1">
      <c r="A18" s="34"/>
      <c r="B18" s="3">
        <v>12</v>
      </c>
      <c r="C18" s="27" t="str">
        <f>IF(นักเรียน!C17="","",นักเรียน!C17)</f>
        <v>สามเณร</v>
      </c>
      <c r="D18" s="44"/>
      <c r="E18" s="45"/>
      <c r="F18" s="45"/>
      <c r="G18" s="45"/>
      <c r="H18" s="46"/>
      <c r="I18" s="44"/>
      <c r="J18" s="45"/>
      <c r="K18" s="45"/>
      <c r="L18" s="45"/>
      <c r="M18" s="46"/>
      <c r="N18" s="44"/>
      <c r="O18" s="45"/>
      <c r="P18" s="45"/>
      <c r="Q18" s="45"/>
      <c r="R18" s="46"/>
      <c r="S18" s="44"/>
      <c r="T18" s="45"/>
      <c r="U18" s="45"/>
      <c r="V18" s="45"/>
      <c r="W18" s="46"/>
      <c r="X18" s="44"/>
      <c r="Y18" s="45"/>
      <c r="Z18" s="45"/>
      <c r="AA18" s="45"/>
      <c r="AB18" s="46"/>
      <c r="AC18" s="43" t="str">
        <f t="shared" si="0"/>
        <v/>
      </c>
      <c r="AD18" s="43" t="str">
        <f t="shared" si="1"/>
        <v/>
      </c>
      <c r="AE18" s="34"/>
      <c r="AF18" s="39">
        <f t="shared" si="2"/>
        <v>0</v>
      </c>
      <c r="AG18" s="65">
        <f t="shared" si="3"/>
        <v>0</v>
      </c>
      <c r="AH18" s="34"/>
      <c r="AI18" s="34"/>
      <c r="AJ18" s="34"/>
      <c r="AK18" s="34"/>
      <c r="AL18" s="34"/>
      <c r="AM18" s="34"/>
      <c r="AN18" s="34"/>
    </row>
    <row r="19" spans="1:40" s="4" customFormat="1" ht="15" customHeight="1">
      <c r="A19" s="34"/>
      <c r="B19" s="3">
        <v>13</v>
      </c>
      <c r="C19" s="27" t="str">
        <f>IF(นักเรียน!C18="","",นักเรียน!C18)</f>
        <v>สามเณร</v>
      </c>
      <c r="D19" s="44"/>
      <c r="E19" s="45"/>
      <c r="F19" s="45"/>
      <c r="G19" s="45"/>
      <c r="H19" s="46"/>
      <c r="I19" s="44"/>
      <c r="J19" s="45"/>
      <c r="K19" s="45"/>
      <c r="L19" s="45"/>
      <c r="M19" s="46"/>
      <c r="N19" s="44"/>
      <c r="O19" s="45"/>
      <c r="P19" s="45"/>
      <c r="Q19" s="45"/>
      <c r="R19" s="46"/>
      <c r="S19" s="44"/>
      <c r="T19" s="45"/>
      <c r="U19" s="45"/>
      <c r="V19" s="45"/>
      <c r="W19" s="46"/>
      <c r="X19" s="44"/>
      <c r="Y19" s="45"/>
      <c r="Z19" s="45"/>
      <c r="AA19" s="45"/>
      <c r="AB19" s="46"/>
      <c r="AC19" s="43" t="str">
        <f t="shared" si="0"/>
        <v/>
      </c>
      <c r="AD19" s="43" t="str">
        <f t="shared" si="1"/>
        <v/>
      </c>
      <c r="AE19" s="34"/>
      <c r="AF19" s="39">
        <f t="shared" si="2"/>
        <v>0</v>
      </c>
      <c r="AG19" s="65">
        <f t="shared" si="3"/>
        <v>0</v>
      </c>
      <c r="AH19" s="34"/>
      <c r="AI19" s="34"/>
      <c r="AJ19" s="34"/>
      <c r="AK19" s="34"/>
      <c r="AL19" s="34"/>
      <c r="AM19" s="34"/>
      <c r="AN19" s="34"/>
    </row>
    <row r="20" spans="1:40" s="4" customFormat="1" ht="15" customHeight="1">
      <c r="A20" s="34"/>
      <c r="B20" s="3">
        <v>14</v>
      </c>
      <c r="C20" s="27" t="str">
        <f>IF(นักเรียน!C19="","",นักเรียน!C19)</f>
        <v>สามเณร</v>
      </c>
      <c r="D20" s="44"/>
      <c r="E20" s="45"/>
      <c r="F20" s="45"/>
      <c r="G20" s="45"/>
      <c r="H20" s="46"/>
      <c r="I20" s="44"/>
      <c r="J20" s="45"/>
      <c r="K20" s="45"/>
      <c r="L20" s="45"/>
      <c r="M20" s="46"/>
      <c r="N20" s="44"/>
      <c r="O20" s="45"/>
      <c r="P20" s="45"/>
      <c r="Q20" s="45"/>
      <c r="R20" s="46"/>
      <c r="S20" s="44"/>
      <c r="T20" s="45"/>
      <c r="U20" s="45"/>
      <c r="V20" s="45"/>
      <c r="W20" s="46"/>
      <c r="X20" s="44"/>
      <c r="Y20" s="45"/>
      <c r="Z20" s="45"/>
      <c r="AA20" s="45"/>
      <c r="AB20" s="46"/>
      <c r="AC20" s="43" t="str">
        <f t="shared" si="0"/>
        <v/>
      </c>
      <c r="AD20" s="43" t="str">
        <f t="shared" si="1"/>
        <v/>
      </c>
      <c r="AE20" s="34"/>
      <c r="AF20" s="39">
        <f t="shared" si="2"/>
        <v>0</v>
      </c>
      <c r="AG20" s="65">
        <f t="shared" si="3"/>
        <v>0</v>
      </c>
      <c r="AH20" s="34"/>
      <c r="AI20" s="34"/>
      <c r="AJ20" s="34"/>
      <c r="AK20" s="34"/>
      <c r="AL20" s="34"/>
      <c r="AM20" s="34"/>
      <c r="AN20" s="34"/>
    </row>
    <row r="21" spans="1:40" s="4" customFormat="1" ht="15" customHeight="1">
      <c r="A21" s="34"/>
      <c r="B21" s="3">
        <v>15</v>
      </c>
      <c r="C21" s="27" t="str">
        <f>IF(นักเรียน!C20="","",นักเรียน!C20)</f>
        <v>สามเณร</v>
      </c>
      <c r="D21" s="44"/>
      <c r="E21" s="45"/>
      <c r="F21" s="45"/>
      <c r="G21" s="45"/>
      <c r="H21" s="46"/>
      <c r="I21" s="44"/>
      <c r="J21" s="45"/>
      <c r="K21" s="45"/>
      <c r="L21" s="45"/>
      <c r="M21" s="46"/>
      <c r="N21" s="44"/>
      <c r="O21" s="45"/>
      <c r="P21" s="45"/>
      <c r="Q21" s="45"/>
      <c r="R21" s="46"/>
      <c r="S21" s="44"/>
      <c r="T21" s="45"/>
      <c r="U21" s="45"/>
      <c r="V21" s="45"/>
      <c r="W21" s="46"/>
      <c r="X21" s="44"/>
      <c r="Y21" s="45"/>
      <c r="Z21" s="45"/>
      <c r="AA21" s="45"/>
      <c r="AB21" s="46"/>
      <c r="AC21" s="43" t="str">
        <f t="shared" si="0"/>
        <v/>
      </c>
      <c r="AD21" s="43" t="str">
        <f t="shared" si="1"/>
        <v/>
      </c>
      <c r="AE21" s="34"/>
      <c r="AF21" s="39">
        <f t="shared" si="2"/>
        <v>0</v>
      </c>
      <c r="AG21" s="65">
        <f t="shared" si="3"/>
        <v>0</v>
      </c>
      <c r="AH21" s="34"/>
      <c r="AI21" s="34"/>
      <c r="AJ21" s="34"/>
      <c r="AK21" s="34"/>
      <c r="AL21" s="34"/>
      <c r="AM21" s="34"/>
      <c r="AN21" s="34"/>
    </row>
    <row r="22" spans="1:40" s="4" customFormat="1" ht="15" customHeight="1">
      <c r="A22" s="34"/>
      <c r="B22" s="3">
        <v>16</v>
      </c>
      <c r="C22" s="27" t="str">
        <f>IF(นักเรียน!C21="","",นักเรียน!C21)</f>
        <v>สามเณร</v>
      </c>
      <c r="D22" s="44"/>
      <c r="E22" s="45"/>
      <c r="F22" s="45"/>
      <c r="G22" s="45"/>
      <c r="H22" s="46"/>
      <c r="I22" s="44"/>
      <c r="J22" s="45"/>
      <c r="K22" s="45"/>
      <c r="L22" s="45"/>
      <c r="M22" s="46"/>
      <c r="N22" s="44"/>
      <c r="O22" s="45"/>
      <c r="P22" s="45"/>
      <c r="Q22" s="45"/>
      <c r="R22" s="46"/>
      <c r="S22" s="44"/>
      <c r="T22" s="45"/>
      <c r="U22" s="45"/>
      <c r="V22" s="45"/>
      <c r="W22" s="46"/>
      <c r="X22" s="44"/>
      <c r="Y22" s="45"/>
      <c r="Z22" s="45"/>
      <c r="AA22" s="45"/>
      <c r="AB22" s="46"/>
      <c r="AC22" s="43" t="str">
        <f t="shared" si="0"/>
        <v/>
      </c>
      <c r="AD22" s="43" t="str">
        <f t="shared" si="1"/>
        <v/>
      </c>
      <c r="AE22" s="34"/>
      <c r="AF22" s="39">
        <f t="shared" si="2"/>
        <v>0</v>
      </c>
      <c r="AG22" s="65">
        <f t="shared" si="3"/>
        <v>0</v>
      </c>
      <c r="AH22" s="34"/>
      <c r="AI22" s="34"/>
      <c r="AJ22" s="34"/>
      <c r="AK22" s="34"/>
      <c r="AL22" s="34"/>
      <c r="AM22" s="34"/>
      <c r="AN22" s="34"/>
    </row>
    <row r="23" spans="1:40" s="4" customFormat="1" ht="15" customHeight="1">
      <c r="A23" s="34"/>
      <c r="B23" s="3">
        <v>17</v>
      </c>
      <c r="C23" s="27" t="str">
        <f>IF(นักเรียน!C22="","",นักเรียน!C22)</f>
        <v>สามเณร</v>
      </c>
      <c r="D23" s="44"/>
      <c r="E23" s="45"/>
      <c r="F23" s="45"/>
      <c r="G23" s="45"/>
      <c r="H23" s="46"/>
      <c r="I23" s="44"/>
      <c r="J23" s="45"/>
      <c r="K23" s="45"/>
      <c r="L23" s="45"/>
      <c r="M23" s="46"/>
      <c r="N23" s="44"/>
      <c r="O23" s="45"/>
      <c r="P23" s="45"/>
      <c r="Q23" s="45"/>
      <c r="R23" s="46"/>
      <c r="S23" s="44"/>
      <c r="T23" s="45"/>
      <c r="U23" s="45"/>
      <c r="V23" s="45"/>
      <c r="W23" s="46"/>
      <c r="X23" s="44"/>
      <c r="Y23" s="45"/>
      <c r="Z23" s="45"/>
      <c r="AA23" s="45"/>
      <c r="AB23" s="46"/>
      <c r="AC23" s="43" t="str">
        <f t="shared" si="0"/>
        <v/>
      </c>
      <c r="AD23" s="43" t="str">
        <f t="shared" si="1"/>
        <v/>
      </c>
      <c r="AE23" s="34"/>
      <c r="AF23" s="39">
        <f t="shared" si="2"/>
        <v>0</v>
      </c>
      <c r="AG23" s="65">
        <f t="shared" si="3"/>
        <v>0</v>
      </c>
      <c r="AH23" s="34"/>
      <c r="AI23" s="34"/>
      <c r="AJ23" s="34"/>
      <c r="AK23" s="34"/>
      <c r="AL23" s="34"/>
      <c r="AM23" s="34"/>
      <c r="AN23" s="34"/>
    </row>
    <row r="24" spans="1:40" s="4" customFormat="1" ht="15" customHeight="1">
      <c r="A24" s="34"/>
      <c r="B24" s="3">
        <v>18</v>
      </c>
      <c r="C24" s="27" t="str">
        <f>IF(นักเรียน!C23="","",นักเรียน!C23)</f>
        <v>สามเณร</v>
      </c>
      <c r="D24" s="44"/>
      <c r="E24" s="45"/>
      <c r="F24" s="45"/>
      <c r="G24" s="45"/>
      <c r="H24" s="46"/>
      <c r="I24" s="44"/>
      <c r="J24" s="45"/>
      <c r="K24" s="45"/>
      <c r="L24" s="45"/>
      <c r="M24" s="46"/>
      <c r="N24" s="44"/>
      <c r="O24" s="45"/>
      <c r="P24" s="45"/>
      <c r="Q24" s="45"/>
      <c r="R24" s="46"/>
      <c r="S24" s="44"/>
      <c r="T24" s="45"/>
      <c r="U24" s="45"/>
      <c r="V24" s="45"/>
      <c r="W24" s="46"/>
      <c r="X24" s="44"/>
      <c r="Y24" s="45"/>
      <c r="Z24" s="45"/>
      <c r="AA24" s="45"/>
      <c r="AB24" s="46"/>
      <c r="AC24" s="43" t="str">
        <f t="shared" si="0"/>
        <v/>
      </c>
      <c r="AD24" s="43" t="str">
        <f t="shared" si="1"/>
        <v/>
      </c>
      <c r="AE24" s="34"/>
      <c r="AF24" s="39">
        <f t="shared" si="2"/>
        <v>0</v>
      </c>
      <c r="AG24" s="65">
        <f t="shared" si="3"/>
        <v>0</v>
      </c>
      <c r="AH24" s="34"/>
      <c r="AI24" s="34"/>
      <c r="AJ24" s="34"/>
      <c r="AK24" s="34"/>
      <c r="AL24" s="34"/>
      <c r="AM24" s="34"/>
      <c r="AN24" s="34"/>
    </row>
    <row r="25" spans="1:40" s="4" customFormat="1" ht="15" customHeight="1">
      <c r="A25" s="34"/>
      <c r="B25" s="3">
        <v>19</v>
      </c>
      <c r="C25" s="27" t="str">
        <f>IF(นักเรียน!C24="","",นักเรียน!C24)</f>
        <v>สามเณร</v>
      </c>
      <c r="D25" s="44"/>
      <c r="E25" s="45"/>
      <c r="F25" s="45"/>
      <c r="G25" s="45"/>
      <c r="H25" s="46"/>
      <c r="I25" s="44"/>
      <c r="J25" s="45"/>
      <c r="K25" s="45"/>
      <c r="L25" s="45"/>
      <c r="M25" s="46"/>
      <c r="N25" s="44"/>
      <c r="O25" s="45"/>
      <c r="P25" s="45"/>
      <c r="Q25" s="45"/>
      <c r="R25" s="46"/>
      <c r="S25" s="44"/>
      <c r="T25" s="45"/>
      <c r="U25" s="45"/>
      <c r="V25" s="45"/>
      <c r="W25" s="46"/>
      <c r="X25" s="44"/>
      <c r="Y25" s="45"/>
      <c r="Z25" s="45"/>
      <c r="AA25" s="45"/>
      <c r="AB25" s="46"/>
      <c r="AC25" s="43" t="str">
        <f t="shared" si="0"/>
        <v/>
      </c>
      <c r="AD25" s="43" t="str">
        <f t="shared" si="1"/>
        <v/>
      </c>
      <c r="AE25" s="34"/>
      <c r="AF25" s="39">
        <f t="shared" si="2"/>
        <v>0</v>
      </c>
      <c r="AG25" s="65">
        <f t="shared" si="3"/>
        <v>0</v>
      </c>
      <c r="AH25" s="34"/>
      <c r="AI25" s="34"/>
      <c r="AJ25" s="34"/>
      <c r="AK25" s="34"/>
      <c r="AL25" s="34"/>
      <c r="AM25" s="34"/>
      <c r="AN25" s="34"/>
    </row>
    <row r="26" spans="1:40" s="4" customFormat="1" ht="15" customHeight="1">
      <c r="A26" s="34"/>
      <c r="B26" s="3">
        <v>20</v>
      </c>
      <c r="C26" s="27" t="str">
        <f>IF(นักเรียน!C25="","",นักเรียน!C25)</f>
        <v>สามเณร</v>
      </c>
      <c r="D26" s="44"/>
      <c r="E26" s="45"/>
      <c r="F26" s="45"/>
      <c r="G26" s="45"/>
      <c r="H26" s="46"/>
      <c r="I26" s="44"/>
      <c r="J26" s="45"/>
      <c r="K26" s="45"/>
      <c r="L26" s="45"/>
      <c r="M26" s="46"/>
      <c r="N26" s="44"/>
      <c r="O26" s="45"/>
      <c r="P26" s="45"/>
      <c r="Q26" s="45"/>
      <c r="R26" s="46"/>
      <c r="S26" s="44"/>
      <c r="T26" s="45"/>
      <c r="U26" s="45"/>
      <c r="V26" s="45"/>
      <c r="W26" s="46"/>
      <c r="X26" s="44"/>
      <c r="Y26" s="45"/>
      <c r="Z26" s="45"/>
      <c r="AA26" s="45"/>
      <c r="AB26" s="46"/>
      <c r="AC26" s="43" t="str">
        <f t="shared" si="0"/>
        <v/>
      </c>
      <c r="AD26" s="43" t="str">
        <f t="shared" si="1"/>
        <v/>
      </c>
      <c r="AE26" s="34"/>
      <c r="AF26" s="39">
        <f t="shared" si="2"/>
        <v>0</v>
      </c>
      <c r="AG26" s="65">
        <f t="shared" si="3"/>
        <v>0</v>
      </c>
      <c r="AH26" s="34"/>
      <c r="AI26" s="34"/>
      <c r="AJ26" s="34"/>
      <c r="AK26" s="34"/>
      <c r="AL26" s="34"/>
      <c r="AM26" s="34"/>
      <c r="AN26" s="34"/>
    </row>
    <row r="27" spans="1:40" s="4" customFormat="1" ht="15" customHeight="1">
      <c r="A27" s="34"/>
      <c r="B27" s="3">
        <v>21</v>
      </c>
      <c r="C27" s="27" t="str">
        <f>IF(นักเรียน!C26="","",นักเรียน!C26)</f>
        <v>สามเณร</v>
      </c>
      <c r="D27" s="44"/>
      <c r="E27" s="45"/>
      <c r="F27" s="45"/>
      <c r="G27" s="45"/>
      <c r="H27" s="46"/>
      <c r="I27" s="44"/>
      <c r="J27" s="45"/>
      <c r="K27" s="45"/>
      <c r="L27" s="45"/>
      <c r="M27" s="46"/>
      <c r="N27" s="44"/>
      <c r="O27" s="45"/>
      <c r="P27" s="45"/>
      <c r="Q27" s="45"/>
      <c r="R27" s="46"/>
      <c r="S27" s="44"/>
      <c r="T27" s="45"/>
      <c r="U27" s="45"/>
      <c r="V27" s="45"/>
      <c r="W27" s="46"/>
      <c r="X27" s="44"/>
      <c r="Y27" s="45"/>
      <c r="Z27" s="45"/>
      <c r="AA27" s="45"/>
      <c r="AB27" s="46"/>
      <c r="AC27" s="43" t="str">
        <f t="shared" si="0"/>
        <v/>
      </c>
      <c r="AD27" s="43" t="str">
        <f t="shared" si="1"/>
        <v/>
      </c>
      <c r="AE27" s="34"/>
      <c r="AF27" s="39">
        <f t="shared" si="2"/>
        <v>0</v>
      </c>
      <c r="AG27" s="65">
        <f t="shared" si="3"/>
        <v>0</v>
      </c>
      <c r="AH27" s="34"/>
      <c r="AI27" s="34"/>
      <c r="AJ27" s="34"/>
      <c r="AK27" s="34"/>
      <c r="AL27" s="34"/>
      <c r="AM27" s="34"/>
      <c r="AN27" s="34"/>
    </row>
    <row r="28" spans="1:40" s="4" customFormat="1" ht="15" customHeight="1">
      <c r="A28" s="34"/>
      <c r="B28" s="3">
        <v>22</v>
      </c>
      <c r="C28" s="27" t="str">
        <f>IF(นักเรียน!C27="","",นักเรียน!C27)</f>
        <v>สามเณร</v>
      </c>
      <c r="D28" s="44"/>
      <c r="E28" s="45"/>
      <c r="F28" s="45"/>
      <c r="G28" s="45"/>
      <c r="H28" s="46"/>
      <c r="I28" s="44"/>
      <c r="J28" s="45"/>
      <c r="K28" s="45"/>
      <c r="L28" s="45"/>
      <c r="M28" s="46"/>
      <c r="N28" s="44"/>
      <c r="O28" s="45"/>
      <c r="P28" s="45"/>
      <c r="Q28" s="45"/>
      <c r="R28" s="46"/>
      <c r="S28" s="44"/>
      <c r="T28" s="45"/>
      <c r="U28" s="45"/>
      <c r="V28" s="45"/>
      <c r="W28" s="46"/>
      <c r="X28" s="44"/>
      <c r="Y28" s="45"/>
      <c r="Z28" s="45"/>
      <c r="AA28" s="45"/>
      <c r="AB28" s="46"/>
      <c r="AC28" s="43" t="str">
        <f t="shared" si="0"/>
        <v/>
      </c>
      <c r="AD28" s="43" t="str">
        <f t="shared" si="1"/>
        <v/>
      </c>
      <c r="AE28" s="34"/>
      <c r="AF28" s="39">
        <f t="shared" si="2"/>
        <v>0</v>
      </c>
      <c r="AG28" s="65">
        <f t="shared" si="3"/>
        <v>0</v>
      </c>
      <c r="AH28" s="34"/>
      <c r="AI28" s="34"/>
      <c r="AJ28" s="34"/>
      <c r="AK28" s="34"/>
      <c r="AL28" s="34"/>
      <c r="AM28" s="34"/>
      <c r="AN28" s="34"/>
    </row>
    <row r="29" spans="1:40" s="4" customFormat="1" ht="15" customHeight="1">
      <c r="A29" s="34"/>
      <c r="B29" s="3">
        <v>23</v>
      </c>
      <c r="C29" s="27" t="str">
        <f>IF(นักเรียน!C28="","",นักเรียน!C28)</f>
        <v>สามเณร</v>
      </c>
      <c r="D29" s="44"/>
      <c r="E29" s="45"/>
      <c r="F29" s="45"/>
      <c r="G29" s="45"/>
      <c r="H29" s="46"/>
      <c r="I29" s="44"/>
      <c r="J29" s="45"/>
      <c r="K29" s="45"/>
      <c r="L29" s="45"/>
      <c r="M29" s="46"/>
      <c r="N29" s="44"/>
      <c r="O29" s="45"/>
      <c r="P29" s="45"/>
      <c r="Q29" s="45"/>
      <c r="R29" s="46"/>
      <c r="S29" s="44"/>
      <c r="T29" s="45"/>
      <c r="U29" s="45"/>
      <c r="V29" s="45"/>
      <c r="W29" s="46"/>
      <c r="X29" s="44"/>
      <c r="Y29" s="45"/>
      <c r="Z29" s="45"/>
      <c r="AA29" s="45"/>
      <c r="AB29" s="46"/>
      <c r="AC29" s="43" t="str">
        <f t="shared" si="0"/>
        <v/>
      </c>
      <c r="AD29" s="43" t="str">
        <f t="shared" si="1"/>
        <v/>
      </c>
      <c r="AE29" s="34"/>
      <c r="AF29" s="39">
        <f t="shared" si="2"/>
        <v>0</v>
      </c>
      <c r="AG29" s="65">
        <f t="shared" si="3"/>
        <v>0</v>
      </c>
      <c r="AH29" s="34"/>
      <c r="AI29" s="34"/>
      <c r="AJ29" s="34"/>
      <c r="AK29" s="34"/>
      <c r="AL29" s="34"/>
      <c r="AM29" s="34"/>
      <c r="AN29" s="34"/>
    </row>
    <row r="30" spans="1:40" s="4" customFormat="1" ht="15" customHeight="1">
      <c r="A30" s="34"/>
      <c r="B30" s="3">
        <v>24</v>
      </c>
      <c r="C30" s="27" t="str">
        <f>IF(นักเรียน!C29="","",นักเรียน!C29)</f>
        <v>สามเณร</v>
      </c>
      <c r="D30" s="44"/>
      <c r="E30" s="45"/>
      <c r="F30" s="45"/>
      <c r="G30" s="45"/>
      <c r="H30" s="46"/>
      <c r="I30" s="44"/>
      <c r="J30" s="45"/>
      <c r="K30" s="45"/>
      <c r="L30" s="45"/>
      <c r="M30" s="46"/>
      <c r="N30" s="44"/>
      <c r="O30" s="45"/>
      <c r="P30" s="45"/>
      <c r="Q30" s="45"/>
      <c r="R30" s="46"/>
      <c r="S30" s="44"/>
      <c r="T30" s="45"/>
      <c r="U30" s="45"/>
      <c r="V30" s="45"/>
      <c r="W30" s="46"/>
      <c r="X30" s="44"/>
      <c r="Y30" s="45"/>
      <c r="Z30" s="45"/>
      <c r="AA30" s="45"/>
      <c r="AB30" s="46"/>
      <c r="AC30" s="43" t="str">
        <f t="shared" si="0"/>
        <v/>
      </c>
      <c r="AD30" s="43" t="str">
        <f t="shared" si="1"/>
        <v/>
      </c>
      <c r="AE30" s="34"/>
      <c r="AF30" s="39">
        <f t="shared" si="2"/>
        <v>0</v>
      </c>
      <c r="AG30" s="65">
        <f t="shared" si="3"/>
        <v>0</v>
      </c>
      <c r="AH30" s="34"/>
      <c r="AI30" s="34"/>
      <c r="AJ30" s="34"/>
      <c r="AK30" s="34"/>
      <c r="AL30" s="34"/>
      <c r="AM30" s="34"/>
      <c r="AN30" s="34"/>
    </row>
    <row r="31" spans="1:40" s="4" customFormat="1" ht="15" customHeight="1">
      <c r="A31" s="34"/>
      <c r="B31" s="3">
        <v>25</v>
      </c>
      <c r="C31" s="27" t="str">
        <f>IF(นักเรียน!C30="","",นักเรียน!C30)</f>
        <v>สามเณร</v>
      </c>
      <c r="D31" s="44"/>
      <c r="E31" s="45"/>
      <c r="F31" s="45"/>
      <c r="G31" s="45"/>
      <c r="H31" s="46"/>
      <c r="I31" s="44"/>
      <c r="J31" s="45"/>
      <c r="K31" s="45"/>
      <c r="L31" s="45"/>
      <c r="M31" s="46"/>
      <c r="N31" s="44"/>
      <c r="O31" s="45"/>
      <c r="P31" s="45"/>
      <c r="Q31" s="45"/>
      <c r="R31" s="46"/>
      <c r="S31" s="44"/>
      <c r="T31" s="45"/>
      <c r="U31" s="45"/>
      <c r="V31" s="45"/>
      <c r="W31" s="46"/>
      <c r="X31" s="44"/>
      <c r="Y31" s="45"/>
      <c r="Z31" s="45"/>
      <c r="AA31" s="45"/>
      <c r="AB31" s="46"/>
      <c r="AC31" s="43" t="str">
        <f t="shared" si="0"/>
        <v/>
      </c>
      <c r="AD31" s="43" t="str">
        <f t="shared" si="1"/>
        <v/>
      </c>
      <c r="AE31" s="34"/>
      <c r="AF31" s="39">
        <f t="shared" si="2"/>
        <v>0</v>
      </c>
      <c r="AG31" s="65">
        <f t="shared" si="3"/>
        <v>0</v>
      </c>
      <c r="AH31" s="34"/>
      <c r="AI31" s="34"/>
      <c r="AJ31" s="34"/>
      <c r="AK31" s="34"/>
      <c r="AL31" s="34"/>
      <c r="AM31" s="34"/>
      <c r="AN31" s="34"/>
    </row>
    <row r="32" spans="1:40" s="4" customFormat="1" ht="15" customHeight="1">
      <c r="A32" s="34"/>
      <c r="B32" s="3">
        <v>26</v>
      </c>
      <c r="C32" s="27" t="str">
        <f>IF(นักเรียน!C31="","",นักเรียน!C31)</f>
        <v>สามเณร</v>
      </c>
      <c r="D32" s="44"/>
      <c r="E32" s="45"/>
      <c r="F32" s="45"/>
      <c r="G32" s="45"/>
      <c r="H32" s="46"/>
      <c r="I32" s="44"/>
      <c r="J32" s="45"/>
      <c r="K32" s="45"/>
      <c r="L32" s="45"/>
      <c r="M32" s="46"/>
      <c r="N32" s="44"/>
      <c r="O32" s="45"/>
      <c r="P32" s="45"/>
      <c r="Q32" s="45"/>
      <c r="R32" s="46"/>
      <c r="S32" s="44"/>
      <c r="T32" s="45"/>
      <c r="U32" s="45"/>
      <c r="V32" s="45"/>
      <c r="W32" s="46"/>
      <c r="X32" s="44"/>
      <c r="Y32" s="45"/>
      <c r="Z32" s="45"/>
      <c r="AA32" s="45"/>
      <c r="AB32" s="46"/>
      <c r="AC32" s="43" t="str">
        <f t="shared" si="0"/>
        <v/>
      </c>
      <c r="AD32" s="43" t="str">
        <f t="shared" si="1"/>
        <v/>
      </c>
      <c r="AE32" s="34"/>
      <c r="AF32" s="39">
        <f t="shared" si="2"/>
        <v>0</v>
      </c>
      <c r="AG32" s="65">
        <f t="shared" si="3"/>
        <v>0</v>
      </c>
      <c r="AH32" s="34"/>
      <c r="AI32" s="34"/>
      <c r="AJ32" s="34"/>
      <c r="AK32" s="34"/>
      <c r="AL32" s="34"/>
      <c r="AM32" s="34"/>
      <c r="AN32" s="34"/>
    </row>
    <row r="33" spans="1:40" s="4" customFormat="1" ht="15" customHeight="1">
      <c r="A33" s="34"/>
      <c r="B33" s="3">
        <v>27</v>
      </c>
      <c r="C33" s="27" t="str">
        <f>IF(นักเรียน!C32="","",นักเรียน!C32)</f>
        <v>สามเณร</v>
      </c>
      <c r="D33" s="44"/>
      <c r="E33" s="45"/>
      <c r="F33" s="45"/>
      <c r="G33" s="45"/>
      <c r="H33" s="46"/>
      <c r="I33" s="44"/>
      <c r="J33" s="45"/>
      <c r="K33" s="45"/>
      <c r="L33" s="45"/>
      <c r="M33" s="46"/>
      <c r="N33" s="44"/>
      <c r="O33" s="45"/>
      <c r="P33" s="45"/>
      <c r="Q33" s="45"/>
      <c r="R33" s="46"/>
      <c r="S33" s="44"/>
      <c r="T33" s="45"/>
      <c r="U33" s="45"/>
      <c r="V33" s="45"/>
      <c r="W33" s="46"/>
      <c r="X33" s="44"/>
      <c r="Y33" s="45"/>
      <c r="Z33" s="45"/>
      <c r="AA33" s="45"/>
      <c r="AB33" s="46"/>
      <c r="AC33" s="43" t="str">
        <f t="shared" si="0"/>
        <v/>
      </c>
      <c r="AD33" s="43" t="str">
        <f t="shared" si="1"/>
        <v/>
      </c>
      <c r="AE33" s="34"/>
      <c r="AF33" s="39">
        <f t="shared" si="2"/>
        <v>0</v>
      </c>
      <c r="AG33" s="65">
        <f t="shared" si="3"/>
        <v>0</v>
      </c>
      <c r="AH33" s="34"/>
      <c r="AI33" s="34"/>
      <c r="AJ33" s="34"/>
      <c r="AK33" s="34"/>
      <c r="AL33" s="34"/>
      <c r="AM33" s="34"/>
      <c r="AN33" s="34"/>
    </row>
    <row r="34" spans="1:40" s="4" customFormat="1" ht="15" customHeight="1">
      <c r="A34" s="34"/>
      <c r="B34" s="3">
        <v>28</v>
      </c>
      <c r="C34" s="27" t="str">
        <f>IF(นักเรียน!C33="","",นักเรียน!C33)</f>
        <v>สามเณร</v>
      </c>
      <c r="D34" s="44"/>
      <c r="E34" s="45"/>
      <c r="F34" s="45"/>
      <c r="G34" s="45"/>
      <c r="H34" s="46"/>
      <c r="I34" s="44"/>
      <c r="J34" s="45"/>
      <c r="K34" s="45"/>
      <c r="L34" s="45"/>
      <c r="M34" s="46"/>
      <c r="N34" s="44"/>
      <c r="O34" s="45"/>
      <c r="P34" s="45"/>
      <c r="Q34" s="45"/>
      <c r="R34" s="46"/>
      <c r="S34" s="44"/>
      <c r="T34" s="45"/>
      <c r="U34" s="45"/>
      <c r="V34" s="45"/>
      <c r="W34" s="46"/>
      <c r="X34" s="44"/>
      <c r="Y34" s="45"/>
      <c r="Z34" s="45"/>
      <c r="AA34" s="45"/>
      <c r="AB34" s="46"/>
      <c r="AC34" s="43" t="str">
        <f t="shared" si="0"/>
        <v/>
      </c>
      <c r="AD34" s="43" t="str">
        <f t="shared" si="1"/>
        <v/>
      </c>
      <c r="AE34" s="34"/>
      <c r="AF34" s="39">
        <f t="shared" si="2"/>
        <v>0</v>
      </c>
      <c r="AG34" s="65">
        <f t="shared" si="3"/>
        <v>0</v>
      </c>
      <c r="AH34" s="34"/>
      <c r="AI34" s="34"/>
      <c r="AJ34" s="34"/>
      <c r="AK34" s="34"/>
      <c r="AL34" s="34"/>
      <c r="AM34" s="34"/>
      <c r="AN34" s="34"/>
    </row>
    <row r="35" spans="1:40" s="4" customFormat="1" ht="15" customHeight="1">
      <c r="A35" s="34"/>
      <c r="B35" s="3">
        <v>29</v>
      </c>
      <c r="C35" s="27" t="str">
        <f>IF(นักเรียน!C34="","",นักเรียน!C34)</f>
        <v>สามเณร</v>
      </c>
      <c r="D35" s="44"/>
      <c r="E35" s="45"/>
      <c r="F35" s="45"/>
      <c r="G35" s="45"/>
      <c r="H35" s="46"/>
      <c r="I35" s="44"/>
      <c r="J35" s="45"/>
      <c r="K35" s="45"/>
      <c r="L35" s="45"/>
      <c r="M35" s="46"/>
      <c r="N35" s="44"/>
      <c r="O35" s="45"/>
      <c r="P35" s="45"/>
      <c r="Q35" s="45"/>
      <c r="R35" s="46"/>
      <c r="S35" s="44"/>
      <c r="T35" s="45"/>
      <c r="U35" s="45"/>
      <c r="V35" s="45"/>
      <c r="W35" s="46"/>
      <c r="X35" s="44"/>
      <c r="Y35" s="45"/>
      <c r="Z35" s="45"/>
      <c r="AA35" s="45"/>
      <c r="AB35" s="46"/>
      <c r="AC35" s="43" t="str">
        <f t="shared" si="0"/>
        <v/>
      </c>
      <c r="AD35" s="43" t="str">
        <f t="shared" si="1"/>
        <v/>
      </c>
      <c r="AE35" s="34"/>
      <c r="AF35" s="39">
        <f t="shared" si="2"/>
        <v>0</v>
      </c>
      <c r="AG35" s="65">
        <f t="shared" si="3"/>
        <v>0</v>
      </c>
      <c r="AH35" s="34"/>
      <c r="AI35" s="34"/>
      <c r="AJ35" s="34"/>
      <c r="AK35" s="34"/>
      <c r="AL35" s="34"/>
      <c r="AM35" s="34"/>
      <c r="AN35" s="34"/>
    </row>
    <row r="36" spans="1:40" s="4" customFormat="1" ht="15" customHeight="1">
      <c r="A36" s="34"/>
      <c r="B36" s="3">
        <v>30</v>
      </c>
      <c r="C36" s="27" t="str">
        <f>IF(นักเรียน!C35="","",นักเรียน!C35)</f>
        <v/>
      </c>
      <c r="D36" s="44"/>
      <c r="E36" s="45"/>
      <c r="F36" s="45"/>
      <c r="G36" s="45"/>
      <c r="H36" s="46"/>
      <c r="I36" s="44"/>
      <c r="J36" s="45"/>
      <c r="K36" s="45"/>
      <c r="L36" s="45"/>
      <c r="M36" s="46"/>
      <c r="N36" s="44"/>
      <c r="O36" s="45"/>
      <c r="P36" s="45"/>
      <c r="Q36" s="45"/>
      <c r="R36" s="46"/>
      <c r="S36" s="44"/>
      <c r="T36" s="45"/>
      <c r="U36" s="45"/>
      <c r="V36" s="45"/>
      <c r="W36" s="46"/>
      <c r="X36" s="44"/>
      <c r="Y36" s="45"/>
      <c r="Z36" s="45"/>
      <c r="AA36" s="45"/>
      <c r="AB36" s="46"/>
      <c r="AC36" s="43" t="str">
        <f t="shared" si="0"/>
        <v/>
      </c>
      <c r="AD36" s="43" t="str">
        <f t="shared" si="1"/>
        <v/>
      </c>
      <c r="AE36" s="34"/>
      <c r="AF36" s="39">
        <f t="shared" si="2"/>
        <v>0</v>
      </c>
      <c r="AG36" s="65">
        <f t="shared" si="3"/>
        <v>0</v>
      </c>
      <c r="AH36" s="34"/>
      <c r="AI36" s="34"/>
      <c r="AJ36" s="34"/>
      <c r="AK36" s="34"/>
      <c r="AL36" s="34"/>
      <c r="AM36" s="34"/>
      <c r="AN36" s="34"/>
    </row>
    <row r="37" spans="1:40" s="4" customFormat="1" ht="15" customHeight="1">
      <c r="A37" s="34"/>
      <c r="B37" s="3">
        <v>31</v>
      </c>
      <c r="C37" s="27" t="str">
        <f>IF(นักเรียน!C36="","",นักเรียน!C36)</f>
        <v/>
      </c>
      <c r="D37" s="44"/>
      <c r="E37" s="45"/>
      <c r="F37" s="45"/>
      <c r="G37" s="45"/>
      <c r="H37" s="46"/>
      <c r="I37" s="44"/>
      <c r="J37" s="45"/>
      <c r="K37" s="45"/>
      <c r="L37" s="45"/>
      <c r="M37" s="46"/>
      <c r="N37" s="44"/>
      <c r="O37" s="45"/>
      <c r="P37" s="45"/>
      <c r="Q37" s="45"/>
      <c r="R37" s="46"/>
      <c r="S37" s="44"/>
      <c r="T37" s="45"/>
      <c r="U37" s="45"/>
      <c r="V37" s="45"/>
      <c r="W37" s="46"/>
      <c r="X37" s="44"/>
      <c r="Y37" s="45"/>
      <c r="Z37" s="45"/>
      <c r="AA37" s="45"/>
      <c r="AB37" s="46"/>
      <c r="AC37" s="43" t="str">
        <f t="shared" si="0"/>
        <v/>
      </c>
      <c r="AD37" s="43" t="str">
        <f t="shared" si="1"/>
        <v/>
      </c>
      <c r="AE37" s="34"/>
      <c r="AF37" s="39">
        <f t="shared" si="2"/>
        <v>0</v>
      </c>
      <c r="AG37" s="65">
        <f t="shared" si="3"/>
        <v>0</v>
      </c>
      <c r="AH37" s="34"/>
      <c r="AI37" s="34"/>
      <c r="AJ37" s="34"/>
      <c r="AK37" s="34"/>
      <c r="AL37" s="34"/>
      <c r="AM37" s="34"/>
      <c r="AN37" s="34"/>
    </row>
    <row r="38" spans="1:40" s="4" customFormat="1" ht="15" customHeight="1">
      <c r="A38" s="34"/>
      <c r="B38" s="3">
        <v>32</v>
      </c>
      <c r="C38" s="27" t="str">
        <f>IF(นักเรียน!C37="","",นักเรียน!C37)</f>
        <v/>
      </c>
      <c r="D38" s="44"/>
      <c r="E38" s="45"/>
      <c r="F38" s="45"/>
      <c r="G38" s="45"/>
      <c r="H38" s="46"/>
      <c r="I38" s="44"/>
      <c r="J38" s="45"/>
      <c r="K38" s="45"/>
      <c r="L38" s="45"/>
      <c r="M38" s="46"/>
      <c r="N38" s="44"/>
      <c r="O38" s="45"/>
      <c r="P38" s="45"/>
      <c r="Q38" s="45"/>
      <c r="R38" s="46"/>
      <c r="S38" s="44"/>
      <c r="T38" s="45"/>
      <c r="U38" s="45"/>
      <c r="V38" s="45"/>
      <c r="W38" s="46"/>
      <c r="X38" s="44"/>
      <c r="Y38" s="45"/>
      <c r="Z38" s="45"/>
      <c r="AA38" s="45"/>
      <c r="AB38" s="46"/>
      <c r="AC38" s="43" t="str">
        <f t="shared" si="0"/>
        <v/>
      </c>
      <c r="AD38" s="43" t="str">
        <f t="shared" si="1"/>
        <v/>
      </c>
      <c r="AE38" s="34"/>
      <c r="AF38" s="39">
        <f t="shared" si="2"/>
        <v>0</v>
      </c>
      <c r="AG38" s="65">
        <f t="shared" si="3"/>
        <v>0</v>
      </c>
      <c r="AH38" s="34"/>
      <c r="AI38" s="34"/>
      <c r="AJ38" s="34"/>
      <c r="AK38" s="34"/>
      <c r="AL38" s="34"/>
      <c r="AM38" s="34"/>
      <c r="AN38" s="34"/>
    </row>
    <row r="39" spans="1:40" s="4" customFormat="1" ht="15" customHeight="1">
      <c r="A39" s="34"/>
      <c r="B39" s="3">
        <v>33</v>
      </c>
      <c r="C39" s="27" t="str">
        <f>IF(นักเรียน!C38="","",นักเรียน!C38)</f>
        <v/>
      </c>
      <c r="D39" s="44"/>
      <c r="E39" s="45"/>
      <c r="F39" s="45"/>
      <c r="G39" s="45"/>
      <c r="H39" s="46"/>
      <c r="I39" s="44"/>
      <c r="J39" s="45"/>
      <c r="K39" s="45"/>
      <c r="L39" s="45"/>
      <c r="M39" s="46"/>
      <c r="N39" s="44"/>
      <c r="O39" s="45"/>
      <c r="P39" s="45"/>
      <c r="Q39" s="45"/>
      <c r="R39" s="46"/>
      <c r="S39" s="44"/>
      <c r="T39" s="45"/>
      <c r="U39" s="45"/>
      <c r="V39" s="45"/>
      <c r="W39" s="46"/>
      <c r="X39" s="44"/>
      <c r="Y39" s="45"/>
      <c r="Z39" s="45"/>
      <c r="AA39" s="45"/>
      <c r="AB39" s="46"/>
      <c r="AC39" s="43" t="str">
        <f t="shared" si="0"/>
        <v/>
      </c>
      <c r="AD39" s="43" t="str">
        <f t="shared" si="1"/>
        <v/>
      </c>
      <c r="AE39" s="34"/>
      <c r="AF39" s="39">
        <f t="shared" si="2"/>
        <v>0</v>
      </c>
      <c r="AG39" s="65">
        <f t="shared" si="3"/>
        <v>0</v>
      </c>
      <c r="AH39" s="34"/>
      <c r="AI39" s="34"/>
      <c r="AJ39" s="34"/>
      <c r="AK39" s="34"/>
      <c r="AL39" s="34"/>
      <c r="AM39" s="34"/>
      <c r="AN39" s="34"/>
    </row>
    <row r="40" spans="1:40" s="4" customFormat="1" ht="15" customHeight="1">
      <c r="A40" s="34"/>
      <c r="B40" s="3">
        <v>34</v>
      </c>
      <c r="C40" s="27" t="str">
        <f>IF(นักเรียน!C39="","",นักเรียน!C39)</f>
        <v/>
      </c>
      <c r="D40" s="44"/>
      <c r="E40" s="45"/>
      <c r="F40" s="45"/>
      <c r="G40" s="45"/>
      <c r="H40" s="46"/>
      <c r="I40" s="44"/>
      <c r="J40" s="45"/>
      <c r="K40" s="45"/>
      <c r="L40" s="45"/>
      <c r="M40" s="46"/>
      <c r="N40" s="44"/>
      <c r="O40" s="45"/>
      <c r="P40" s="45"/>
      <c r="Q40" s="45"/>
      <c r="R40" s="46"/>
      <c r="S40" s="44"/>
      <c r="T40" s="45"/>
      <c r="U40" s="45"/>
      <c r="V40" s="45"/>
      <c r="W40" s="46"/>
      <c r="X40" s="44"/>
      <c r="Y40" s="45"/>
      <c r="Z40" s="45"/>
      <c r="AA40" s="45"/>
      <c r="AB40" s="46"/>
      <c r="AC40" s="43" t="str">
        <f t="shared" si="0"/>
        <v/>
      </c>
      <c r="AD40" s="43" t="str">
        <f t="shared" si="1"/>
        <v/>
      </c>
      <c r="AE40" s="34"/>
      <c r="AF40" s="39">
        <f t="shared" si="2"/>
        <v>0</v>
      </c>
      <c r="AG40" s="65">
        <f t="shared" si="3"/>
        <v>0</v>
      </c>
      <c r="AH40" s="34"/>
      <c r="AI40" s="34"/>
      <c r="AJ40" s="34"/>
      <c r="AK40" s="34"/>
      <c r="AL40" s="34"/>
      <c r="AM40" s="34"/>
      <c r="AN40" s="34"/>
    </row>
    <row r="41" spans="1:40" s="4" customFormat="1" ht="15" customHeight="1">
      <c r="A41" s="34"/>
      <c r="B41" s="3">
        <v>35</v>
      </c>
      <c r="C41" s="27" t="str">
        <f>IF(นักเรียน!C40="","",นักเรียน!C40)</f>
        <v/>
      </c>
      <c r="D41" s="44"/>
      <c r="E41" s="45"/>
      <c r="F41" s="45"/>
      <c r="G41" s="45"/>
      <c r="H41" s="46"/>
      <c r="I41" s="44"/>
      <c r="J41" s="45"/>
      <c r="K41" s="45"/>
      <c r="L41" s="45"/>
      <c r="M41" s="46"/>
      <c r="N41" s="44"/>
      <c r="O41" s="45"/>
      <c r="P41" s="45"/>
      <c r="Q41" s="45"/>
      <c r="R41" s="46"/>
      <c r="S41" s="44"/>
      <c r="T41" s="45"/>
      <c r="U41" s="45"/>
      <c r="V41" s="45"/>
      <c r="W41" s="46"/>
      <c r="X41" s="44"/>
      <c r="Y41" s="45"/>
      <c r="Z41" s="45"/>
      <c r="AA41" s="45"/>
      <c r="AB41" s="46"/>
      <c r="AC41" s="43" t="str">
        <f t="shared" si="0"/>
        <v/>
      </c>
      <c r="AD41" s="43" t="str">
        <f t="shared" si="1"/>
        <v/>
      </c>
      <c r="AE41" s="34"/>
      <c r="AF41" s="39">
        <f t="shared" si="2"/>
        <v>0</v>
      </c>
      <c r="AG41" s="65">
        <f t="shared" si="3"/>
        <v>0</v>
      </c>
      <c r="AH41" s="34"/>
      <c r="AI41" s="34"/>
      <c r="AJ41" s="34"/>
      <c r="AK41" s="34"/>
      <c r="AL41" s="34"/>
      <c r="AM41" s="34"/>
      <c r="AN41" s="34"/>
    </row>
    <row r="42" spans="1:40" s="4" customFormat="1" ht="15" customHeight="1">
      <c r="A42" s="34"/>
      <c r="B42" s="3">
        <v>36</v>
      </c>
      <c r="C42" s="27" t="str">
        <f>IF(นักเรียน!C41="","",นักเรียน!C41)</f>
        <v/>
      </c>
      <c r="D42" s="44"/>
      <c r="E42" s="45"/>
      <c r="F42" s="45"/>
      <c r="G42" s="45"/>
      <c r="H42" s="46"/>
      <c r="I42" s="44"/>
      <c r="J42" s="45"/>
      <c r="K42" s="45"/>
      <c r="L42" s="45"/>
      <c r="M42" s="46"/>
      <c r="N42" s="44"/>
      <c r="O42" s="45"/>
      <c r="P42" s="45"/>
      <c r="Q42" s="45"/>
      <c r="R42" s="46"/>
      <c r="S42" s="44"/>
      <c r="T42" s="45"/>
      <c r="U42" s="45"/>
      <c r="V42" s="45"/>
      <c r="W42" s="46"/>
      <c r="X42" s="44"/>
      <c r="Y42" s="45"/>
      <c r="Z42" s="45"/>
      <c r="AA42" s="45"/>
      <c r="AB42" s="46"/>
      <c r="AC42" s="43" t="str">
        <f t="shared" si="0"/>
        <v/>
      </c>
      <c r="AD42" s="43" t="str">
        <f t="shared" si="1"/>
        <v/>
      </c>
      <c r="AE42" s="34"/>
      <c r="AF42" s="39">
        <f t="shared" si="2"/>
        <v>0</v>
      </c>
      <c r="AG42" s="65">
        <f t="shared" si="3"/>
        <v>0</v>
      </c>
      <c r="AH42" s="34"/>
      <c r="AI42" s="34"/>
      <c r="AJ42" s="34"/>
      <c r="AK42" s="34"/>
      <c r="AL42" s="34"/>
      <c r="AM42" s="34"/>
      <c r="AN42" s="34"/>
    </row>
    <row r="43" spans="1:40" s="4" customFormat="1" ht="15" customHeight="1">
      <c r="A43" s="34"/>
      <c r="B43" s="3">
        <v>37</v>
      </c>
      <c r="C43" s="27" t="str">
        <f>IF(นักเรียน!C42="","",นักเรียน!C42)</f>
        <v/>
      </c>
      <c r="D43" s="44"/>
      <c r="E43" s="45"/>
      <c r="F43" s="45"/>
      <c r="G43" s="45"/>
      <c r="H43" s="46"/>
      <c r="I43" s="44"/>
      <c r="J43" s="45"/>
      <c r="K43" s="45"/>
      <c r="L43" s="45"/>
      <c r="M43" s="46"/>
      <c r="N43" s="44"/>
      <c r="O43" s="45"/>
      <c r="P43" s="45"/>
      <c r="Q43" s="45"/>
      <c r="R43" s="46"/>
      <c r="S43" s="44"/>
      <c r="T43" s="45"/>
      <c r="U43" s="45"/>
      <c r="V43" s="45"/>
      <c r="W43" s="46"/>
      <c r="X43" s="44"/>
      <c r="Y43" s="45"/>
      <c r="Z43" s="45"/>
      <c r="AA43" s="45"/>
      <c r="AB43" s="46"/>
      <c r="AC43" s="43" t="str">
        <f t="shared" si="0"/>
        <v/>
      </c>
      <c r="AD43" s="43" t="str">
        <f t="shared" si="1"/>
        <v/>
      </c>
      <c r="AE43" s="34"/>
      <c r="AF43" s="39">
        <f t="shared" si="2"/>
        <v>0</v>
      </c>
      <c r="AG43" s="65">
        <f t="shared" si="3"/>
        <v>0</v>
      </c>
      <c r="AH43" s="34"/>
      <c r="AI43" s="34"/>
      <c r="AJ43" s="34"/>
      <c r="AK43" s="34"/>
      <c r="AL43" s="34"/>
      <c r="AM43" s="34"/>
      <c r="AN43" s="34"/>
    </row>
    <row r="44" spans="1:40" s="5" customFormat="1" ht="15" customHeight="1">
      <c r="A44" s="35"/>
      <c r="B44" s="3">
        <v>38</v>
      </c>
      <c r="C44" s="27" t="str">
        <f>IF(นักเรียน!C43="","",นักเรียน!C43)</f>
        <v/>
      </c>
      <c r="D44" s="44"/>
      <c r="E44" s="45"/>
      <c r="F44" s="45"/>
      <c r="G44" s="45"/>
      <c r="H44" s="46"/>
      <c r="I44" s="44"/>
      <c r="J44" s="45"/>
      <c r="K44" s="45"/>
      <c r="L44" s="45"/>
      <c r="M44" s="46"/>
      <c r="N44" s="44"/>
      <c r="O44" s="45"/>
      <c r="P44" s="45"/>
      <c r="Q44" s="45"/>
      <c r="R44" s="46"/>
      <c r="S44" s="44"/>
      <c r="T44" s="45"/>
      <c r="U44" s="45"/>
      <c r="V44" s="45"/>
      <c r="W44" s="46"/>
      <c r="X44" s="44"/>
      <c r="Y44" s="45"/>
      <c r="Z44" s="45"/>
      <c r="AA44" s="45"/>
      <c r="AB44" s="46"/>
      <c r="AC44" s="43" t="str">
        <f t="shared" si="0"/>
        <v/>
      </c>
      <c r="AD44" s="43" t="str">
        <f t="shared" si="1"/>
        <v/>
      </c>
      <c r="AE44" s="35"/>
      <c r="AF44" s="39">
        <f t="shared" si="2"/>
        <v>0</v>
      </c>
      <c r="AG44" s="65">
        <f t="shared" si="3"/>
        <v>0</v>
      </c>
      <c r="AH44" s="35"/>
      <c r="AI44" s="35"/>
      <c r="AJ44" s="35"/>
      <c r="AK44" s="35"/>
      <c r="AL44" s="35"/>
      <c r="AM44" s="35"/>
      <c r="AN44" s="35"/>
    </row>
    <row r="45" spans="1:40" s="5" customFormat="1" ht="15" customHeight="1">
      <c r="A45" s="35"/>
      <c r="B45" s="3">
        <v>39</v>
      </c>
      <c r="C45" s="27" t="str">
        <f>IF(นักเรียน!C44="","",นักเรียน!C44)</f>
        <v/>
      </c>
      <c r="D45" s="44"/>
      <c r="E45" s="45"/>
      <c r="F45" s="45"/>
      <c r="G45" s="45"/>
      <c r="H45" s="46"/>
      <c r="I45" s="44"/>
      <c r="J45" s="45"/>
      <c r="K45" s="45"/>
      <c r="L45" s="45"/>
      <c r="M45" s="46"/>
      <c r="N45" s="44"/>
      <c r="O45" s="45"/>
      <c r="P45" s="45"/>
      <c r="Q45" s="45"/>
      <c r="R45" s="46"/>
      <c r="S45" s="44"/>
      <c r="T45" s="45"/>
      <c r="U45" s="45"/>
      <c r="V45" s="45"/>
      <c r="W45" s="46"/>
      <c r="X45" s="44"/>
      <c r="Y45" s="45"/>
      <c r="Z45" s="45"/>
      <c r="AA45" s="45"/>
      <c r="AB45" s="46"/>
      <c r="AC45" s="43" t="str">
        <f t="shared" si="0"/>
        <v/>
      </c>
      <c r="AD45" s="43" t="str">
        <f t="shared" si="1"/>
        <v/>
      </c>
      <c r="AE45" s="35"/>
      <c r="AF45" s="39">
        <f t="shared" si="2"/>
        <v>0</v>
      </c>
      <c r="AG45" s="65">
        <f t="shared" si="3"/>
        <v>0</v>
      </c>
      <c r="AH45" s="35"/>
      <c r="AI45" s="35"/>
      <c r="AJ45" s="35"/>
      <c r="AK45" s="35"/>
      <c r="AL45" s="35"/>
      <c r="AM45" s="35"/>
      <c r="AN45" s="35"/>
    </row>
    <row r="46" spans="1:40" s="5" customFormat="1" ht="15" customHeight="1">
      <c r="A46" s="35"/>
      <c r="B46" s="3">
        <v>40</v>
      </c>
      <c r="C46" s="27" t="str">
        <f>IF(นักเรียน!C45="","",นักเรียน!C45)</f>
        <v/>
      </c>
      <c r="D46" s="44"/>
      <c r="E46" s="45"/>
      <c r="F46" s="45"/>
      <c r="G46" s="45"/>
      <c r="H46" s="46"/>
      <c r="I46" s="44"/>
      <c r="J46" s="45"/>
      <c r="K46" s="45"/>
      <c r="L46" s="45"/>
      <c r="M46" s="46"/>
      <c r="N46" s="44"/>
      <c r="O46" s="45"/>
      <c r="P46" s="45"/>
      <c r="Q46" s="45"/>
      <c r="R46" s="46"/>
      <c r="S46" s="44"/>
      <c r="T46" s="45"/>
      <c r="U46" s="45"/>
      <c r="V46" s="45"/>
      <c r="W46" s="46"/>
      <c r="X46" s="44"/>
      <c r="Y46" s="45"/>
      <c r="Z46" s="45"/>
      <c r="AA46" s="45"/>
      <c r="AB46" s="46"/>
      <c r="AC46" s="43" t="str">
        <f t="shared" si="0"/>
        <v/>
      </c>
      <c r="AD46" s="43" t="str">
        <f t="shared" si="1"/>
        <v/>
      </c>
      <c r="AE46" s="35"/>
      <c r="AF46" s="39">
        <f t="shared" si="2"/>
        <v>0</v>
      </c>
      <c r="AG46" s="65">
        <f t="shared" si="3"/>
        <v>0</v>
      </c>
      <c r="AH46" s="35"/>
      <c r="AI46" s="35"/>
      <c r="AJ46" s="35"/>
      <c r="AK46" s="35"/>
      <c r="AL46" s="35"/>
      <c r="AM46" s="35"/>
      <c r="AN46" s="35"/>
    </row>
    <row r="47" spans="1:40" s="5" customFormat="1" ht="15" customHeight="1">
      <c r="A47" s="35"/>
      <c r="B47" s="3">
        <v>41</v>
      </c>
      <c r="C47" s="27" t="str">
        <f>IF(นักเรียน!C46="","",นักเรียน!C46)</f>
        <v/>
      </c>
      <c r="D47" s="44"/>
      <c r="E47" s="45"/>
      <c r="F47" s="45"/>
      <c r="G47" s="45"/>
      <c r="H47" s="46"/>
      <c r="I47" s="44"/>
      <c r="J47" s="45"/>
      <c r="K47" s="45"/>
      <c r="L47" s="45"/>
      <c r="M47" s="46"/>
      <c r="N47" s="44"/>
      <c r="O47" s="45"/>
      <c r="P47" s="45"/>
      <c r="Q47" s="45"/>
      <c r="R47" s="46"/>
      <c r="S47" s="44"/>
      <c r="T47" s="45"/>
      <c r="U47" s="45"/>
      <c r="V47" s="45"/>
      <c r="W47" s="46"/>
      <c r="X47" s="44"/>
      <c r="Y47" s="45"/>
      <c r="Z47" s="45"/>
      <c r="AA47" s="45"/>
      <c r="AB47" s="46"/>
      <c r="AC47" s="43" t="str">
        <f t="shared" si="0"/>
        <v/>
      </c>
      <c r="AD47" s="43" t="str">
        <f t="shared" si="1"/>
        <v/>
      </c>
      <c r="AE47" s="35"/>
      <c r="AF47" s="39">
        <f t="shared" si="2"/>
        <v>0</v>
      </c>
      <c r="AG47" s="65">
        <f t="shared" si="3"/>
        <v>0</v>
      </c>
      <c r="AH47" s="35"/>
      <c r="AI47" s="35"/>
      <c r="AJ47" s="35"/>
      <c r="AK47" s="35"/>
      <c r="AL47" s="35"/>
      <c r="AM47" s="35"/>
      <c r="AN47" s="35"/>
    </row>
    <row r="48" spans="1:40" s="5" customFormat="1" ht="15" customHeight="1">
      <c r="A48" s="35"/>
      <c r="B48" s="3">
        <v>42</v>
      </c>
      <c r="C48" s="27" t="str">
        <f>IF(นักเรียน!C47="","",นักเรียน!C47)</f>
        <v/>
      </c>
      <c r="D48" s="44"/>
      <c r="E48" s="45"/>
      <c r="F48" s="45"/>
      <c r="G48" s="45"/>
      <c r="H48" s="46"/>
      <c r="I48" s="44"/>
      <c r="J48" s="45"/>
      <c r="K48" s="45"/>
      <c r="L48" s="45"/>
      <c r="M48" s="46"/>
      <c r="N48" s="44"/>
      <c r="O48" s="45"/>
      <c r="P48" s="45"/>
      <c r="Q48" s="45"/>
      <c r="R48" s="46"/>
      <c r="S48" s="44"/>
      <c r="T48" s="45"/>
      <c r="U48" s="45"/>
      <c r="V48" s="45"/>
      <c r="W48" s="46"/>
      <c r="X48" s="44"/>
      <c r="Y48" s="45"/>
      <c r="Z48" s="45"/>
      <c r="AA48" s="45"/>
      <c r="AB48" s="46"/>
      <c r="AC48" s="43" t="str">
        <f t="shared" si="0"/>
        <v/>
      </c>
      <c r="AD48" s="43" t="str">
        <f t="shared" si="1"/>
        <v/>
      </c>
      <c r="AE48" s="35"/>
      <c r="AF48" s="39">
        <f t="shared" si="2"/>
        <v>0</v>
      </c>
      <c r="AG48" s="65">
        <f t="shared" si="3"/>
        <v>0</v>
      </c>
      <c r="AH48" s="35"/>
      <c r="AI48" s="35"/>
      <c r="AJ48" s="35"/>
      <c r="AK48" s="35"/>
      <c r="AL48" s="35"/>
      <c r="AM48" s="35"/>
      <c r="AN48" s="35"/>
    </row>
    <row r="49" spans="1:40" s="5" customFormat="1" ht="15" customHeight="1">
      <c r="A49" s="35"/>
      <c r="B49" s="3">
        <v>43</v>
      </c>
      <c r="C49" s="27" t="str">
        <f>IF(นักเรียน!C48="","",นักเรียน!C48)</f>
        <v/>
      </c>
      <c r="D49" s="44"/>
      <c r="E49" s="45"/>
      <c r="F49" s="45"/>
      <c r="G49" s="45"/>
      <c r="H49" s="46"/>
      <c r="I49" s="44"/>
      <c r="J49" s="45"/>
      <c r="K49" s="45"/>
      <c r="L49" s="45"/>
      <c r="M49" s="46"/>
      <c r="N49" s="44"/>
      <c r="O49" s="45"/>
      <c r="P49" s="45"/>
      <c r="Q49" s="45"/>
      <c r="R49" s="46"/>
      <c r="S49" s="44"/>
      <c r="T49" s="45"/>
      <c r="U49" s="45"/>
      <c r="V49" s="45"/>
      <c r="W49" s="46"/>
      <c r="X49" s="44"/>
      <c r="Y49" s="45"/>
      <c r="Z49" s="45"/>
      <c r="AA49" s="45"/>
      <c r="AB49" s="46"/>
      <c r="AC49" s="43" t="str">
        <f t="shared" si="0"/>
        <v/>
      </c>
      <c r="AD49" s="43" t="str">
        <f t="shared" si="1"/>
        <v/>
      </c>
      <c r="AE49" s="35"/>
      <c r="AF49" s="39">
        <f t="shared" si="2"/>
        <v>0</v>
      </c>
      <c r="AG49" s="65">
        <f t="shared" si="3"/>
        <v>0</v>
      </c>
      <c r="AH49" s="35"/>
      <c r="AI49" s="35"/>
      <c r="AJ49" s="35"/>
      <c r="AK49" s="35"/>
      <c r="AL49" s="35"/>
      <c r="AM49" s="35"/>
      <c r="AN49" s="35"/>
    </row>
    <row r="50" spans="1:40" s="5" customFormat="1" ht="15" customHeight="1">
      <c r="A50" s="35"/>
      <c r="B50" s="3">
        <v>44</v>
      </c>
      <c r="C50" s="27" t="str">
        <f>IF(นักเรียน!C49="","",นักเรียน!C49)</f>
        <v/>
      </c>
      <c r="D50" s="44"/>
      <c r="E50" s="45"/>
      <c r="F50" s="45"/>
      <c r="G50" s="45"/>
      <c r="H50" s="46"/>
      <c r="I50" s="44"/>
      <c r="J50" s="45"/>
      <c r="K50" s="45"/>
      <c r="L50" s="45"/>
      <c r="M50" s="46"/>
      <c r="N50" s="44"/>
      <c r="O50" s="45"/>
      <c r="P50" s="45"/>
      <c r="Q50" s="45"/>
      <c r="R50" s="46"/>
      <c r="S50" s="44"/>
      <c r="T50" s="45"/>
      <c r="U50" s="45"/>
      <c r="V50" s="45"/>
      <c r="W50" s="46"/>
      <c r="X50" s="44"/>
      <c r="Y50" s="45"/>
      <c r="Z50" s="45"/>
      <c r="AA50" s="45"/>
      <c r="AB50" s="46"/>
      <c r="AC50" s="43" t="str">
        <f t="shared" si="0"/>
        <v/>
      </c>
      <c r="AD50" s="43" t="str">
        <f t="shared" si="1"/>
        <v/>
      </c>
      <c r="AE50" s="35"/>
      <c r="AF50" s="39">
        <f t="shared" si="2"/>
        <v>0</v>
      </c>
      <c r="AG50" s="65">
        <f t="shared" si="3"/>
        <v>0</v>
      </c>
      <c r="AH50" s="35"/>
      <c r="AI50" s="35"/>
      <c r="AJ50" s="35"/>
      <c r="AK50" s="35"/>
      <c r="AL50" s="35"/>
      <c r="AM50" s="35"/>
      <c r="AN50" s="35"/>
    </row>
    <row r="51" spans="1:40" s="5" customFormat="1" ht="15" customHeight="1">
      <c r="A51" s="35"/>
      <c r="B51" s="3">
        <v>45</v>
      </c>
      <c r="C51" s="27" t="str">
        <f>IF(นักเรียน!C50="","",นักเรียน!C50)</f>
        <v/>
      </c>
      <c r="D51" s="44"/>
      <c r="E51" s="45"/>
      <c r="F51" s="45"/>
      <c r="G51" s="45"/>
      <c r="H51" s="46"/>
      <c r="I51" s="44"/>
      <c r="J51" s="45"/>
      <c r="K51" s="45"/>
      <c r="L51" s="45"/>
      <c r="M51" s="46"/>
      <c r="N51" s="44"/>
      <c r="O51" s="45"/>
      <c r="P51" s="45"/>
      <c r="Q51" s="45"/>
      <c r="R51" s="46"/>
      <c r="S51" s="44"/>
      <c r="T51" s="45"/>
      <c r="U51" s="45"/>
      <c r="V51" s="45"/>
      <c r="W51" s="46"/>
      <c r="X51" s="44"/>
      <c r="Y51" s="45"/>
      <c r="Z51" s="45"/>
      <c r="AA51" s="45"/>
      <c r="AB51" s="46"/>
      <c r="AC51" s="43" t="str">
        <f t="shared" si="0"/>
        <v/>
      </c>
      <c r="AD51" s="43" t="str">
        <f>IF(AC51="","",IF(AC51=5,"ดีเยี่ยม",IF(AC51=4,"ดีมาก",IF(AC51=3,"ดี",IF(AC51=2,"พอใช้","ปรับปรุง")))))</f>
        <v/>
      </c>
      <c r="AE51" s="35"/>
      <c r="AF51" s="39">
        <f t="shared" si="2"/>
        <v>0</v>
      </c>
      <c r="AG51" s="65">
        <f t="shared" si="3"/>
        <v>0</v>
      </c>
      <c r="AH51" s="35"/>
      <c r="AI51" s="35"/>
      <c r="AJ51" s="35"/>
      <c r="AK51" s="35"/>
      <c r="AL51" s="35"/>
      <c r="AM51" s="35"/>
      <c r="AN51" s="35"/>
    </row>
    <row r="52" spans="1:40" s="5" customFormat="1" ht="16.5" customHeight="1">
      <c r="A52" s="35"/>
      <c r="B52" s="168" t="s">
        <v>45</v>
      </c>
      <c r="C52" s="168"/>
      <c r="D52" s="168"/>
      <c r="E52" s="168"/>
      <c r="F52" s="168"/>
      <c r="G52" s="168"/>
      <c r="H52" s="168"/>
      <c r="I52" s="170" t="str">
        <f>IF(AH2=0,"",AH2)</f>
        <v/>
      </c>
      <c r="J52" s="170"/>
      <c r="K52" s="170"/>
      <c r="L52" s="170"/>
      <c r="M52" s="170"/>
      <c r="N52" s="181" t="s">
        <v>36</v>
      </c>
      <c r="O52" s="182"/>
      <c r="P52" s="182"/>
      <c r="Q52" s="182"/>
      <c r="R52" s="182"/>
      <c r="S52" s="182"/>
      <c r="T52" s="182"/>
      <c r="U52" s="182"/>
      <c r="V52" s="182"/>
      <c r="W52" s="182"/>
      <c r="X52" s="182"/>
      <c r="Y52" s="182"/>
      <c r="Z52" s="182"/>
      <c r="AA52" s="182"/>
      <c r="AB52" s="183"/>
      <c r="AC52" s="169" t="str">
        <f>IF(AH4="-","-",AH4)</f>
        <v>-</v>
      </c>
      <c r="AD52" s="170"/>
      <c r="AE52" s="35"/>
      <c r="AF52" s="66"/>
      <c r="AG52" s="67"/>
      <c r="AH52" s="35"/>
      <c r="AI52" s="35"/>
      <c r="AJ52" s="35"/>
      <c r="AK52" s="35"/>
      <c r="AL52" s="35"/>
      <c r="AM52" s="35"/>
      <c r="AN52" s="35"/>
    </row>
    <row r="53" spans="1:40" s="5" customFormat="1" ht="16.5" customHeight="1">
      <c r="A53" s="35"/>
      <c r="B53" s="171" t="s">
        <v>35</v>
      </c>
      <c r="C53" s="171"/>
      <c r="D53" s="171"/>
      <c r="E53" s="171"/>
      <c r="F53" s="171"/>
      <c r="G53" s="171"/>
      <c r="H53" s="171"/>
      <c r="I53" s="172" t="str">
        <f>IF(AH3="-","",AH3)</f>
        <v/>
      </c>
      <c r="J53" s="173"/>
      <c r="K53" s="173"/>
      <c r="L53" s="173"/>
      <c r="M53" s="173"/>
      <c r="N53" s="184" t="s">
        <v>2</v>
      </c>
      <c r="O53" s="185"/>
      <c r="P53" s="185"/>
      <c r="Q53" s="185"/>
      <c r="R53" s="185"/>
      <c r="S53" s="185"/>
      <c r="T53" s="185"/>
      <c r="U53" s="185"/>
      <c r="V53" s="185"/>
      <c r="W53" s="185"/>
      <c r="X53" s="185"/>
      <c r="Y53" s="185"/>
      <c r="Z53" s="185"/>
      <c r="AA53" s="185"/>
      <c r="AB53" s="186"/>
      <c r="AC53" s="180" t="str">
        <f>IF(AC52="-","-",IF(AC52&gt;=1.8,5,IF(AC52&gt;=1.5,4,IF(AC52&gt;=1.2,3,IF(AC52&gt;=1,2,1)))))</f>
        <v>-</v>
      </c>
      <c r="AD53" s="180"/>
      <c r="AE53" s="35"/>
      <c r="AF53" s="66"/>
      <c r="AG53" s="67"/>
      <c r="AH53" s="35"/>
      <c r="AI53" s="35"/>
      <c r="AJ53" s="35"/>
      <c r="AK53" s="35"/>
      <c r="AL53" s="35"/>
      <c r="AM53" s="35"/>
      <c r="AN53" s="35"/>
    </row>
    <row r="54" spans="1:40" s="5" customFormat="1" ht="16.5" customHeight="1">
      <c r="A54" s="35"/>
      <c r="B54" s="168" t="s">
        <v>46</v>
      </c>
      <c r="C54" s="168"/>
      <c r="D54" s="168"/>
      <c r="E54" s="168"/>
      <c r="F54" s="168"/>
      <c r="G54" s="168"/>
      <c r="H54" s="168"/>
      <c r="I54" s="168"/>
      <c r="J54" s="168"/>
      <c r="K54" s="168"/>
      <c r="L54" s="168"/>
      <c r="M54" s="168"/>
      <c r="N54" s="168"/>
      <c r="O54" s="168"/>
      <c r="P54" s="168"/>
      <c r="Q54" s="168"/>
      <c r="R54" s="168"/>
      <c r="S54" s="168"/>
      <c r="T54" s="168"/>
      <c r="U54" s="168"/>
      <c r="V54" s="168"/>
      <c r="W54" s="168"/>
      <c r="X54" s="168"/>
      <c r="Y54" s="168"/>
      <c r="Z54" s="168"/>
      <c r="AA54" s="168"/>
      <c r="AB54" s="168"/>
      <c r="AC54" s="170" t="str">
        <f>IF(AC53="-","-",IF(AC53=5,"ดีเยี่ยม",IF(AC53=4,"ดีมาก",IF(AC53=3,"ดี",IF(AC53=2,"พอใช้","ปรับปรุง")))))</f>
        <v>-</v>
      </c>
      <c r="AD54" s="170"/>
      <c r="AE54" s="35"/>
      <c r="AF54" s="66"/>
      <c r="AG54" s="67"/>
      <c r="AH54" s="35"/>
      <c r="AI54" s="35"/>
      <c r="AJ54" s="35"/>
      <c r="AK54" s="35"/>
      <c r="AL54" s="35"/>
      <c r="AM54" s="35"/>
      <c r="AN54" s="35"/>
    </row>
    <row r="55" spans="1:40" s="5" customFormat="1" ht="15.75" customHeight="1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8"/>
      <c r="AG55" s="35"/>
      <c r="AH55" s="35"/>
      <c r="AI55" s="35"/>
      <c r="AJ55" s="35"/>
      <c r="AK55" s="35"/>
      <c r="AL55" s="35"/>
      <c r="AM55" s="35"/>
      <c r="AN55" s="35"/>
    </row>
    <row r="56" spans="1:40">
      <c r="B56" s="33"/>
      <c r="C56" s="68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49" t="s">
        <v>37</v>
      </c>
      <c r="AD56" s="57">
        <f>COUNTIF(AC7:AC51,5)</f>
        <v>0</v>
      </c>
      <c r="AE56" s="33" t="s">
        <v>34</v>
      </c>
    </row>
    <row r="57" spans="1:40"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49" t="s">
        <v>38</v>
      </c>
      <c r="AD57" s="57">
        <f>COUNTIF(AC7:AC51,4)</f>
        <v>0</v>
      </c>
      <c r="AE57" s="33" t="s">
        <v>34</v>
      </c>
    </row>
    <row r="58" spans="1:40"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49" t="s">
        <v>39</v>
      </c>
      <c r="AD58" s="57">
        <f>COUNTIF(AC7:AC51,3)</f>
        <v>0</v>
      </c>
      <c r="AE58" s="33" t="s">
        <v>34</v>
      </c>
    </row>
    <row r="59" spans="1:40"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49" t="s">
        <v>40</v>
      </c>
      <c r="AD59" s="57">
        <f>COUNTIF(AC7:AC51,2)</f>
        <v>0</v>
      </c>
      <c r="AE59" s="33" t="s">
        <v>34</v>
      </c>
    </row>
    <row r="60" spans="1:40"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49" t="s">
        <v>41</v>
      </c>
      <c r="AD60" s="57">
        <f>COUNTIF(AC7:AC51,1)</f>
        <v>0</v>
      </c>
      <c r="AE60" s="33" t="s">
        <v>34</v>
      </c>
    </row>
    <row r="61" spans="1:40"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49" t="s">
        <v>44</v>
      </c>
      <c r="AD61" s="58">
        <f>SUM(AD56:AD60)</f>
        <v>0</v>
      </c>
      <c r="AE61" s="33" t="s">
        <v>34</v>
      </c>
    </row>
    <row r="62" spans="1:40"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</row>
    <row r="63" spans="1:40"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</row>
    <row r="64" spans="1:40"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</row>
    <row r="65" spans="2:30"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</row>
    <row r="66" spans="2:30"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</row>
    <row r="67" spans="2:30"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</row>
    <row r="68" spans="2:30"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</row>
    <row r="69" spans="2:30"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</row>
    <row r="70" spans="2:30"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</row>
    <row r="71" spans="2:30"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</row>
    <row r="72" spans="2:30"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</row>
    <row r="73" spans="2:30"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</row>
    <row r="74" spans="2:30"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</row>
    <row r="75" spans="2:30"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</row>
    <row r="76" spans="2:30"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</row>
    <row r="77" spans="2:30"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</row>
    <row r="78" spans="2:30"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</row>
    <row r="79" spans="2:30"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</row>
    <row r="80" spans="2:30"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</row>
    <row r="81" spans="2:30"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</row>
    <row r="82" spans="2:30"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</row>
    <row r="83" spans="2:30"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</row>
    <row r="84" spans="2:30"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</row>
    <row r="85" spans="2:30"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</row>
  </sheetData>
  <sheetProtection password="CF17" sheet="1" objects="1" scenarios="1" selectLockedCells="1"/>
  <mergeCells count="20">
    <mergeCell ref="C2:AC2"/>
    <mergeCell ref="B5:B6"/>
    <mergeCell ref="C5:C6"/>
    <mergeCell ref="D5:H5"/>
    <mergeCell ref="I5:M5"/>
    <mergeCell ref="N5:R5"/>
    <mergeCell ref="X5:AB5"/>
    <mergeCell ref="AC5:AC6"/>
    <mergeCell ref="B54:AB54"/>
    <mergeCell ref="AC54:AD54"/>
    <mergeCell ref="S5:W5"/>
    <mergeCell ref="AD5:AD6"/>
    <mergeCell ref="B52:H52"/>
    <mergeCell ref="I52:M52"/>
    <mergeCell ref="N52:AB52"/>
    <mergeCell ref="AC52:AD52"/>
    <mergeCell ref="B53:H53"/>
    <mergeCell ref="I53:M53"/>
    <mergeCell ref="N53:AB53"/>
    <mergeCell ref="AC53:AD53"/>
  </mergeCells>
  <dataValidations count="5">
    <dataValidation type="list" allowBlank="1" showInputMessage="1" showErrorMessage="1" error="ในช่องนี้กรอกค่าระดับการประเมินเป็น 4 เท่านั้นครับ" prompt="ระดับคุณภาพ &quot;ดีมาก&quot;" sqref="Y7:Y51 J7:J51 E7:E51 O7:O51 T7:T51">
      <formula1>scor4</formula1>
    </dataValidation>
    <dataValidation type="list" allowBlank="1" showInputMessage="1" showErrorMessage="1" error="ในช่องนี้กรอกค่าระดับการประเมินเป็น 5 เท่านั้นครับ" prompt="ระดับคุณภาพ &quot;ดีเยี่ยม&quot;" sqref="X7:X51 I7:I51 D7:D51 N7:N51 S7:S51">
      <formula1>scor5</formula1>
    </dataValidation>
    <dataValidation type="list" allowBlank="1" showInputMessage="1" showErrorMessage="1" error="ในช่องนี้กรอกค่าระดับการประเมินเป็น 3 เท่านั้นครับ" prompt="ระดับคุณภาพ &quot;ดี&quot;" sqref="Z7:Z51 K7:K51 F7:F51 P7:P51 U7:U51">
      <formula1>scor3</formula1>
    </dataValidation>
    <dataValidation type="list" allowBlank="1" showInputMessage="1" showErrorMessage="1" error="ในช่องนี้กรอกค่าระดับการประเมินเป็น 2 เท่านั้นครับ" prompt="ระดับคุณภาพ &quot;พอใช้&quot;" sqref="AA7:AA51 L7:L51 G7:G51 Q7:Q51 V7:V51">
      <formula1>scor2</formula1>
    </dataValidation>
    <dataValidation type="list" allowBlank="1" showInputMessage="1" showErrorMessage="1" error="ในช่องนี้กรอกค่าระดับการประเมินเป็น 1 เท่านั้นครับ" prompt="ระดับคุณภาพ &quot;ปรับปรุง&quot;" sqref="AB7:AB51 H7:H51 M7:M51 R7:R51 W7:W51">
      <formula1>scor1</formula1>
    </dataValidation>
  </dataValidations>
  <printOptions horizontalCentered="1"/>
  <pageMargins left="0.51181102362204722" right="0.11811023622047245" top="0.35433070866141736" bottom="0.15748031496062992" header="0.11811023622047245" footer="0.11811023622047245"/>
  <pageSetup paperSize="9" scale="90" orientation="portrait" blackAndWhite="1" horizontalDpi="4294967293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A1:AN85"/>
  <sheetViews>
    <sheetView showGridLines="0" showRowColHeaders="0" workbookViewId="0">
      <selection activeCell="AF4" sqref="AF4"/>
    </sheetView>
  </sheetViews>
  <sheetFormatPr defaultColWidth="23.25" defaultRowHeight="22.5"/>
  <cols>
    <col min="1" max="1" width="15" style="33" customWidth="1"/>
    <col min="2" max="2" width="4.125" style="1" customWidth="1"/>
    <col min="3" max="3" width="21.875" style="1" customWidth="1"/>
    <col min="4" max="28" width="2.25" style="1" customWidth="1"/>
    <col min="29" max="29" width="5.75" style="1" customWidth="1"/>
    <col min="30" max="30" width="8" style="1" customWidth="1"/>
    <col min="31" max="31" width="10.625" style="33" customWidth="1"/>
    <col min="32" max="32" width="14.625" style="36" customWidth="1"/>
    <col min="33" max="33" width="15.875" style="33" customWidth="1"/>
    <col min="34" max="34" width="10.25" style="33" customWidth="1"/>
    <col min="35" max="35" width="13.625" style="33" customWidth="1"/>
    <col min="36" max="40" width="23.25" style="33"/>
    <col min="41" max="16384" width="23.25" style="1"/>
  </cols>
  <sheetData>
    <row r="1" spans="1:40"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G1" s="52" t="s">
        <v>43</v>
      </c>
      <c r="AH1" s="100">
        <v>1</v>
      </c>
      <c r="AI1" s="56" t="s">
        <v>42</v>
      </c>
    </row>
    <row r="2" spans="1:40" s="7" customFormat="1" ht="19.5" customHeight="1">
      <c r="A2" s="32"/>
      <c r="B2" s="24"/>
      <c r="C2" s="162" t="str">
        <f>'มฐ.1-1'!C2:T2</f>
        <v>แบบประเมินมาตรฐานด้านคุณภาพผู้เรียน  ระดับมัธยมศึกษาปีที่... ปีการศึกษา 2556</v>
      </c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24"/>
      <c r="AE2" s="32"/>
      <c r="AF2" s="37"/>
      <c r="AG2" s="52" t="s">
        <v>33</v>
      </c>
      <c r="AH2" s="54">
        <f>SUM(AD56:AD58)</f>
        <v>0</v>
      </c>
      <c r="AI2" s="56" t="s">
        <v>34</v>
      </c>
      <c r="AJ2" s="32"/>
      <c r="AK2" s="32"/>
      <c r="AL2" s="32"/>
      <c r="AM2" s="32"/>
      <c r="AN2" s="32"/>
    </row>
    <row r="3" spans="1:40" s="7" customFormat="1" ht="19.5" customHeight="1">
      <c r="A3" s="32"/>
      <c r="B3" s="24"/>
      <c r="C3" s="24" t="s">
        <v>171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32"/>
      <c r="AF3" s="51"/>
      <c r="AG3" s="52" t="s">
        <v>35</v>
      </c>
      <c r="AH3" s="55" t="str">
        <f>IF(AH2=0,"-",AH2*100/AD61)</f>
        <v>-</v>
      </c>
      <c r="AI3" s="56"/>
      <c r="AJ3" s="32"/>
      <c r="AK3" s="32"/>
      <c r="AL3" s="32"/>
      <c r="AM3" s="32"/>
      <c r="AN3" s="32"/>
    </row>
    <row r="4" spans="1:40" s="21" customFormat="1" ht="21" customHeight="1">
      <c r="A4" s="32"/>
      <c r="C4" s="21" t="s">
        <v>178</v>
      </c>
      <c r="AE4" s="32"/>
      <c r="AF4" s="152"/>
      <c r="AG4" s="52" t="s">
        <v>36</v>
      </c>
      <c r="AH4" s="55" t="str">
        <f>IF(AH3="-","-",AH3*AH1/100)</f>
        <v>-</v>
      </c>
      <c r="AI4" s="56" t="s">
        <v>42</v>
      </c>
      <c r="AJ4" s="32"/>
      <c r="AK4" s="32"/>
      <c r="AL4" s="32"/>
      <c r="AM4" s="32"/>
      <c r="AN4" s="32"/>
    </row>
    <row r="5" spans="1:40" s="7" customFormat="1" ht="75.75" customHeight="1">
      <c r="A5" s="32"/>
      <c r="B5" s="167" t="s">
        <v>0</v>
      </c>
      <c r="C5" s="167" t="s">
        <v>1</v>
      </c>
      <c r="D5" s="175" t="s">
        <v>179</v>
      </c>
      <c r="E5" s="176"/>
      <c r="F5" s="176"/>
      <c r="G5" s="176"/>
      <c r="H5" s="177"/>
      <c r="I5" s="198" t="s">
        <v>180</v>
      </c>
      <c r="J5" s="201"/>
      <c r="K5" s="201"/>
      <c r="L5" s="201"/>
      <c r="M5" s="202"/>
      <c r="N5" s="198" t="s">
        <v>181</v>
      </c>
      <c r="O5" s="199"/>
      <c r="P5" s="199"/>
      <c r="Q5" s="199"/>
      <c r="R5" s="199"/>
      <c r="S5" s="175" t="s">
        <v>182</v>
      </c>
      <c r="T5" s="176"/>
      <c r="U5" s="176"/>
      <c r="V5" s="176"/>
      <c r="W5" s="176"/>
      <c r="X5" s="175" t="s">
        <v>183</v>
      </c>
      <c r="Y5" s="176"/>
      <c r="Z5" s="176"/>
      <c r="AA5" s="176"/>
      <c r="AB5" s="176"/>
      <c r="AC5" s="174" t="s">
        <v>31</v>
      </c>
      <c r="AD5" s="174" t="s">
        <v>30</v>
      </c>
      <c r="AE5" s="32"/>
      <c r="AF5" s="47" t="s">
        <v>8</v>
      </c>
      <c r="AG5" s="48" t="s">
        <v>9</v>
      </c>
      <c r="AH5" s="32"/>
      <c r="AI5" s="32"/>
      <c r="AJ5" s="32"/>
      <c r="AK5" s="32"/>
      <c r="AL5" s="32"/>
      <c r="AM5" s="32"/>
      <c r="AN5" s="32"/>
    </row>
    <row r="6" spans="1:40" ht="24" customHeight="1">
      <c r="B6" s="167"/>
      <c r="C6" s="167"/>
      <c r="D6" s="40">
        <v>5</v>
      </c>
      <c r="E6" s="41">
        <v>4</v>
      </c>
      <c r="F6" s="41">
        <v>3</v>
      </c>
      <c r="G6" s="41">
        <v>2</v>
      </c>
      <c r="H6" s="42">
        <v>1</v>
      </c>
      <c r="I6" s="40">
        <v>5</v>
      </c>
      <c r="J6" s="41">
        <v>4</v>
      </c>
      <c r="K6" s="41">
        <v>3</v>
      </c>
      <c r="L6" s="41">
        <v>2</v>
      </c>
      <c r="M6" s="42">
        <v>1</v>
      </c>
      <c r="N6" s="40">
        <v>5</v>
      </c>
      <c r="O6" s="41">
        <v>4</v>
      </c>
      <c r="P6" s="41">
        <v>3</v>
      </c>
      <c r="Q6" s="41">
        <v>2</v>
      </c>
      <c r="R6" s="41">
        <v>1</v>
      </c>
      <c r="S6" s="41">
        <v>5</v>
      </c>
      <c r="T6" s="41">
        <v>4</v>
      </c>
      <c r="U6" s="41">
        <v>3</v>
      </c>
      <c r="V6" s="41">
        <v>2</v>
      </c>
      <c r="W6" s="50">
        <v>1</v>
      </c>
      <c r="X6" s="41">
        <v>5</v>
      </c>
      <c r="Y6" s="41">
        <v>4</v>
      </c>
      <c r="Z6" s="41">
        <v>3</v>
      </c>
      <c r="AA6" s="41">
        <v>2</v>
      </c>
      <c r="AB6" s="50">
        <v>1</v>
      </c>
      <c r="AC6" s="174"/>
      <c r="AD6" s="174"/>
      <c r="AF6" s="63">
        <v>25</v>
      </c>
      <c r="AG6" s="64">
        <v>100</v>
      </c>
    </row>
    <row r="7" spans="1:40" s="4" customFormat="1" ht="15" customHeight="1">
      <c r="A7" s="34"/>
      <c r="B7" s="3">
        <v>1</v>
      </c>
      <c r="C7" s="27" t="str">
        <f>IF(นักเรียน!C6="","",นักเรียน!C6)</f>
        <v>สามเณร</v>
      </c>
      <c r="D7" s="44"/>
      <c r="E7" s="45"/>
      <c r="F7" s="45"/>
      <c r="G7" s="45"/>
      <c r="H7" s="46"/>
      <c r="I7" s="44"/>
      <c r="J7" s="45"/>
      <c r="K7" s="45"/>
      <c r="L7" s="45"/>
      <c r="M7" s="46"/>
      <c r="N7" s="44"/>
      <c r="O7" s="45"/>
      <c r="P7" s="45"/>
      <c r="Q7" s="45"/>
      <c r="R7" s="46"/>
      <c r="S7" s="44"/>
      <c r="T7" s="45"/>
      <c r="U7" s="45"/>
      <c r="V7" s="45"/>
      <c r="W7" s="46"/>
      <c r="X7" s="44"/>
      <c r="Y7" s="45"/>
      <c r="Z7" s="45"/>
      <c r="AA7" s="45"/>
      <c r="AB7" s="46"/>
      <c r="AC7" s="43" t="str">
        <f>IF(AG7=0,"",IF(AG7&gt;=90,5,IF(AG7&gt;=75,4,IF(AG7&gt;=60,3,IF(AG7&gt;=50,2,1)))))</f>
        <v/>
      </c>
      <c r="AD7" s="43" t="str">
        <f>IF(AC7="","",IF(AC7=5,"ดีเยี่ยม",IF(AC7=4,"ดีมาก",IF(AC7=3,"ดี",IF(AC7=2,"พอใช้","ปรับปรุง")))))</f>
        <v/>
      </c>
      <c r="AE7" s="34"/>
      <c r="AF7" s="39">
        <f>SUM(D7:AB7)</f>
        <v>0</v>
      </c>
      <c r="AG7" s="65">
        <f>AF7*100/$AF$6</f>
        <v>0</v>
      </c>
      <c r="AH7" s="34"/>
      <c r="AI7" s="34"/>
      <c r="AJ7" s="34"/>
      <c r="AK7" s="34"/>
      <c r="AL7" s="34"/>
      <c r="AM7" s="34"/>
      <c r="AN7" s="34"/>
    </row>
    <row r="8" spans="1:40" s="4" customFormat="1" ht="15" customHeight="1">
      <c r="A8" s="34"/>
      <c r="B8" s="3">
        <v>2</v>
      </c>
      <c r="C8" s="27" t="str">
        <f>IF(นักเรียน!C7="","",นักเรียน!C7)</f>
        <v>สามเณร</v>
      </c>
      <c r="D8" s="44"/>
      <c r="E8" s="45"/>
      <c r="F8" s="45"/>
      <c r="G8" s="45"/>
      <c r="H8" s="46"/>
      <c r="I8" s="44"/>
      <c r="J8" s="45"/>
      <c r="K8" s="45"/>
      <c r="L8" s="45"/>
      <c r="M8" s="46"/>
      <c r="N8" s="44"/>
      <c r="O8" s="45"/>
      <c r="P8" s="45"/>
      <c r="Q8" s="45"/>
      <c r="R8" s="46"/>
      <c r="S8" s="44"/>
      <c r="T8" s="45"/>
      <c r="U8" s="45"/>
      <c r="V8" s="45"/>
      <c r="W8" s="46"/>
      <c r="X8" s="44"/>
      <c r="Y8" s="45"/>
      <c r="Z8" s="45"/>
      <c r="AA8" s="45"/>
      <c r="AB8" s="46"/>
      <c r="AC8" s="43" t="str">
        <f t="shared" ref="AC8:AC51" si="0">IF(AG8=0,"",IF(AG8&gt;=90,5,IF(AG8&gt;=75,4,IF(AG8&gt;=60,3,IF(AG8&gt;=50,2,1)))))</f>
        <v/>
      </c>
      <c r="AD8" s="43" t="str">
        <f t="shared" ref="AD8:AD50" si="1">IF(AC8="","",IF(AC8=5,"ดีเยี่ยม",IF(AC8=4,"ดีมาก",IF(AC8=3,"ดี",IF(AC8=2,"พอใช้","ปรับปรุง")))))</f>
        <v/>
      </c>
      <c r="AE8" s="34"/>
      <c r="AF8" s="39">
        <f t="shared" ref="AF8:AF51" si="2">SUM(D8:AB8)</f>
        <v>0</v>
      </c>
      <c r="AG8" s="65">
        <f t="shared" ref="AG8:AG51" si="3">AF8*100/$AF$6</f>
        <v>0</v>
      </c>
      <c r="AH8" s="34"/>
      <c r="AI8" s="34"/>
      <c r="AJ8" s="34"/>
      <c r="AK8" s="34"/>
      <c r="AL8" s="34"/>
      <c r="AM8" s="34"/>
      <c r="AN8" s="34"/>
    </row>
    <row r="9" spans="1:40" s="4" customFormat="1" ht="15" customHeight="1">
      <c r="A9" s="34"/>
      <c r="B9" s="3">
        <v>3</v>
      </c>
      <c r="C9" s="27" t="str">
        <f>IF(นักเรียน!C8="","",นักเรียน!C8)</f>
        <v>สามเณร</v>
      </c>
      <c r="D9" s="44"/>
      <c r="E9" s="45"/>
      <c r="F9" s="45"/>
      <c r="G9" s="45"/>
      <c r="H9" s="46"/>
      <c r="I9" s="44"/>
      <c r="J9" s="45"/>
      <c r="K9" s="45"/>
      <c r="L9" s="45"/>
      <c r="M9" s="46"/>
      <c r="N9" s="44"/>
      <c r="O9" s="45"/>
      <c r="P9" s="45"/>
      <c r="Q9" s="45"/>
      <c r="R9" s="46"/>
      <c r="S9" s="44"/>
      <c r="T9" s="45"/>
      <c r="U9" s="45"/>
      <c r="V9" s="45"/>
      <c r="W9" s="46"/>
      <c r="X9" s="44"/>
      <c r="Y9" s="45"/>
      <c r="Z9" s="45"/>
      <c r="AA9" s="45"/>
      <c r="AB9" s="46"/>
      <c r="AC9" s="43" t="str">
        <f t="shared" si="0"/>
        <v/>
      </c>
      <c r="AD9" s="43" t="str">
        <f t="shared" si="1"/>
        <v/>
      </c>
      <c r="AE9" s="34"/>
      <c r="AF9" s="39">
        <f t="shared" si="2"/>
        <v>0</v>
      </c>
      <c r="AG9" s="65">
        <f t="shared" si="3"/>
        <v>0</v>
      </c>
      <c r="AH9" s="34"/>
      <c r="AI9" s="34"/>
      <c r="AJ9" s="34"/>
      <c r="AK9" s="34"/>
      <c r="AL9" s="34"/>
      <c r="AM9" s="34"/>
      <c r="AN9" s="34"/>
    </row>
    <row r="10" spans="1:40" s="4" customFormat="1" ht="15" customHeight="1">
      <c r="A10" s="34"/>
      <c r="B10" s="3">
        <v>4</v>
      </c>
      <c r="C10" s="27" t="str">
        <f>IF(นักเรียน!C9="","",นักเรียน!C9)</f>
        <v>สามเณร</v>
      </c>
      <c r="D10" s="44"/>
      <c r="E10" s="45"/>
      <c r="F10" s="45"/>
      <c r="G10" s="45"/>
      <c r="H10" s="46"/>
      <c r="I10" s="44"/>
      <c r="J10" s="45"/>
      <c r="K10" s="45"/>
      <c r="L10" s="45"/>
      <c r="M10" s="46"/>
      <c r="N10" s="44"/>
      <c r="O10" s="45"/>
      <c r="P10" s="45"/>
      <c r="Q10" s="45"/>
      <c r="R10" s="46"/>
      <c r="S10" s="44"/>
      <c r="T10" s="45"/>
      <c r="U10" s="45"/>
      <c r="V10" s="45"/>
      <c r="W10" s="46"/>
      <c r="X10" s="44"/>
      <c r="Y10" s="45"/>
      <c r="Z10" s="45"/>
      <c r="AA10" s="45"/>
      <c r="AB10" s="46"/>
      <c r="AC10" s="43" t="str">
        <f t="shared" si="0"/>
        <v/>
      </c>
      <c r="AD10" s="43" t="str">
        <f t="shared" si="1"/>
        <v/>
      </c>
      <c r="AE10" s="34"/>
      <c r="AF10" s="39">
        <f t="shared" si="2"/>
        <v>0</v>
      </c>
      <c r="AG10" s="65">
        <f t="shared" si="3"/>
        <v>0</v>
      </c>
      <c r="AH10" s="34"/>
      <c r="AI10" s="34"/>
      <c r="AJ10" s="34"/>
      <c r="AK10" s="34"/>
      <c r="AL10" s="34"/>
      <c r="AM10" s="34"/>
      <c r="AN10" s="34"/>
    </row>
    <row r="11" spans="1:40" s="4" customFormat="1" ht="15" customHeight="1">
      <c r="A11" s="34"/>
      <c r="B11" s="3">
        <v>5</v>
      </c>
      <c r="C11" s="27" t="str">
        <f>IF(นักเรียน!C10="","",นักเรียน!C10)</f>
        <v>สามเณร</v>
      </c>
      <c r="D11" s="44"/>
      <c r="E11" s="45"/>
      <c r="F11" s="45"/>
      <c r="G11" s="45"/>
      <c r="H11" s="46"/>
      <c r="I11" s="44"/>
      <c r="J11" s="45"/>
      <c r="K11" s="45"/>
      <c r="L11" s="45"/>
      <c r="M11" s="46"/>
      <c r="N11" s="44"/>
      <c r="O11" s="45"/>
      <c r="P11" s="45"/>
      <c r="Q11" s="45"/>
      <c r="R11" s="46"/>
      <c r="S11" s="44"/>
      <c r="T11" s="45"/>
      <c r="U11" s="45"/>
      <c r="V11" s="45"/>
      <c r="W11" s="46"/>
      <c r="X11" s="44"/>
      <c r="Y11" s="45"/>
      <c r="Z11" s="45"/>
      <c r="AA11" s="45"/>
      <c r="AB11" s="46"/>
      <c r="AC11" s="43" t="str">
        <f t="shared" si="0"/>
        <v/>
      </c>
      <c r="AD11" s="43" t="str">
        <f t="shared" si="1"/>
        <v/>
      </c>
      <c r="AE11" s="34"/>
      <c r="AF11" s="39">
        <f t="shared" si="2"/>
        <v>0</v>
      </c>
      <c r="AG11" s="65">
        <f t="shared" si="3"/>
        <v>0</v>
      </c>
      <c r="AH11" s="34"/>
      <c r="AI11" s="34"/>
      <c r="AJ11" s="34"/>
      <c r="AK11" s="34"/>
      <c r="AL11" s="34"/>
      <c r="AM11" s="34"/>
      <c r="AN11" s="34"/>
    </row>
    <row r="12" spans="1:40" s="4" customFormat="1" ht="15" customHeight="1">
      <c r="A12" s="34"/>
      <c r="B12" s="3">
        <v>6</v>
      </c>
      <c r="C12" s="27" t="str">
        <f>IF(นักเรียน!C11="","",นักเรียน!C11)</f>
        <v>สามเณร</v>
      </c>
      <c r="D12" s="44"/>
      <c r="E12" s="45"/>
      <c r="F12" s="45"/>
      <c r="G12" s="45"/>
      <c r="H12" s="46"/>
      <c r="I12" s="44"/>
      <c r="J12" s="45"/>
      <c r="K12" s="45"/>
      <c r="L12" s="45"/>
      <c r="M12" s="46"/>
      <c r="N12" s="44"/>
      <c r="O12" s="45"/>
      <c r="P12" s="45"/>
      <c r="Q12" s="45"/>
      <c r="R12" s="46"/>
      <c r="S12" s="44"/>
      <c r="T12" s="45"/>
      <c r="U12" s="45"/>
      <c r="V12" s="45"/>
      <c r="W12" s="46"/>
      <c r="X12" s="44"/>
      <c r="Y12" s="45"/>
      <c r="Z12" s="45"/>
      <c r="AA12" s="45"/>
      <c r="AB12" s="46"/>
      <c r="AC12" s="43" t="str">
        <f t="shared" si="0"/>
        <v/>
      </c>
      <c r="AD12" s="43" t="str">
        <f t="shared" si="1"/>
        <v/>
      </c>
      <c r="AE12" s="34"/>
      <c r="AF12" s="39">
        <f t="shared" si="2"/>
        <v>0</v>
      </c>
      <c r="AG12" s="65">
        <f t="shared" si="3"/>
        <v>0</v>
      </c>
      <c r="AH12" s="34"/>
      <c r="AI12" s="34"/>
      <c r="AJ12" s="34"/>
      <c r="AK12" s="34"/>
      <c r="AL12" s="34"/>
      <c r="AM12" s="34"/>
      <c r="AN12" s="34"/>
    </row>
    <row r="13" spans="1:40" s="4" customFormat="1" ht="15" customHeight="1">
      <c r="A13" s="34"/>
      <c r="B13" s="3">
        <v>7</v>
      </c>
      <c r="C13" s="27" t="str">
        <f>IF(นักเรียน!C12="","",นักเรียน!C12)</f>
        <v>สามเณร</v>
      </c>
      <c r="D13" s="44"/>
      <c r="E13" s="45"/>
      <c r="F13" s="45"/>
      <c r="G13" s="45"/>
      <c r="H13" s="46"/>
      <c r="I13" s="44"/>
      <c r="J13" s="45"/>
      <c r="K13" s="45"/>
      <c r="L13" s="45"/>
      <c r="M13" s="46"/>
      <c r="N13" s="44"/>
      <c r="O13" s="45"/>
      <c r="P13" s="45"/>
      <c r="Q13" s="45"/>
      <c r="R13" s="46"/>
      <c r="S13" s="44"/>
      <c r="T13" s="45"/>
      <c r="U13" s="45"/>
      <c r="V13" s="45"/>
      <c r="W13" s="46"/>
      <c r="X13" s="44"/>
      <c r="Y13" s="45"/>
      <c r="Z13" s="45"/>
      <c r="AA13" s="45"/>
      <c r="AB13" s="46"/>
      <c r="AC13" s="43" t="str">
        <f t="shared" si="0"/>
        <v/>
      </c>
      <c r="AD13" s="43" t="str">
        <f t="shared" si="1"/>
        <v/>
      </c>
      <c r="AE13" s="34"/>
      <c r="AF13" s="39">
        <f t="shared" si="2"/>
        <v>0</v>
      </c>
      <c r="AG13" s="65">
        <f t="shared" si="3"/>
        <v>0</v>
      </c>
      <c r="AH13" s="34"/>
      <c r="AI13" s="34"/>
      <c r="AJ13" s="34"/>
      <c r="AK13" s="34"/>
      <c r="AL13" s="34"/>
      <c r="AM13" s="34"/>
      <c r="AN13" s="34"/>
    </row>
    <row r="14" spans="1:40" s="4" customFormat="1" ht="15" customHeight="1">
      <c r="A14" s="34"/>
      <c r="B14" s="3">
        <v>8</v>
      </c>
      <c r="C14" s="27" t="str">
        <f>IF(นักเรียน!C13="","",นักเรียน!C13)</f>
        <v>สามเณร</v>
      </c>
      <c r="D14" s="44"/>
      <c r="E14" s="45"/>
      <c r="F14" s="45"/>
      <c r="G14" s="45"/>
      <c r="H14" s="46"/>
      <c r="I14" s="44"/>
      <c r="J14" s="45"/>
      <c r="K14" s="45"/>
      <c r="L14" s="45"/>
      <c r="M14" s="46"/>
      <c r="N14" s="44"/>
      <c r="O14" s="45"/>
      <c r="P14" s="45"/>
      <c r="Q14" s="45"/>
      <c r="R14" s="46"/>
      <c r="S14" s="44"/>
      <c r="T14" s="45"/>
      <c r="U14" s="45"/>
      <c r="V14" s="45"/>
      <c r="W14" s="46"/>
      <c r="X14" s="44"/>
      <c r="Y14" s="45"/>
      <c r="Z14" s="45"/>
      <c r="AA14" s="45"/>
      <c r="AB14" s="46"/>
      <c r="AC14" s="43" t="str">
        <f t="shared" si="0"/>
        <v/>
      </c>
      <c r="AD14" s="43" t="str">
        <f t="shared" si="1"/>
        <v/>
      </c>
      <c r="AE14" s="34"/>
      <c r="AF14" s="39">
        <f t="shared" si="2"/>
        <v>0</v>
      </c>
      <c r="AG14" s="65">
        <f t="shared" si="3"/>
        <v>0</v>
      </c>
      <c r="AH14" s="34"/>
      <c r="AI14" s="34"/>
      <c r="AJ14" s="34"/>
      <c r="AK14" s="34"/>
      <c r="AL14" s="34"/>
      <c r="AM14" s="34"/>
      <c r="AN14" s="34"/>
    </row>
    <row r="15" spans="1:40" s="4" customFormat="1" ht="15" customHeight="1">
      <c r="A15" s="34"/>
      <c r="B15" s="3">
        <v>9</v>
      </c>
      <c r="C15" s="27" t="str">
        <f>IF(นักเรียน!C14="","",นักเรียน!C14)</f>
        <v>สามเณร</v>
      </c>
      <c r="D15" s="44"/>
      <c r="E15" s="45"/>
      <c r="F15" s="45"/>
      <c r="G15" s="45"/>
      <c r="H15" s="46"/>
      <c r="I15" s="44"/>
      <c r="J15" s="45"/>
      <c r="K15" s="45"/>
      <c r="L15" s="45"/>
      <c r="M15" s="46"/>
      <c r="N15" s="44"/>
      <c r="O15" s="45"/>
      <c r="P15" s="45"/>
      <c r="Q15" s="45"/>
      <c r="R15" s="46"/>
      <c r="S15" s="44"/>
      <c r="T15" s="45"/>
      <c r="U15" s="45"/>
      <c r="V15" s="45"/>
      <c r="W15" s="46"/>
      <c r="X15" s="44"/>
      <c r="Y15" s="45"/>
      <c r="Z15" s="45"/>
      <c r="AA15" s="45"/>
      <c r="AB15" s="46"/>
      <c r="AC15" s="43" t="str">
        <f t="shared" si="0"/>
        <v/>
      </c>
      <c r="AD15" s="43" t="str">
        <f t="shared" si="1"/>
        <v/>
      </c>
      <c r="AE15" s="34"/>
      <c r="AF15" s="39">
        <f t="shared" si="2"/>
        <v>0</v>
      </c>
      <c r="AG15" s="65">
        <f t="shared" si="3"/>
        <v>0</v>
      </c>
      <c r="AH15" s="34"/>
      <c r="AI15" s="34"/>
      <c r="AJ15" s="34"/>
      <c r="AK15" s="34"/>
      <c r="AL15" s="34"/>
      <c r="AM15" s="34"/>
      <c r="AN15" s="34"/>
    </row>
    <row r="16" spans="1:40" s="4" customFormat="1" ht="15" customHeight="1">
      <c r="A16" s="34"/>
      <c r="B16" s="3">
        <v>10</v>
      </c>
      <c r="C16" s="27" t="str">
        <f>IF(นักเรียน!C15="","",นักเรียน!C15)</f>
        <v>สามเณร</v>
      </c>
      <c r="D16" s="44"/>
      <c r="E16" s="45"/>
      <c r="F16" s="45"/>
      <c r="G16" s="45"/>
      <c r="H16" s="46"/>
      <c r="I16" s="44"/>
      <c r="J16" s="45"/>
      <c r="K16" s="45"/>
      <c r="L16" s="45"/>
      <c r="M16" s="46"/>
      <c r="N16" s="44"/>
      <c r="O16" s="45"/>
      <c r="P16" s="45"/>
      <c r="Q16" s="45"/>
      <c r="R16" s="46"/>
      <c r="S16" s="44"/>
      <c r="T16" s="45"/>
      <c r="U16" s="45"/>
      <c r="V16" s="45"/>
      <c r="W16" s="46"/>
      <c r="X16" s="44"/>
      <c r="Y16" s="45"/>
      <c r="Z16" s="45"/>
      <c r="AA16" s="45"/>
      <c r="AB16" s="46"/>
      <c r="AC16" s="43" t="str">
        <f t="shared" si="0"/>
        <v/>
      </c>
      <c r="AD16" s="43" t="str">
        <f t="shared" si="1"/>
        <v/>
      </c>
      <c r="AE16" s="34"/>
      <c r="AF16" s="39">
        <f t="shared" si="2"/>
        <v>0</v>
      </c>
      <c r="AG16" s="65">
        <f t="shared" si="3"/>
        <v>0</v>
      </c>
      <c r="AH16" s="34"/>
      <c r="AI16" s="34"/>
      <c r="AJ16" s="34"/>
      <c r="AK16" s="34"/>
      <c r="AL16" s="34"/>
      <c r="AM16" s="34"/>
      <c r="AN16" s="34"/>
    </row>
    <row r="17" spans="1:40" s="4" customFormat="1" ht="15" customHeight="1">
      <c r="A17" s="34"/>
      <c r="B17" s="3">
        <v>11</v>
      </c>
      <c r="C17" s="27" t="str">
        <f>IF(นักเรียน!C16="","",นักเรียน!C16)</f>
        <v>สามเณร</v>
      </c>
      <c r="D17" s="44"/>
      <c r="E17" s="45"/>
      <c r="F17" s="45"/>
      <c r="G17" s="45"/>
      <c r="H17" s="46"/>
      <c r="I17" s="44"/>
      <c r="J17" s="45"/>
      <c r="K17" s="45"/>
      <c r="L17" s="45"/>
      <c r="M17" s="46"/>
      <c r="N17" s="44"/>
      <c r="O17" s="45"/>
      <c r="P17" s="45"/>
      <c r="Q17" s="45"/>
      <c r="R17" s="46"/>
      <c r="S17" s="44"/>
      <c r="T17" s="45"/>
      <c r="U17" s="45"/>
      <c r="V17" s="45"/>
      <c r="W17" s="46"/>
      <c r="X17" s="44"/>
      <c r="Y17" s="45"/>
      <c r="Z17" s="45"/>
      <c r="AA17" s="45"/>
      <c r="AB17" s="46"/>
      <c r="AC17" s="43" t="str">
        <f t="shared" si="0"/>
        <v/>
      </c>
      <c r="AD17" s="43" t="str">
        <f t="shared" si="1"/>
        <v/>
      </c>
      <c r="AE17" s="34"/>
      <c r="AF17" s="39">
        <f t="shared" si="2"/>
        <v>0</v>
      </c>
      <c r="AG17" s="65">
        <f t="shared" si="3"/>
        <v>0</v>
      </c>
      <c r="AH17" s="34"/>
      <c r="AI17" s="34"/>
      <c r="AJ17" s="34"/>
      <c r="AK17" s="34"/>
      <c r="AL17" s="34"/>
      <c r="AM17" s="34"/>
      <c r="AN17" s="34"/>
    </row>
    <row r="18" spans="1:40" s="4" customFormat="1" ht="15" customHeight="1">
      <c r="A18" s="34"/>
      <c r="B18" s="3">
        <v>12</v>
      </c>
      <c r="C18" s="27" t="str">
        <f>IF(นักเรียน!C17="","",นักเรียน!C17)</f>
        <v>สามเณร</v>
      </c>
      <c r="D18" s="44"/>
      <c r="E18" s="45"/>
      <c r="F18" s="45"/>
      <c r="G18" s="45"/>
      <c r="H18" s="46"/>
      <c r="I18" s="44"/>
      <c r="J18" s="45"/>
      <c r="K18" s="45"/>
      <c r="L18" s="45"/>
      <c r="M18" s="46"/>
      <c r="N18" s="44"/>
      <c r="O18" s="45"/>
      <c r="P18" s="45"/>
      <c r="Q18" s="45"/>
      <c r="R18" s="46"/>
      <c r="S18" s="44"/>
      <c r="T18" s="45"/>
      <c r="U18" s="45"/>
      <c r="V18" s="45"/>
      <c r="W18" s="46"/>
      <c r="X18" s="44"/>
      <c r="Y18" s="45"/>
      <c r="Z18" s="45"/>
      <c r="AA18" s="45"/>
      <c r="AB18" s="46"/>
      <c r="AC18" s="43" t="str">
        <f t="shared" si="0"/>
        <v/>
      </c>
      <c r="AD18" s="43" t="str">
        <f t="shared" si="1"/>
        <v/>
      </c>
      <c r="AE18" s="34"/>
      <c r="AF18" s="39">
        <f t="shared" si="2"/>
        <v>0</v>
      </c>
      <c r="AG18" s="65">
        <f t="shared" si="3"/>
        <v>0</v>
      </c>
      <c r="AH18" s="34"/>
      <c r="AI18" s="34"/>
      <c r="AJ18" s="34"/>
      <c r="AK18" s="34"/>
      <c r="AL18" s="34"/>
      <c r="AM18" s="34"/>
      <c r="AN18" s="34"/>
    </row>
    <row r="19" spans="1:40" s="4" customFormat="1" ht="15" customHeight="1">
      <c r="A19" s="34"/>
      <c r="B19" s="3">
        <v>13</v>
      </c>
      <c r="C19" s="27" t="str">
        <f>IF(นักเรียน!C18="","",นักเรียน!C18)</f>
        <v>สามเณร</v>
      </c>
      <c r="D19" s="44"/>
      <c r="E19" s="45"/>
      <c r="F19" s="45"/>
      <c r="G19" s="45"/>
      <c r="H19" s="46"/>
      <c r="I19" s="44"/>
      <c r="J19" s="45"/>
      <c r="K19" s="45"/>
      <c r="L19" s="45"/>
      <c r="M19" s="46"/>
      <c r="N19" s="44"/>
      <c r="O19" s="45"/>
      <c r="P19" s="45"/>
      <c r="Q19" s="45"/>
      <c r="R19" s="46"/>
      <c r="S19" s="44"/>
      <c r="T19" s="45"/>
      <c r="U19" s="45"/>
      <c r="V19" s="45"/>
      <c r="W19" s="46"/>
      <c r="X19" s="44"/>
      <c r="Y19" s="45"/>
      <c r="Z19" s="45"/>
      <c r="AA19" s="45"/>
      <c r="AB19" s="46"/>
      <c r="AC19" s="43" t="str">
        <f t="shared" si="0"/>
        <v/>
      </c>
      <c r="AD19" s="43" t="str">
        <f t="shared" si="1"/>
        <v/>
      </c>
      <c r="AE19" s="34"/>
      <c r="AF19" s="39">
        <f t="shared" si="2"/>
        <v>0</v>
      </c>
      <c r="AG19" s="65">
        <f t="shared" si="3"/>
        <v>0</v>
      </c>
      <c r="AH19" s="34"/>
      <c r="AI19" s="34"/>
      <c r="AJ19" s="34"/>
      <c r="AK19" s="34"/>
      <c r="AL19" s="34"/>
      <c r="AM19" s="34"/>
      <c r="AN19" s="34"/>
    </row>
    <row r="20" spans="1:40" s="4" customFormat="1" ht="15" customHeight="1">
      <c r="A20" s="34"/>
      <c r="B20" s="3">
        <v>14</v>
      </c>
      <c r="C20" s="27" t="str">
        <f>IF(นักเรียน!C19="","",นักเรียน!C19)</f>
        <v>สามเณร</v>
      </c>
      <c r="D20" s="44"/>
      <c r="E20" s="45"/>
      <c r="F20" s="45"/>
      <c r="G20" s="45"/>
      <c r="H20" s="46"/>
      <c r="I20" s="44"/>
      <c r="J20" s="45"/>
      <c r="K20" s="45"/>
      <c r="L20" s="45"/>
      <c r="M20" s="46"/>
      <c r="N20" s="44"/>
      <c r="O20" s="45"/>
      <c r="P20" s="45"/>
      <c r="Q20" s="45"/>
      <c r="R20" s="46"/>
      <c r="S20" s="44"/>
      <c r="T20" s="45"/>
      <c r="U20" s="45"/>
      <c r="V20" s="45"/>
      <c r="W20" s="46"/>
      <c r="X20" s="44"/>
      <c r="Y20" s="45"/>
      <c r="Z20" s="45"/>
      <c r="AA20" s="45"/>
      <c r="AB20" s="46"/>
      <c r="AC20" s="43" t="str">
        <f t="shared" si="0"/>
        <v/>
      </c>
      <c r="AD20" s="43" t="str">
        <f t="shared" si="1"/>
        <v/>
      </c>
      <c r="AE20" s="34"/>
      <c r="AF20" s="39">
        <f t="shared" si="2"/>
        <v>0</v>
      </c>
      <c r="AG20" s="65">
        <f t="shared" si="3"/>
        <v>0</v>
      </c>
      <c r="AH20" s="34"/>
      <c r="AI20" s="34"/>
      <c r="AJ20" s="34"/>
      <c r="AK20" s="34"/>
      <c r="AL20" s="34"/>
      <c r="AM20" s="34"/>
      <c r="AN20" s="34"/>
    </row>
    <row r="21" spans="1:40" s="4" customFormat="1" ht="15" customHeight="1">
      <c r="A21" s="34"/>
      <c r="B21" s="3">
        <v>15</v>
      </c>
      <c r="C21" s="27" t="str">
        <f>IF(นักเรียน!C20="","",นักเรียน!C20)</f>
        <v>สามเณร</v>
      </c>
      <c r="D21" s="44"/>
      <c r="E21" s="45"/>
      <c r="F21" s="45"/>
      <c r="G21" s="45"/>
      <c r="H21" s="46"/>
      <c r="I21" s="44"/>
      <c r="J21" s="45"/>
      <c r="K21" s="45"/>
      <c r="L21" s="45"/>
      <c r="M21" s="46"/>
      <c r="N21" s="44"/>
      <c r="O21" s="45"/>
      <c r="P21" s="45"/>
      <c r="Q21" s="45"/>
      <c r="R21" s="46"/>
      <c r="S21" s="44"/>
      <c r="T21" s="45"/>
      <c r="U21" s="45"/>
      <c r="V21" s="45"/>
      <c r="W21" s="46"/>
      <c r="X21" s="44"/>
      <c r="Y21" s="45"/>
      <c r="Z21" s="45"/>
      <c r="AA21" s="45"/>
      <c r="AB21" s="46"/>
      <c r="AC21" s="43" t="str">
        <f t="shared" si="0"/>
        <v/>
      </c>
      <c r="AD21" s="43" t="str">
        <f t="shared" si="1"/>
        <v/>
      </c>
      <c r="AE21" s="34"/>
      <c r="AF21" s="39">
        <f t="shared" si="2"/>
        <v>0</v>
      </c>
      <c r="AG21" s="65">
        <f t="shared" si="3"/>
        <v>0</v>
      </c>
      <c r="AH21" s="34"/>
      <c r="AI21" s="34"/>
      <c r="AJ21" s="34"/>
      <c r="AK21" s="34"/>
      <c r="AL21" s="34"/>
      <c r="AM21" s="34"/>
      <c r="AN21" s="34"/>
    </row>
    <row r="22" spans="1:40" s="4" customFormat="1" ht="15" customHeight="1">
      <c r="A22" s="34"/>
      <c r="B22" s="3">
        <v>16</v>
      </c>
      <c r="C22" s="27" t="str">
        <f>IF(นักเรียน!C21="","",นักเรียน!C21)</f>
        <v>สามเณร</v>
      </c>
      <c r="D22" s="44"/>
      <c r="E22" s="45"/>
      <c r="F22" s="45"/>
      <c r="G22" s="45"/>
      <c r="H22" s="46"/>
      <c r="I22" s="44"/>
      <c r="J22" s="45"/>
      <c r="K22" s="45"/>
      <c r="L22" s="45"/>
      <c r="M22" s="46"/>
      <c r="N22" s="44"/>
      <c r="O22" s="45"/>
      <c r="P22" s="45"/>
      <c r="Q22" s="45"/>
      <c r="R22" s="46"/>
      <c r="S22" s="44"/>
      <c r="T22" s="45"/>
      <c r="U22" s="45"/>
      <c r="V22" s="45"/>
      <c r="W22" s="46"/>
      <c r="X22" s="44"/>
      <c r="Y22" s="45"/>
      <c r="Z22" s="45"/>
      <c r="AA22" s="45"/>
      <c r="AB22" s="46"/>
      <c r="AC22" s="43" t="str">
        <f t="shared" si="0"/>
        <v/>
      </c>
      <c r="AD22" s="43" t="str">
        <f t="shared" si="1"/>
        <v/>
      </c>
      <c r="AE22" s="34"/>
      <c r="AF22" s="39">
        <f t="shared" si="2"/>
        <v>0</v>
      </c>
      <c r="AG22" s="65">
        <f t="shared" si="3"/>
        <v>0</v>
      </c>
      <c r="AH22" s="34"/>
      <c r="AI22" s="34"/>
      <c r="AJ22" s="34"/>
      <c r="AK22" s="34"/>
      <c r="AL22" s="34"/>
      <c r="AM22" s="34"/>
      <c r="AN22" s="34"/>
    </row>
    <row r="23" spans="1:40" s="4" customFormat="1" ht="15" customHeight="1">
      <c r="A23" s="34"/>
      <c r="B23" s="3">
        <v>17</v>
      </c>
      <c r="C23" s="27" t="str">
        <f>IF(นักเรียน!C22="","",นักเรียน!C22)</f>
        <v>สามเณร</v>
      </c>
      <c r="D23" s="44"/>
      <c r="E23" s="45"/>
      <c r="F23" s="45"/>
      <c r="G23" s="45"/>
      <c r="H23" s="46"/>
      <c r="I23" s="44"/>
      <c r="J23" s="45"/>
      <c r="K23" s="45"/>
      <c r="L23" s="45"/>
      <c r="M23" s="46"/>
      <c r="N23" s="44"/>
      <c r="O23" s="45"/>
      <c r="P23" s="45"/>
      <c r="Q23" s="45"/>
      <c r="R23" s="46"/>
      <c r="S23" s="44"/>
      <c r="T23" s="45"/>
      <c r="U23" s="45"/>
      <c r="V23" s="45"/>
      <c r="W23" s="46"/>
      <c r="X23" s="44"/>
      <c r="Y23" s="45"/>
      <c r="Z23" s="45"/>
      <c r="AA23" s="45"/>
      <c r="AB23" s="46"/>
      <c r="AC23" s="43" t="str">
        <f t="shared" si="0"/>
        <v/>
      </c>
      <c r="AD23" s="43" t="str">
        <f t="shared" si="1"/>
        <v/>
      </c>
      <c r="AE23" s="34"/>
      <c r="AF23" s="39">
        <f t="shared" si="2"/>
        <v>0</v>
      </c>
      <c r="AG23" s="65">
        <f t="shared" si="3"/>
        <v>0</v>
      </c>
      <c r="AH23" s="34"/>
      <c r="AI23" s="34"/>
      <c r="AJ23" s="34"/>
      <c r="AK23" s="34"/>
      <c r="AL23" s="34"/>
      <c r="AM23" s="34"/>
      <c r="AN23" s="34"/>
    </row>
    <row r="24" spans="1:40" s="4" customFormat="1" ht="15" customHeight="1">
      <c r="A24" s="34"/>
      <c r="B24" s="3">
        <v>18</v>
      </c>
      <c r="C24" s="27" t="str">
        <f>IF(นักเรียน!C23="","",นักเรียน!C23)</f>
        <v>สามเณร</v>
      </c>
      <c r="D24" s="44"/>
      <c r="E24" s="45"/>
      <c r="F24" s="45"/>
      <c r="G24" s="45"/>
      <c r="H24" s="46"/>
      <c r="I24" s="44"/>
      <c r="J24" s="45"/>
      <c r="K24" s="45"/>
      <c r="L24" s="45"/>
      <c r="M24" s="46"/>
      <c r="N24" s="44"/>
      <c r="O24" s="45"/>
      <c r="P24" s="45"/>
      <c r="Q24" s="45"/>
      <c r="R24" s="46"/>
      <c r="S24" s="44"/>
      <c r="T24" s="45"/>
      <c r="U24" s="45"/>
      <c r="V24" s="45"/>
      <c r="W24" s="46"/>
      <c r="X24" s="44"/>
      <c r="Y24" s="45"/>
      <c r="Z24" s="45"/>
      <c r="AA24" s="45"/>
      <c r="AB24" s="46"/>
      <c r="AC24" s="43" t="str">
        <f t="shared" si="0"/>
        <v/>
      </c>
      <c r="AD24" s="43" t="str">
        <f t="shared" si="1"/>
        <v/>
      </c>
      <c r="AE24" s="34"/>
      <c r="AF24" s="39">
        <f t="shared" si="2"/>
        <v>0</v>
      </c>
      <c r="AG24" s="65">
        <f t="shared" si="3"/>
        <v>0</v>
      </c>
      <c r="AH24" s="34"/>
      <c r="AI24" s="34"/>
      <c r="AJ24" s="34"/>
      <c r="AK24" s="34"/>
      <c r="AL24" s="34"/>
      <c r="AM24" s="34"/>
      <c r="AN24" s="34"/>
    </row>
    <row r="25" spans="1:40" s="4" customFormat="1" ht="15" customHeight="1">
      <c r="A25" s="34"/>
      <c r="B25" s="3">
        <v>19</v>
      </c>
      <c r="C25" s="27" t="str">
        <f>IF(นักเรียน!C24="","",นักเรียน!C24)</f>
        <v>สามเณร</v>
      </c>
      <c r="D25" s="44"/>
      <c r="E25" s="45"/>
      <c r="F25" s="45"/>
      <c r="G25" s="45"/>
      <c r="H25" s="46"/>
      <c r="I25" s="44"/>
      <c r="J25" s="45"/>
      <c r="K25" s="45"/>
      <c r="L25" s="45"/>
      <c r="M25" s="46"/>
      <c r="N25" s="44"/>
      <c r="O25" s="45"/>
      <c r="P25" s="45"/>
      <c r="Q25" s="45"/>
      <c r="R25" s="46"/>
      <c r="S25" s="44"/>
      <c r="T25" s="45"/>
      <c r="U25" s="45"/>
      <c r="V25" s="45"/>
      <c r="W25" s="46"/>
      <c r="X25" s="44"/>
      <c r="Y25" s="45"/>
      <c r="Z25" s="45"/>
      <c r="AA25" s="45"/>
      <c r="AB25" s="46"/>
      <c r="AC25" s="43" t="str">
        <f t="shared" si="0"/>
        <v/>
      </c>
      <c r="AD25" s="43" t="str">
        <f t="shared" si="1"/>
        <v/>
      </c>
      <c r="AE25" s="34"/>
      <c r="AF25" s="39">
        <f t="shared" si="2"/>
        <v>0</v>
      </c>
      <c r="AG25" s="65">
        <f t="shared" si="3"/>
        <v>0</v>
      </c>
      <c r="AH25" s="34"/>
      <c r="AI25" s="34"/>
      <c r="AJ25" s="34"/>
      <c r="AK25" s="34"/>
      <c r="AL25" s="34"/>
      <c r="AM25" s="34"/>
      <c r="AN25" s="34"/>
    </row>
    <row r="26" spans="1:40" s="4" customFormat="1" ht="15" customHeight="1">
      <c r="A26" s="34"/>
      <c r="B26" s="3">
        <v>20</v>
      </c>
      <c r="C26" s="27" t="str">
        <f>IF(นักเรียน!C25="","",นักเรียน!C25)</f>
        <v>สามเณร</v>
      </c>
      <c r="D26" s="44"/>
      <c r="E26" s="45"/>
      <c r="F26" s="45"/>
      <c r="G26" s="45"/>
      <c r="H26" s="46"/>
      <c r="I26" s="44"/>
      <c r="J26" s="45"/>
      <c r="K26" s="45"/>
      <c r="L26" s="45"/>
      <c r="M26" s="46"/>
      <c r="N26" s="44"/>
      <c r="O26" s="45"/>
      <c r="P26" s="45"/>
      <c r="Q26" s="45"/>
      <c r="R26" s="46"/>
      <c r="S26" s="44"/>
      <c r="T26" s="45"/>
      <c r="U26" s="45"/>
      <c r="V26" s="45"/>
      <c r="W26" s="46"/>
      <c r="X26" s="44"/>
      <c r="Y26" s="45"/>
      <c r="Z26" s="45"/>
      <c r="AA26" s="45"/>
      <c r="AB26" s="46"/>
      <c r="AC26" s="43" t="str">
        <f t="shared" si="0"/>
        <v/>
      </c>
      <c r="AD26" s="43" t="str">
        <f t="shared" si="1"/>
        <v/>
      </c>
      <c r="AE26" s="34"/>
      <c r="AF26" s="39">
        <f t="shared" si="2"/>
        <v>0</v>
      </c>
      <c r="AG26" s="65">
        <f t="shared" si="3"/>
        <v>0</v>
      </c>
      <c r="AH26" s="34"/>
      <c r="AI26" s="34"/>
      <c r="AJ26" s="34"/>
      <c r="AK26" s="34"/>
      <c r="AL26" s="34"/>
      <c r="AM26" s="34"/>
      <c r="AN26" s="34"/>
    </row>
    <row r="27" spans="1:40" s="4" customFormat="1" ht="15" customHeight="1">
      <c r="A27" s="34"/>
      <c r="B27" s="3">
        <v>21</v>
      </c>
      <c r="C27" s="27" t="str">
        <f>IF(นักเรียน!C26="","",นักเรียน!C26)</f>
        <v>สามเณร</v>
      </c>
      <c r="D27" s="44"/>
      <c r="E27" s="45"/>
      <c r="F27" s="45"/>
      <c r="G27" s="45"/>
      <c r="H27" s="46"/>
      <c r="I27" s="44"/>
      <c r="J27" s="45"/>
      <c r="K27" s="45"/>
      <c r="L27" s="45"/>
      <c r="M27" s="46"/>
      <c r="N27" s="44"/>
      <c r="O27" s="45"/>
      <c r="P27" s="45"/>
      <c r="Q27" s="45"/>
      <c r="R27" s="46"/>
      <c r="S27" s="44"/>
      <c r="T27" s="45"/>
      <c r="U27" s="45"/>
      <c r="V27" s="45"/>
      <c r="W27" s="46"/>
      <c r="X27" s="44"/>
      <c r="Y27" s="45"/>
      <c r="Z27" s="45"/>
      <c r="AA27" s="45"/>
      <c r="AB27" s="46"/>
      <c r="AC27" s="43" t="str">
        <f t="shared" si="0"/>
        <v/>
      </c>
      <c r="AD27" s="43" t="str">
        <f t="shared" si="1"/>
        <v/>
      </c>
      <c r="AE27" s="34"/>
      <c r="AF27" s="39">
        <f t="shared" si="2"/>
        <v>0</v>
      </c>
      <c r="AG27" s="65">
        <f t="shared" si="3"/>
        <v>0</v>
      </c>
      <c r="AH27" s="34"/>
      <c r="AI27" s="34"/>
      <c r="AJ27" s="34"/>
      <c r="AK27" s="34"/>
      <c r="AL27" s="34"/>
      <c r="AM27" s="34"/>
      <c r="AN27" s="34"/>
    </row>
    <row r="28" spans="1:40" s="4" customFormat="1" ht="15" customHeight="1">
      <c r="A28" s="34"/>
      <c r="B28" s="3">
        <v>22</v>
      </c>
      <c r="C28" s="27" t="str">
        <f>IF(นักเรียน!C27="","",นักเรียน!C27)</f>
        <v>สามเณร</v>
      </c>
      <c r="D28" s="44"/>
      <c r="E28" s="45"/>
      <c r="F28" s="45"/>
      <c r="G28" s="45"/>
      <c r="H28" s="46"/>
      <c r="I28" s="44"/>
      <c r="J28" s="45"/>
      <c r="K28" s="45"/>
      <c r="L28" s="45"/>
      <c r="M28" s="46"/>
      <c r="N28" s="44"/>
      <c r="O28" s="45"/>
      <c r="P28" s="45"/>
      <c r="Q28" s="45"/>
      <c r="R28" s="46"/>
      <c r="S28" s="44"/>
      <c r="T28" s="45"/>
      <c r="U28" s="45"/>
      <c r="V28" s="45"/>
      <c r="W28" s="46"/>
      <c r="X28" s="44"/>
      <c r="Y28" s="45"/>
      <c r="Z28" s="45"/>
      <c r="AA28" s="45"/>
      <c r="AB28" s="46"/>
      <c r="AC28" s="43" t="str">
        <f t="shared" si="0"/>
        <v/>
      </c>
      <c r="AD28" s="43" t="str">
        <f t="shared" si="1"/>
        <v/>
      </c>
      <c r="AE28" s="34"/>
      <c r="AF28" s="39">
        <f t="shared" si="2"/>
        <v>0</v>
      </c>
      <c r="AG28" s="65">
        <f t="shared" si="3"/>
        <v>0</v>
      </c>
      <c r="AH28" s="34"/>
      <c r="AI28" s="34"/>
      <c r="AJ28" s="34"/>
      <c r="AK28" s="34"/>
      <c r="AL28" s="34"/>
      <c r="AM28" s="34"/>
      <c r="AN28" s="34"/>
    </row>
    <row r="29" spans="1:40" s="4" customFormat="1" ht="15" customHeight="1">
      <c r="A29" s="34"/>
      <c r="B29" s="3">
        <v>23</v>
      </c>
      <c r="C29" s="27" t="str">
        <f>IF(นักเรียน!C28="","",นักเรียน!C28)</f>
        <v>สามเณร</v>
      </c>
      <c r="D29" s="44"/>
      <c r="E29" s="45"/>
      <c r="F29" s="45"/>
      <c r="G29" s="45"/>
      <c r="H29" s="46"/>
      <c r="I29" s="44"/>
      <c r="J29" s="45"/>
      <c r="K29" s="45"/>
      <c r="L29" s="45"/>
      <c r="M29" s="46"/>
      <c r="N29" s="44"/>
      <c r="O29" s="45"/>
      <c r="P29" s="45"/>
      <c r="Q29" s="45"/>
      <c r="R29" s="46"/>
      <c r="S29" s="44"/>
      <c r="T29" s="45"/>
      <c r="U29" s="45"/>
      <c r="V29" s="45"/>
      <c r="W29" s="46"/>
      <c r="X29" s="44"/>
      <c r="Y29" s="45"/>
      <c r="Z29" s="45"/>
      <c r="AA29" s="45"/>
      <c r="AB29" s="46"/>
      <c r="AC29" s="43" t="str">
        <f t="shared" si="0"/>
        <v/>
      </c>
      <c r="AD29" s="43" t="str">
        <f t="shared" si="1"/>
        <v/>
      </c>
      <c r="AE29" s="34"/>
      <c r="AF29" s="39">
        <f t="shared" si="2"/>
        <v>0</v>
      </c>
      <c r="AG29" s="65">
        <f t="shared" si="3"/>
        <v>0</v>
      </c>
      <c r="AH29" s="34"/>
      <c r="AI29" s="34"/>
      <c r="AJ29" s="34"/>
      <c r="AK29" s="34"/>
      <c r="AL29" s="34"/>
      <c r="AM29" s="34"/>
      <c r="AN29" s="34"/>
    </row>
    <row r="30" spans="1:40" s="4" customFormat="1" ht="15" customHeight="1">
      <c r="A30" s="34"/>
      <c r="B30" s="3">
        <v>24</v>
      </c>
      <c r="C30" s="27" t="str">
        <f>IF(นักเรียน!C29="","",นักเรียน!C29)</f>
        <v>สามเณร</v>
      </c>
      <c r="D30" s="44"/>
      <c r="E30" s="45"/>
      <c r="F30" s="45"/>
      <c r="G30" s="45"/>
      <c r="H30" s="46"/>
      <c r="I30" s="44"/>
      <c r="J30" s="45"/>
      <c r="K30" s="45"/>
      <c r="L30" s="45"/>
      <c r="M30" s="46"/>
      <c r="N30" s="44"/>
      <c r="O30" s="45"/>
      <c r="P30" s="45"/>
      <c r="Q30" s="45"/>
      <c r="R30" s="46"/>
      <c r="S30" s="44"/>
      <c r="T30" s="45"/>
      <c r="U30" s="45"/>
      <c r="V30" s="45"/>
      <c r="W30" s="46"/>
      <c r="X30" s="44"/>
      <c r="Y30" s="45"/>
      <c r="Z30" s="45"/>
      <c r="AA30" s="45"/>
      <c r="AB30" s="46"/>
      <c r="AC30" s="43" t="str">
        <f t="shared" si="0"/>
        <v/>
      </c>
      <c r="AD30" s="43" t="str">
        <f t="shared" si="1"/>
        <v/>
      </c>
      <c r="AE30" s="34"/>
      <c r="AF30" s="39">
        <f t="shared" si="2"/>
        <v>0</v>
      </c>
      <c r="AG30" s="65">
        <f t="shared" si="3"/>
        <v>0</v>
      </c>
      <c r="AH30" s="34"/>
      <c r="AI30" s="34"/>
      <c r="AJ30" s="34"/>
      <c r="AK30" s="34"/>
      <c r="AL30" s="34"/>
      <c r="AM30" s="34"/>
      <c r="AN30" s="34"/>
    </row>
    <row r="31" spans="1:40" s="4" customFormat="1" ht="15" customHeight="1">
      <c r="A31" s="34"/>
      <c r="B31" s="3">
        <v>25</v>
      </c>
      <c r="C31" s="27" t="str">
        <f>IF(นักเรียน!C30="","",นักเรียน!C30)</f>
        <v>สามเณร</v>
      </c>
      <c r="D31" s="44"/>
      <c r="E31" s="45"/>
      <c r="F31" s="45"/>
      <c r="G31" s="45"/>
      <c r="H31" s="46"/>
      <c r="I31" s="44"/>
      <c r="J31" s="45"/>
      <c r="K31" s="45"/>
      <c r="L31" s="45"/>
      <c r="M31" s="46"/>
      <c r="N31" s="44"/>
      <c r="O31" s="45"/>
      <c r="P31" s="45"/>
      <c r="Q31" s="45"/>
      <c r="R31" s="46"/>
      <c r="S31" s="44"/>
      <c r="T31" s="45"/>
      <c r="U31" s="45"/>
      <c r="V31" s="45"/>
      <c r="W31" s="46"/>
      <c r="X31" s="44"/>
      <c r="Y31" s="45"/>
      <c r="Z31" s="45"/>
      <c r="AA31" s="45"/>
      <c r="AB31" s="46"/>
      <c r="AC31" s="43" t="str">
        <f t="shared" si="0"/>
        <v/>
      </c>
      <c r="AD31" s="43" t="str">
        <f t="shared" si="1"/>
        <v/>
      </c>
      <c r="AE31" s="34"/>
      <c r="AF31" s="39">
        <f t="shared" si="2"/>
        <v>0</v>
      </c>
      <c r="AG31" s="65">
        <f t="shared" si="3"/>
        <v>0</v>
      </c>
      <c r="AH31" s="34"/>
      <c r="AI31" s="34"/>
      <c r="AJ31" s="34"/>
      <c r="AK31" s="34"/>
      <c r="AL31" s="34"/>
      <c r="AM31" s="34"/>
      <c r="AN31" s="34"/>
    </row>
    <row r="32" spans="1:40" s="4" customFormat="1" ht="15" customHeight="1">
      <c r="A32" s="34"/>
      <c r="B32" s="3">
        <v>26</v>
      </c>
      <c r="C32" s="27" t="str">
        <f>IF(นักเรียน!C31="","",นักเรียน!C31)</f>
        <v>สามเณร</v>
      </c>
      <c r="D32" s="44"/>
      <c r="E32" s="45"/>
      <c r="F32" s="45"/>
      <c r="G32" s="45"/>
      <c r="H32" s="46"/>
      <c r="I32" s="44"/>
      <c r="J32" s="45"/>
      <c r="K32" s="45"/>
      <c r="L32" s="45"/>
      <c r="M32" s="46"/>
      <c r="N32" s="44"/>
      <c r="O32" s="45"/>
      <c r="P32" s="45"/>
      <c r="Q32" s="45"/>
      <c r="R32" s="46"/>
      <c r="S32" s="44"/>
      <c r="T32" s="45"/>
      <c r="U32" s="45"/>
      <c r="V32" s="45"/>
      <c r="W32" s="46"/>
      <c r="X32" s="44"/>
      <c r="Y32" s="45"/>
      <c r="Z32" s="45"/>
      <c r="AA32" s="45"/>
      <c r="AB32" s="46"/>
      <c r="AC32" s="43" t="str">
        <f t="shared" si="0"/>
        <v/>
      </c>
      <c r="AD32" s="43" t="str">
        <f t="shared" si="1"/>
        <v/>
      </c>
      <c r="AE32" s="34"/>
      <c r="AF32" s="39">
        <f t="shared" si="2"/>
        <v>0</v>
      </c>
      <c r="AG32" s="65">
        <f t="shared" si="3"/>
        <v>0</v>
      </c>
      <c r="AH32" s="34"/>
      <c r="AI32" s="34"/>
      <c r="AJ32" s="34"/>
      <c r="AK32" s="34"/>
      <c r="AL32" s="34"/>
      <c r="AM32" s="34"/>
      <c r="AN32" s="34"/>
    </row>
    <row r="33" spans="1:40" s="4" customFormat="1" ht="15" customHeight="1">
      <c r="A33" s="34"/>
      <c r="B33" s="3">
        <v>27</v>
      </c>
      <c r="C33" s="27" t="str">
        <f>IF(นักเรียน!C32="","",นักเรียน!C32)</f>
        <v>สามเณร</v>
      </c>
      <c r="D33" s="44"/>
      <c r="E33" s="45"/>
      <c r="F33" s="45"/>
      <c r="G33" s="45"/>
      <c r="H33" s="46"/>
      <c r="I33" s="44"/>
      <c r="J33" s="45"/>
      <c r="K33" s="45"/>
      <c r="L33" s="45"/>
      <c r="M33" s="46"/>
      <c r="N33" s="44"/>
      <c r="O33" s="45"/>
      <c r="P33" s="45"/>
      <c r="Q33" s="45"/>
      <c r="R33" s="46"/>
      <c r="S33" s="44"/>
      <c r="T33" s="45"/>
      <c r="U33" s="45"/>
      <c r="V33" s="45"/>
      <c r="W33" s="46"/>
      <c r="X33" s="44"/>
      <c r="Y33" s="45"/>
      <c r="Z33" s="45"/>
      <c r="AA33" s="45"/>
      <c r="AB33" s="46"/>
      <c r="AC33" s="43" t="str">
        <f t="shared" si="0"/>
        <v/>
      </c>
      <c r="AD33" s="43" t="str">
        <f t="shared" si="1"/>
        <v/>
      </c>
      <c r="AE33" s="34"/>
      <c r="AF33" s="39">
        <f t="shared" si="2"/>
        <v>0</v>
      </c>
      <c r="AG33" s="65">
        <f t="shared" si="3"/>
        <v>0</v>
      </c>
      <c r="AH33" s="34"/>
      <c r="AI33" s="34"/>
      <c r="AJ33" s="34"/>
      <c r="AK33" s="34"/>
      <c r="AL33" s="34"/>
      <c r="AM33" s="34"/>
      <c r="AN33" s="34"/>
    </row>
    <row r="34" spans="1:40" s="4" customFormat="1" ht="15" customHeight="1">
      <c r="A34" s="34"/>
      <c r="B34" s="3">
        <v>28</v>
      </c>
      <c r="C34" s="27" t="str">
        <f>IF(นักเรียน!C33="","",นักเรียน!C33)</f>
        <v>สามเณร</v>
      </c>
      <c r="D34" s="44"/>
      <c r="E34" s="45"/>
      <c r="F34" s="45"/>
      <c r="G34" s="45"/>
      <c r="H34" s="46"/>
      <c r="I34" s="44"/>
      <c r="J34" s="45"/>
      <c r="K34" s="45"/>
      <c r="L34" s="45"/>
      <c r="M34" s="46"/>
      <c r="N34" s="44"/>
      <c r="O34" s="45"/>
      <c r="P34" s="45"/>
      <c r="Q34" s="45"/>
      <c r="R34" s="46"/>
      <c r="S34" s="44"/>
      <c r="T34" s="45"/>
      <c r="U34" s="45"/>
      <c r="V34" s="45"/>
      <c r="W34" s="46"/>
      <c r="X34" s="44"/>
      <c r="Y34" s="45"/>
      <c r="Z34" s="45"/>
      <c r="AA34" s="45"/>
      <c r="AB34" s="46"/>
      <c r="AC34" s="43" t="str">
        <f t="shared" si="0"/>
        <v/>
      </c>
      <c r="AD34" s="43" t="str">
        <f t="shared" si="1"/>
        <v/>
      </c>
      <c r="AE34" s="34"/>
      <c r="AF34" s="39">
        <f t="shared" si="2"/>
        <v>0</v>
      </c>
      <c r="AG34" s="65">
        <f t="shared" si="3"/>
        <v>0</v>
      </c>
      <c r="AH34" s="34"/>
      <c r="AI34" s="34"/>
      <c r="AJ34" s="34"/>
      <c r="AK34" s="34"/>
      <c r="AL34" s="34"/>
      <c r="AM34" s="34"/>
      <c r="AN34" s="34"/>
    </row>
    <row r="35" spans="1:40" s="4" customFormat="1" ht="15" customHeight="1">
      <c r="A35" s="34"/>
      <c r="B35" s="3">
        <v>29</v>
      </c>
      <c r="C35" s="27" t="str">
        <f>IF(นักเรียน!C34="","",นักเรียน!C34)</f>
        <v>สามเณร</v>
      </c>
      <c r="D35" s="44"/>
      <c r="E35" s="45"/>
      <c r="F35" s="45"/>
      <c r="G35" s="45"/>
      <c r="H35" s="46"/>
      <c r="I35" s="44"/>
      <c r="J35" s="45"/>
      <c r="K35" s="45"/>
      <c r="L35" s="45"/>
      <c r="M35" s="46"/>
      <c r="N35" s="44"/>
      <c r="O35" s="45"/>
      <c r="P35" s="45"/>
      <c r="Q35" s="45"/>
      <c r="R35" s="46"/>
      <c r="S35" s="44"/>
      <c r="T35" s="45"/>
      <c r="U35" s="45"/>
      <c r="V35" s="45"/>
      <c r="W35" s="46"/>
      <c r="X35" s="44"/>
      <c r="Y35" s="45"/>
      <c r="Z35" s="45"/>
      <c r="AA35" s="45"/>
      <c r="AB35" s="46"/>
      <c r="AC35" s="43" t="str">
        <f t="shared" si="0"/>
        <v/>
      </c>
      <c r="AD35" s="43" t="str">
        <f t="shared" si="1"/>
        <v/>
      </c>
      <c r="AE35" s="34"/>
      <c r="AF35" s="39">
        <f t="shared" si="2"/>
        <v>0</v>
      </c>
      <c r="AG35" s="65">
        <f t="shared" si="3"/>
        <v>0</v>
      </c>
      <c r="AH35" s="34"/>
      <c r="AI35" s="34"/>
      <c r="AJ35" s="34"/>
      <c r="AK35" s="34"/>
      <c r="AL35" s="34"/>
      <c r="AM35" s="34"/>
      <c r="AN35" s="34"/>
    </row>
    <row r="36" spans="1:40" s="4" customFormat="1" ht="15" customHeight="1">
      <c r="A36" s="34"/>
      <c r="B36" s="3">
        <v>30</v>
      </c>
      <c r="C36" s="27" t="str">
        <f>IF(นักเรียน!C35="","",นักเรียน!C35)</f>
        <v/>
      </c>
      <c r="D36" s="44"/>
      <c r="E36" s="45"/>
      <c r="F36" s="45"/>
      <c r="G36" s="45"/>
      <c r="H36" s="46"/>
      <c r="I36" s="44"/>
      <c r="J36" s="45"/>
      <c r="K36" s="45"/>
      <c r="L36" s="45"/>
      <c r="M36" s="46"/>
      <c r="N36" s="44"/>
      <c r="O36" s="45"/>
      <c r="P36" s="45"/>
      <c r="Q36" s="45"/>
      <c r="R36" s="46"/>
      <c r="S36" s="44"/>
      <c r="T36" s="45"/>
      <c r="U36" s="45"/>
      <c r="V36" s="45"/>
      <c r="W36" s="46"/>
      <c r="X36" s="44"/>
      <c r="Y36" s="45"/>
      <c r="Z36" s="45"/>
      <c r="AA36" s="45"/>
      <c r="AB36" s="46"/>
      <c r="AC36" s="43" t="str">
        <f t="shared" si="0"/>
        <v/>
      </c>
      <c r="AD36" s="43" t="str">
        <f t="shared" si="1"/>
        <v/>
      </c>
      <c r="AE36" s="34"/>
      <c r="AF36" s="39">
        <f t="shared" si="2"/>
        <v>0</v>
      </c>
      <c r="AG36" s="65">
        <f t="shared" si="3"/>
        <v>0</v>
      </c>
      <c r="AH36" s="34"/>
      <c r="AI36" s="34"/>
      <c r="AJ36" s="34"/>
      <c r="AK36" s="34"/>
      <c r="AL36" s="34"/>
      <c r="AM36" s="34"/>
      <c r="AN36" s="34"/>
    </row>
    <row r="37" spans="1:40" s="4" customFormat="1" ht="15" customHeight="1">
      <c r="A37" s="34"/>
      <c r="B37" s="3">
        <v>31</v>
      </c>
      <c r="C37" s="27" t="str">
        <f>IF(นักเรียน!C36="","",นักเรียน!C36)</f>
        <v/>
      </c>
      <c r="D37" s="44"/>
      <c r="E37" s="45"/>
      <c r="F37" s="45"/>
      <c r="G37" s="45"/>
      <c r="H37" s="46"/>
      <c r="I37" s="44"/>
      <c r="J37" s="45"/>
      <c r="K37" s="45"/>
      <c r="L37" s="45"/>
      <c r="M37" s="46"/>
      <c r="N37" s="44"/>
      <c r="O37" s="45"/>
      <c r="P37" s="45"/>
      <c r="Q37" s="45"/>
      <c r="R37" s="46"/>
      <c r="S37" s="44"/>
      <c r="T37" s="45"/>
      <c r="U37" s="45"/>
      <c r="V37" s="45"/>
      <c r="W37" s="46"/>
      <c r="X37" s="44"/>
      <c r="Y37" s="45"/>
      <c r="Z37" s="45"/>
      <c r="AA37" s="45"/>
      <c r="AB37" s="46"/>
      <c r="AC37" s="43" t="str">
        <f t="shared" si="0"/>
        <v/>
      </c>
      <c r="AD37" s="43" t="str">
        <f t="shared" si="1"/>
        <v/>
      </c>
      <c r="AE37" s="34"/>
      <c r="AF37" s="39">
        <f t="shared" si="2"/>
        <v>0</v>
      </c>
      <c r="AG37" s="65">
        <f t="shared" si="3"/>
        <v>0</v>
      </c>
      <c r="AH37" s="34"/>
      <c r="AI37" s="34"/>
      <c r="AJ37" s="34"/>
      <c r="AK37" s="34"/>
      <c r="AL37" s="34"/>
      <c r="AM37" s="34"/>
      <c r="AN37" s="34"/>
    </row>
    <row r="38" spans="1:40" s="4" customFormat="1" ht="15" customHeight="1">
      <c r="A38" s="34"/>
      <c r="B38" s="3">
        <v>32</v>
      </c>
      <c r="C38" s="27" t="str">
        <f>IF(นักเรียน!C37="","",นักเรียน!C37)</f>
        <v/>
      </c>
      <c r="D38" s="44"/>
      <c r="E38" s="45"/>
      <c r="F38" s="45"/>
      <c r="G38" s="45"/>
      <c r="H38" s="46"/>
      <c r="I38" s="44"/>
      <c r="J38" s="45"/>
      <c r="K38" s="45"/>
      <c r="L38" s="45"/>
      <c r="M38" s="46"/>
      <c r="N38" s="44"/>
      <c r="O38" s="45"/>
      <c r="P38" s="45"/>
      <c r="Q38" s="45"/>
      <c r="R38" s="46"/>
      <c r="S38" s="44"/>
      <c r="T38" s="45"/>
      <c r="U38" s="45"/>
      <c r="V38" s="45"/>
      <c r="W38" s="46"/>
      <c r="X38" s="44"/>
      <c r="Y38" s="45"/>
      <c r="Z38" s="45"/>
      <c r="AA38" s="45"/>
      <c r="AB38" s="46"/>
      <c r="AC38" s="43" t="str">
        <f t="shared" si="0"/>
        <v/>
      </c>
      <c r="AD38" s="43" t="str">
        <f t="shared" si="1"/>
        <v/>
      </c>
      <c r="AE38" s="34"/>
      <c r="AF38" s="39">
        <f t="shared" si="2"/>
        <v>0</v>
      </c>
      <c r="AG38" s="65">
        <f t="shared" si="3"/>
        <v>0</v>
      </c>
      <c r="AH38" s="34"/>
      <c r="AI38" s="34"/>
      <c r="AJ38" s="34"/>
      <c r="AK38" s="34"/>
      <c r="AL38" s="34"/>
      <c r="AM38" s="34"/>
      <c r="AN38" s="34"/>
    </row>
    <row r="39" spans="1:40" s="4" customFormat="1" ht="15" customHeight="1">
      <c r="A39" s="34"/>
      <c r="B39" s="3">
        <v>33</v>
      </c>
      <c r="C39" s="27" t="str">
        <f>IF(นักเรียน!C38="","",นักเรียน!C38)</f>
        <v/>
      </c>
      <c r="D39" s="44"/>
      <c r="E39" s="45"/>
      <c r="F39" s="45"/>
      <c r="G39" s="45"/>
      <c r="H39" s="46"/>
      <c r="I39" s="44"/>
      <c r="J39" s="45"/>
      <c r="K39" s="45"/>
      <c r="L39" s="45"/>
      <c r="M39" s="46"/>
      <c r="N39" s="44"/>
      <c r="O39" s="45"/>
      <c r="P39" s="45"/>
      <c r="Q39" s="45"/>
      <c r="R39" s="46"/>
      <c r="S39" s="44"/>
      <c r="T39" s="45"/>
      <c r="U39" s="45"/>
      <c r="V39" s="45"/>
      <c r="W39" s="46"/>
      <c r="X39" s="44"/>
      <c r="Y39" s="45"/>
      <c r="Z39" s="45"/>
      <c r="AA39" s="45"/>
      <c r="AB39" s="46"/>
      <c r="AC39" s="43" t="str">
        <f t="shared" si="0"/>
        <v/>
      </c>
      <c r="AD39" s="43" t="str">
        <f t="shared" si="1"/>
        <v/>
      </c>
      <c r="AE39" s="34"/>
      <c r="AF39" s="39">
        <f t="shared" si="2"/>
        <v>0</v>
      </c>
      <c r="AG39" s="65">
        <f t="shared" si="3"/>
        <v>0</v>
      </c>
      <c r="AH39" s="34"/>
      <c r="AI39" s="34"/>
      <c r="AJ39" s="34"/>
      <c r="AK39" s="34"/>
      <c r="AL39" s="34"/>
      <c r="AM39" s="34"/>
      <c r="AN39" s="34"/>
    </row>
    <row r="40" spans="1:40" s="4" customFormat="1" ht="15" customHeight="1">
      <c r="A40" s="34"/>
      <c r="B40" s="3">
        <v>34</v>
      </c>
      <c r="C40" s="27" t="str">
        <f>IF(นักเรียน!C39="","",นักเรียน!C39)</f>
        <v/>
      </c>
      <c r="D40" s="44"/>
      <c r="E40" s="45"/>
      <c r="F40" s="45"/>
      <c r="G40" s="45"/>
      <c r="H40" s="46"/>
      <c r="I40" s="44"/>
      <c r="J40" s="45"/>
      <c r="K40" s="45"/>
      <c r="L40" s="45"/>
      <c r="M40" s="46"/>
      <c r="N40" s="44"/>
      <c r="O40" s="45"/>
      <c r="P40" s="45"/>
      <c r="Q40" s="45"/>
      <c r="R40" s="46"/>
      <c r="S40" s="44"/>
      <c r="T40" s="45"/>
      <c r="U40" s="45"/>
      <c r="V40" s="45"/>
      <c r="W40" s="46"/>
      <c r="X40" s="44"/>
      <c r="Y40" s="45"/>
      <c r="Z40" s="45"/>
      <c r="AA40" s="45"/>
      <c r="AB40" s="46"/>
      <c r="AC40" s="43" t="str">
        <f t="shared" si="0"/>
        <v/>
      </c>
      <c r="AD40" s="43" t="str">
        <f t="shared" si="1"/>
        <v/>
      </c>
      <c r="AE40" s="34"/>
      <c r="AF40" s="39">
        <f t="shared" si="2"/>
        <v>0</v>
      </c>
      <c r="AG40" s="65">
        <f t="shared" si="3"/>
        <v>0</v>
      </c>
      <c r="AH40" s="34"/>
      <c r="AI40" s="34"/>
      <c r="AJ40" s="34"/>
      <c r="AK40" s="34"/>
      <c r="AL40" s="34"/>
      <c r="AM40" s="34"/>
      <c r="AN40" s="34"/>
    </row>
    <row r="41" spans="1:40" s="4" customFormat="1" ht="15" customHeight="1">
      <c r="A41" s="34"/>
      <c r="B41" s="3">
        <v>35</v>
      </c>
      <c r="C41" s="27" t="str">
        <f>IF(นักเรียน!C40="","",นักเรียน!C40)</f>
        <v/>
      </c>
      <c r="D41" s="44"/>
      <c r="E41" s="45"/>
      <c r="F41" s="45"/>
      <c r="G41" s="45"/>
      <c r="H41" s="46"/>
      <c r="I41" s="44"/>
      <c r="J41" s="45"/>
      <c r="K41" s="45"/>
      <c r="L41" s="45"/>
      <c r="M41" s="46"/>
      <c r="N41" s="44"/>
      <c r="O41" s="45"/>
      <c r="P41" s="45"/>
      <c r="Q41" s="45"/>
      <c r="R41" s="46"/>
      <c r="S41" s="44"/>
      <c r="T41" s="45"/>
      <c r="U41" s="45"/>
      <c r="V41" s="45"/>
      <c r="W41" s="46"/>
      <c r="X41" s="44"/>
      <c r="Y41" s="45"/>
      <c r="Z41" s="45"/>
      <c r="AA41" s="45"/>
      <c r="AB41" s="46"/>
      <c r="AC41" s="43" t="str">
        <f t="shared" si="0"/>
        <v/>
      </c>
      <c r="AD41" s="43" t="str">
        <f t="shared" si="1"/>
        <v/>
      </c>
      <c r="AE41" s="34"/>
      <c r="AF41" s="39">
        <f t="shared" si="2"/>
        <v>0</v>
      </c>
      <c r="AG41" s="65">
        <f t="shared" si="3"/>
        <v>0</v>
      </c>
      <c r="AH41" s="34"/>
      <c r="AI41" s="34"/>
      <c r="AJ41" s="34"/>
      <c r="AK41" s="34"/>
      <c r="AL41" s="34"/>
      <c r="AM41" s="34"/>
      <c r="AN41" s="34"/>
    </row>
    <row r="42" spans="1:40" s="4" customFormat="1" ht="15" customHeight="1">
      <c r="A42" s="34"/>
      <c r="B42" s="3">
        <v>36</v>
      </c>
      <c r="C42" s="27" t="str">
        <f>IF(นักเรียน!C41="","",นักเรียน!C41)</f>
        <v/>
      </c>
      <c r="D42" s="44"/>
      <c r="E42" s="45"/>
      <c r="F42" s="45"/>
      <c r="G42" s="45"/>
      <c r="H42" s="46"/>
      <c r="I42" s="44"/>
      <c r="J42" s="45"/>
      <c r="K42" s="45"/>
      <c r="L42" s="45"/>
      <c r="M42" s="46"/>
      <c r="N42" s="44"/>
      <c r="O42" s="45"/>
      <c r="P42" s="45"/>
      <c r="Q42" s="45"/>
      <c r="R42" s="46"/>
      <c r="S42" s="44"/>
      <c r="T42" s="45"/>
      <c r="U42" s="45"/>
      <c r="V42" s="45"/>
      <c r="W42" s="46"/>
      <c r="X42" s="44"/>
      <c r="Y42" s="45"/>
      <c r="Z42" s="45"/>
      <c r="AA42" s="45"/>
      <c r="AB42" s="46"/>
      <c r="AC42" s="43" t="str">
        <f t="shared" si="0"/>
        <v/>
      </c>
      <c r="AD42" s="43" t="str">
        <f t="shared" si="1"/>
        <v/>
      </c>
      <c r="AE42" s="34"/>
      <c r="AF42" s="39">
        <f t="shared" si="2"/>
        <v>0</v>
      </c>
      <c r="AG42" s="65">
        <f t="shared" si="3"/>
        <v>0</v>
      </c>
      <c r="AH42" s="34"/>
      <c r="AI42" s="34"/>
      <c r="AJ42" s="34"/>
      <c r="AK42" s="34"/>
      <c r="AL42" s="34"/>
      <c r="AM42" s="34"/>
      <c r="AN42" s="34"/>
    </row>
    <row r="43" spans="1:40" s="4" customFormat="1" ht="15" customHeight="1">
      <c r="A43" s="34"/>
      <c r="B43" s="3">
        <v>37</v>
      </c>
      <c r="C43" s="27" t="str">
        <f>IF(นักเรียน!C42="","",นักเรียน!C42)</f>
        <v/>
      </c>
      <c r="D43" s="44"/>
      <c r="E43" s="45"/>
      <c r="F43" s="45"/>
      <c r="G43" s="45"/>
      <c r="H43" s="46"/>
      <c r="I43" s="44"/>
      <c r="J43" s="45"/>
      <c r="K43" s="45"/>
      <c r="L43" s="45"/>
      <c r="M43" s="46"/>
      <c r="N43" s="44"/>
      <c r="O43" s="45"/>
      <c r="P43" s="45"/>
      <c r="Q43" s="45"/>
      <c r="R43" s="46"/>
      <c r="S43" s="44"/>
      <c r="T43" s="45"/>
      <c r="U43" s="45"/>
      <c r="V43" s="45"/>
      <c r="W43" s="46"/>
      <c r="X43" s="44"/>
      <c r="Y43" s="45"/>
      <c r="Z43" s="45"/>
      <c r="AA43" s="45"/>
      <c r="AB43" s="46"/>
      <c r="AC43" s="43" t="str">
        <f t="shared" si="0"/>
        <v/>
      </c>
      <c r="AD43" s="43" t="str">
        <f t="shared" si="1"/>
        <v/>
      </c>
      <c r="AE43" s="34"/>
      <c r="AF43" s="39">
        <f t="shared" si="2"/>
        <v>0</v>
      </c>
      <c r="AG43" s="65">
        <f t="shared" si="3"/>
        <v>0</v>
      </c>
      <c r="AH43" s="34"/>
      <c r="AI43" s="34"/>
      <c r="AJ43" s="34"/>
      <c r="AK43" s="34"/>
      <c r="AL43" s="34"/>
      <c r="AM43" s="34"/>
      <c r="AN43" s="34"/>
    </row>
    <row r="44" spans="1:40" s="5" customFormat="1" ht="15" customHeight="1">
      <c r="A44" s="35"/>
      <c r="B44" s="3">
        <v>38</v>
      </c>
      <c r="C44" s="27" t="str">
        <f>IF(นักเรียน!C43="","",นักเรียน!C43)</f>
        <v/>
      </c>
      <c r="D44" s="44"/>
      <c r="E44" s="45"/>
      <c r="F44" s="45"/>
      <c r="G44" s="45"/>
      <c r="H44" s="46"/>
      <c r="I44" s="44"/>
      <c r="J44" s="45"/>
      <c r="K44" s="45"/>
      <c r="L44" s="45"/>
      <c r="M44" s="46"/>
      <c r="N44" s="44"/>
      <c r="O44" s="45"/>
      <c r="P44" s="45"/>
      <c r="Q44" s="45"/>
      <c r="R44" s="46"/>
      <c r="S44" s="44"/>
      <c r="T44" s="45"/>
      <c r="U44" s="45"/>
      <c r="V44" s="45"/>
      <c r="W44" s="46"/>
      <c r="X44" s="44"/>
      <c r="Y44" s="45"/>
      <c r="Z44" s="45"/>
      <c r="AA44" s="45"/>
      <c r="AB44" s="46"/>
      <c r="AC44" s="43" t="str">
        <f t="shared" si="0"/>
        <v/>
      </c>
      <c r="AD44" s="43" t="str">
        <f t="shared" si="1"/>
        <v/>
      </c>
      <c r="AE44" s="35"/>
      <c r="AF44" s="39">
        <f t="shared" si="2"/>
        <v>0</v>
      </c>
      <c r="AG44" s="65">
        <f t="shared" si="3"/>
        <v>0</v>
      </c>
      <c r="AH44" s="35"/>
      <c r="AI44" s="35"/>
      <c r="AJ44" s="35"/>
      <c r="AK44" s="35"/>
      <c r="AL44" s="35"/>
      <c r="AM44" s="35"/>
      <c r="AN44" s="35"/>
    </row>
    <row r="45" spans="1:40" s="5" customFormat="1" ht="15" customHeight="1">
      <c r="A45" s="35"/>
      <c r="B45" s="3">
        <v>39</v>
      </c>
      <c r="C45" s="27" t="str">
        <f>IF(นักเรียน!C44="","",นักเรียน!C44)</f>
        <v/>
      </c>
      <c r="D45" s="44"/>
      <c r="E45" s="45"/>
      <c r="F45" s="45"/>
      <c r="G45" s="45"/>
      <c r="H45" s="46"/>
      <c r="I45" s="44"/>
      <c r="J45" s="45"/>
      <c r="K45" s="45"/>
      <c r="L45" s="45"/>
      <c r="M45" s="46"/>
      <c r="N45" s="44"/>
      <c r="O45" s="45"/>
      <c r="P45" s="45"/>
      <c r="Q45" s="45"/>
      <c r="R45" s="46"/>
      <c r="S45" s="44"/>
      <c r="T45" s="45"/>
      <c r="U45" s="45"/>
      <c r="V45" s="45"/>
      <c r="W45" s="46"/>
      <c r="X45" s="44"/>
      <c r="Y45" s="45"/>
      <c r="Z45" s="45"/>
      <c r="AA45" s="45"/>
      <c r="AB45" s="46"/>
      <c r="AC45" s="43" t="str">
        <f t="shared" si="0"/>
        <v/>
      </c>
      <c r="AD45" s="43" t="str">
        <f t="shared" si="1"/>
        <v/>
      </c>
      <c r="AE45" s="35"/>
      <c r="AF45" s="39">
        <f t="shared" si="2"/>
        <v>0</v>
      </c>
      <c r="AG45" s="65">
        <f t="shared" si="3"/>
        <v>0</v>
      </c>
      <c r="AH45" s="35"/>
      <c r="AI45" s="35"/>
      <c r="AJ45" s="35"/>
      <c r="AK45" s="35"/>
      <c r="AL45" s="35"/>
      <c r="AM45" s="35"/>
      <c r="AN45" s="35"/>
    </row>
    <row r="46" spans="1:40" s="5" customFormat="1" ht="15" customHeight="1">
      <c r="A46" s="35"/>
      <c r="B46" s="3">
        <v>40</v>
      </c>
      <c r="C46" s="27" t="str">
        <f>IF(นักเรียน!C45="","",นักเรียน!C45)</f>
        <v/>
      </c>
      <c r="D46" s="44"/>
      <c r="E46" s="45"/>
      <c r="F46" s="45"/>
      <c r="G46" s="45"/>
      <c r="H46" s="46"/>
      <c r="I46" s="44"/>
      <c r="J46" s="45"/>
      <c r="K46" s="45"/>
      <c r="L46" s="45"/>
      <c r="M46" s="46"/>
      <c r="N46" s="44"/>
      <c r="O46" s="45"/>
      <c r="P46" s="45"/>
      <c r="Q46" s="45"/>
      <c r="R46" s="46"/>
      <c r="S46" s="44"/>
      <c r="T46" s="45"/>
      <c r="U46" s="45"/>
      <c r="V46" s="45"/>
      <c r="W46" s="46"/>
      <c r="X46" s="44"/>
      <c r="Y46" s="45"/>
      <c r="Z46" s="45"/>
      <c r="AA46" s="45"/>
      <c r="AB46" s="46"/>
      <c r="AC46" s="43" t="str">
        <f t="shared" si="0"/>
        <v/>
      </c>
      <c r="AD46" s="43" t="str">
        <f t="shared" si="1"/>
        <v/>
      </c>
      <c r="AE46" s="35"/>
      <c r="AF46" s="39">
        <f t="shared" si="2"/>
        <v>0</v>
      </c>
      <c r="AG46" s="65">
        <f t="shared" si="3"/>
        <v>0</v>
      </c>
      <c r="AH46" s="35"/>
      <c r="AI46" s="35"/>
      <c r="AJ46" s="35"/>
      <c r="AK46" s="35"/>
      <c r="AL46" s="35"/>
      <c r="AM46" s="35"/>
      <c r="AN46" s="35"/>
    </row>
    <row r="47" spans="1:40" s="5" customFormat="1" ht="15" customHeight="1">
      <c r="A47" s="35"/>
      <c r="B47" s="3">
        <v>41</v>
      </c>
      <c r="C47" s="27" t="str">
        <f>IF(นักเรียน!C46="","",นักเรียน!C46)</f>
        <v/>
      </c>
      <c r="D47" s="44"/>
      <c r="E47" s="45"/>
      <c r="F47" s="45"/>
      <c r="G47" s="45"/>
      <c r="H47" s="46"/>
      <c r="I47" s="44"/>
      <c r="J47" s="45"/>
      <c r="K47" s="45"/>
      <c r="L47" s="45"/>
      <c r="M47" s="46"/>
      <c r="N47" s="44"/>
      <c r="O47" s="45"/>
      <c r="P47" s="45"/>
      <c r="Q47" s="45"/>
      <c r="R47" s="46"/>
      <c r="S47" s="44"/>
      <c r="T47" s="45"/>
      <c r="U47" s="45"/>
      <c r="V47" s="45"/>
      <c r="W47" s="46"/>
      <c r="X47" s="44"/>
      <c r="Y47" s="45"/>
      <c r="Z47" s="45"/>
      <c r="AA47" s="45"/>
      <c r="AB47" s="46"/>
      <c r="AC47" s="43" t="str">
        <f t="shared" si="0"/>
        <v/>
      </c>
      <c r="AD47" s="43" t="str">
        <f t="shared" si="1"/>
        <v/>
      </c>
      <c r="AE47" s="35"/>
      <c r="AF47" s="39">
        <f t="shared" si="2"/>
        <v>0</v>
      </c>
      <c r="AG47" s="65">
        <f t="shared" si="3"/>
        <v>0</v>
      </c>
      <c r="AH47" s="35"/>
      <c r="AI47" s="35"/>
      <c r="AJ47" s="35"/>
      <c r="AK47" s="35"/>
      <c r="AL47" s="35"/>
      <c r="AM47" s="35"/>
      <c r="AN47" s="35"/>
    </row>
    <row r="48" spans="1:40" s="5" customFormat="1" ht="15" customHeight="1">
      <c r="A48" s="35"/>
      <c r="B48" s="3">
        <v>42</v>
      </c>
      <c r="C48" s="27" t="str">
        <f>IF(นักเรียน!C47="","",นักเรียน!C47)</f>
        <v/>
      </c>
      <c r="D48" s="44"/>
      <c r="E48" s="45"/>
      <c r="F48" s="45"/>
      <c r="G48" s="45"/>
      <c r="H48" s="46"/>
      <c r="I48" s="44"/>
      <c r="J48" s="45"/>
      <c r="K48" s="45"/>
      <c r="L48" s="45"/>
      <c r="M48" s="46"/>
      <c r="N48" s="44"/>
      <c r="O48" s="45"/>
      <c r="P48" s="45"/>
      <c r="Q48" s="45"/>
      <c r="R48" s="46"/>
      <c r="S48" s="44"/>
      <c r="T48" s="45"/>
      <c r="U48" s="45"/>
      <c r="V48" s="45"/>
      <c r="W48" s="46"/>
      <c r="X48" s="44"/>
      <c r="Y48" s="45"/>
      <c r="Z48" s="45"/>
      <c r="AA48" s="45"/>
      <c r="AB48" s="46"/>
      <c r="AC48" s="43" t="str">
        <f t="shared" si="0"/>
        <v/>
      </c>
      <c r="AD48" s="43" t="str">
        <f t="shared" si="1"/>
        <v/>
      </c>
      <c r="AE48" s="35"/>
      <c r="AF48" s="39">
        <f t="shared" si="2"/>
        <v>0</v>
      </c>
      <c r="AG48" s="65">
        <f t="shared" si="3"/>
        <v>0</v>
      </c>
      <c r="AH48" s="35"/>
      <c r="AI48" s="35"/>
      <c r="AJ48" s="35"/>
      <c r="AK48" s="35"/>
      <c r="AL48" s="35"/>
      <c r="AM48" s="35"/>
      <c r="AN48" s="35"/>
    </row>
    <row r="49" spans="1:40" s="5" customFormat="1" ht="15" customHeight="1">
      <c r="A49" s="35"/>
      <c r="B49" s="3">
        <v>43</v>
      </c>
      <c r="C49" s="27" t="str">
        <f>IF(นักเรียน!C48="","",นักเรียน!C48)</f>
        <v/>
      </c>
      <c r="D49" s="44"/>
      <c r="E49" s="45"/>
      <c r="F49" s="45"/>
      <c r="G49" s="45"/>
      <c r="H49" s="46"/>
      <c r="I49" s="44"/>
      <c r="J49" s="45"/>
      <c r="K49" s="45"/>
      <c r="L49" s="45"/>
      <c r="M49" s="46"/>
      <c r="N49" s="44"/>
      <c r="O49" s="45"/>
      <c r="P49" s="45"/>
      <c r="Q49" s="45"/>
      <c r="R49" s="46"/>
      <c r="S49" s="44"/>
      <c r="T49" s="45"/>
      <c r="U49" s="45"/>
      <c r="V49" s="45"/>
      <c r="W49" s="46"/>
      <c r="X49" s="44"/>
      <c r="Y49" s="45"/>
      <c r="Z49" s="45"/>
      <c r="AA49" s="45"/>
      <c r="AB49" s="46"/>
      <c r="AC49" s="43" t="str">
        <f t="shared" si="0"/>
        <v/>
      </c>
      <c r="AD49" s="43" t="str">
        <f t="shared" si="1"/>
        <v/>
      </c>
      <c r="AE49" s="35"/>
      <c r="AF49" s="39">
        <f t="shared" si="2"/>
        <v>0</v>
      </c>
      <c r="AG49" s="65">
        <f t="shared" si="3"/>
        <v>0</v>
      </c>
      <c r="AH49" s="35"/>
      <c r="AI49" s="35"/>
      <c r="AJ49" s="35"/>
      <c r="AK49" s="35"/>
      <c r="AL49" s="35"/>
      <c r="AM49" s="35"/>
      <c r="AN49" s="35"/>
    </row>
    <row r="50" spans="1:40" s="5" customFormat="1" ht="15" customHeight="1">
      <c r="A50" s="35"/>
      <c r="B50" s="3">
        <v>44</v>
      </c>
      <c r="C50" s="27" t="str">
        <f>IF(นักเรียน!C49="","",นักเรียน!C49)</f>
        <v/>
      </c>
      <c r="D50" s="44"/>
      <c r="E50" s="45"/>
      <c r="F50" s="45"/>
      <c r="G50" s="45"/>
      <c r="H50" s="46"/>
      <c r="I50" s="44"/>
      <c r="J50" s="45"/>
      <c r="K50" s="45"/>
      <c r="L50" s="45"/>
      <c r="M50" s="46"/>
      <c r="N50" s="44"/>
      <c r="O50" s="45"/>
      <c r="P50" s="45"/>
      <c r="Q50" s="45"/>
      <c r="R50" s="46"/>
      <c r="S50" s="44"/>
      <c r="T50" s="45"/>
      <c r="U50" s="45"/>
      <c r="V50" s="45"/>
      <c r="W50" s="46"/>
      <c r="X50" s="44"/>
      <c r="Y50" s="45"/>
      <c r="Z50" s="45"/>
      <c r="AA50" s="45"/>
      <c r="AB50" s="46"/>
      <c r="AC50" s="43" t="str">
        <f t="shared" si="0"/>
        <v/>
      </c>
      <c r="AD50" s="43" t="str">
        <f t="shared" si="1"/>
        <v/>
      </c>
      <c r="AE50" s="35"/>
      <c r="AF50" s="39">
        <f t="shared" si="2"/>
        <v>0</v>
      </c>
      <c r="AG50" s="65">
        <f t="shared" si="3"/>
        <v>0</v>
      </c>
      <c r="AH50" s="35"/>
      <c r="AI50" s="35"/>
      <c r="AJ50" s="35"/>
      <c r="AK50" s="35"/>
      <c r="AL50" s="35"/>
      <c r="AM50" s="35"/>
      <c r="AN50" s="35"/>
    </row>
    <row r="51" spans="1:40" s="5" customFormat="1" ht="15" customHeight="1">
      <c r="A51" s="35"/>
      <c r="B51" s="3">
        <v>45</v>
      </c>
      <c r="C51" s="27" t="str">
        <f>IF(นักเรียน!C50="","",นักเรียน!C50)</f>
        <v/>
      </c>
      <c r="D51" s="44"/>
      <c r="E51" s="45"/>
      <c r="F51" s="45"/>
      <c r="G51" s="45"/>
      <c r="H51" s="46"/>
      <c r="I51" s="44"/>
      <c r="J51" s="45"/>
      <c r="K51" s="45"/>
      <c r="L51" s="45"/>
      <c r="M51" s="46"/>
      <c r="N51" s="44"/>
      <c r="O51" s="45"/>
      <c r="P51" s="45"/>
      <c r="Q51" s="45"/>
      <c r="R51" s="46"/>
      <c r="S51" s="44"/>
      <c r="T51" s="45"/>
      <c r="U51" s="45"/>
      <c r="V51" s="45"/>
      <c r="W51" s="46"/>
      <c r="X51" s="44"/>
      <c r="Y51" s="45"/>
      <c r="Z51" s="45"/>
      <c r="AA51" s="45"/>
      <c r="AB51" s="46"/>
      <c r="AC51" s="43" t="str">
        <f t="shared" si="0"/>
        <v/>
      </c>
      <c r="AD51" s="43" t="str">
        <f>IF(AC51="","",IF(AC51=5,"ดีเยี่ยม",IF(AC51=4,"ดีมาก",IF(AC51=3,"ดี",IF(AC51=2,"พอใช้","ปรับปรุง")))))</f>
        <v/>
      </c>
      <c r="AE51" s="35"/>
      <c r="AF51" s="39">
        <f t="shared" si="2"/>
        <v>0</v>
      </c>
      <c r="AG51" s="65">
        <f t="shared" si="3"/>
        <v>0</v>
      </c>
      <c r="AH51" s="35"/>
      <c r="AI51" s="35"/>
      <c r="AJ51" s="35"/>
      <c r="AK51" s="35"/>
      <c r="AL51" s="35"/>
      <c r="AM51" s="35"/>
      <c r="AN51" s="35"/>
    </row>
    <row r="52" spans="1:40" s="5" customFormat="1" ht="16.5" customHeight="1">
      <c r="A52" s="35"/>
      <c r="B52" s="168" t="s">
        <v>45</v>
      </c>
      <c r="C52" s="168"/>
      <c r="D52" s="168"/>
      <c r="E52" s="168"/>
      <c r="F52" s="168"/>
      <c r="G52" s="168"/>
      <c r="H52" s="168"/>
      <c r="I52" s="170" t="str">
        <f>IF(AH2=0,"",AH2)</f>
        <v/>
      </c>
      <c r="J52" s="170"/>
      <c r="K52" s="170"/>
      <c r="L52" s="170"/>
      <c r="M52" s="170"/>
      <c r="N52" s="181" t="s">
        <v>36</v>
      </c>
      <c r="O52" s="182"/>
      <c r="P52" s="182"/>
      <c r="Q52" s="182"/>
      <c r="R52" s="182"/>
      <c r="S52" s="182"/>
      <c r="T52" s="182"/>
      <c r="U52" s="182"/>
      <c r="V52" s="182"/>
      <c r="W52" s="182"/>
      <c r="X52" s="182"/>
      <c r="Y52" s="182"/>
      <c r="Z52" s="182"/>
      <c r="AA52" s="182"/>
      <c r="AB52" s="183"/>
      <c r="AC52" s="169" t="str">
        <f>IF(AH4="-","-",AH4)</f>
        <v>-</v>
      </c>
      <c r="AD52" s="170"/>
      <c r="AE52" s="35"/>
      <c r="AF52" s="66"/>
      <c r="AG52" s="67"/>
      <c r="AH52" s="35"/>
      <c r="AI52" s="35"/>
      <c r="AJ52" s="35"/>
      <c r="AK52" s="35"/>
      <c r="AL52" s="35"/>
      <c r="AM52" s="35"/>
      <c r="AN52" s="35"/>
    </row>
    <row r="53" spans="1:40" s="5" customFormat="1" ht="16.5" customHeight="1">
      <c r="A53" s="35"/>
      <c r="B53" s="171" t="s">
        <v>35</v>
      </c>
      <c r="C53" s="171"/>
      <c r="D53" s="171"/>
      <c r="E53" s="171"/>
      <c r="F53" s="171"/>
      <c r="G53" s="171"/>
      <c r="H53" s="171"/>
      <c r="I53" s="172" t="str">
        <f>IF(AH3="-","",AH3)</f>
        <v/>
      </c>
      <c r="J53" s="173"/>
      <c r="K53" s="173"/>
      <c r="L53" s="173"/>
      <c r="M53" s="173"/>
      <c r="N53" s="184" t="s">
        <v>2</v>
      </c>
      <c r="O53" s="185"/>
      <c r="P53" s="185"/>
      <c r="Q53" s="185"/>
      <c r="R53" s="185"/>
      <c r="S53" s="185"/>
      <c r="T53" s="185"/>
      <c r="U53" s="185"/>
      <c r="V53" s="185"/>
      <c r="W53" s="185"/>
      <c r="X53" s="185"/>
      <c r="Y53" s="185"/>
      <c r="Z53" s="185"/>
      <c r="AA53" s="185"/>
      <c r="AB53" s="186"/>
      <c r="AC53" s="180" t="str">
        <f>IF(AC52="-","-",IF(AC52&gt;=0.9,5,IF(AC52&gt;=0.75,4,IF(AC52&gt;=0.6,3,IF(AC52&gt;=0.5,2,1)))))</f>
        <v>-</v>
      </c>
      <c r="AD53" s="180"/>
      <c r="AE53" s="35"/>
      <c r="AF53" s="66"/>
      <c r="AG53" s="67"/>
      <c r="AH53" s="35"/>
      <c r="AI53" s="35"/>
      <c r="AJ53" s="35"/>
      <c r="AK53" s="35"/>
      <c r="AL53" s="35"/>
      <c r="AM53" s="35"/>
      <c r="AN53" s="35"/>
    </row>
    <row r="54" spans="1:40" s="5" customFormat="1" ht="16.5" customHeight="1">
      <c r="A54" s="35"/>
      <c r="B54" s="168" t="s">
        <v>46</v>
      </c>
      <c r="C54" s="168"/>
      <c r="D54" s="168"/>
      <c r="E54" s="168"/>
      <c r="F54" s="168"/>
      <c r="G54" s="168"/>
      <c r="H54" s="168"/>
      <c r="I54" s="168"/>
      <c r="J54" s="168"/>
      <c r="K54" s="168"/>
      <c r="L54" s="168"/>
      <c r="M54" s="168"/>
      <c r="N54" s="168"/>
      <c r="O54" s="168"/>
      <c r="P54" s="168"/>
      <c r="Q54" s="168"/>
      <c r="R54" s="168"/>
      <c r="S54" s="168"/>
      <c r="T54" s="168"/>
      <c r="U54" s="168"/>
      <c r="V54" s="168"/>
      <c r="W54" s="168"/>
      <c r="X54" s="168"/>
      <c r="Y54" s="168"/>
      <c r="Z54" s="168"/>
      <c r="AA54" s="168"/>
      <c r="AB54" s="168"/>
      <c r="AC54" s="170" t="str">
        <f>IF(AC53="-","-",IF(AC53=5,"ดีเยี่ยม",IF(AC53=4,"ดีมาก",IF(AC53=3,"ดี",IF(AC53=2,"พอใช้","ปรับปรุง")))))</f>
        <v>-</v>
      </c>
      <c r="AD54" s="170"/>
      <c r="AE54" s="35"/>
      <c r="AF54" s="66"/>
      <c r="AG54" s="67"/>
      <c r="AH54" s="35"/>
      <c r="AI54" s="35"/>
      <c r="AJ54" s="35"/>
      <c r="AK54" s="35"/>
      <c r="AL54" s="35"/>
      <c r="AM54" s="35"/>
      <c r="AN54" s="35"/>
    </row>
    <row r="55" spans="1:40" s="5" customFormat="1" ht="15.75" customHeight="1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8"/>
      <c r="AG55" s="35"/>
      <c r="AH55" s="35"/>
      <c r="AI55" s="35"/>
      <c r="AJ55" s="35"/>
      <c r="AK55" s="35"/>
      <c r="AL55" s="35"/>
      <c r="AM55" s="35"/>
      <c r="AN55" s="35"/>
    </row>
    <row r="56" spans="1:40">
      <c r="B56" s="33"/>
      <c r="C56" s="68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49" t="s">
        <v>37</v>
      </c>
      <c r="AD56" s="57">
        <f>COUNTIF(AC7:AC51,5)</f>
        <v>0</v>
      </c>
      <c r="AE56" s="33" t="s">
        <v>34</v>
      </c>
    </row>
    <row r="57" spans="1:40"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49" t="s">
        <v>38</v>
      </c>
      <c r="AD57" s="57">
        <f>COUNTIF(AC7:AC51,4)</f>
        <v>0</v>
      </c>
      <c r="AE57" s="33" t="s">
        <v>34</v>
      </c>
    </row>
    <row r="58" spans="1:40"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49" t="s">
        <v>39</v>
      </c>
      <c r="AD58" s="57">
        <f>COUNTIF(AC7:AC51,3)</f>
        <v>0</v>
      </c>
      <c r="AE58" s="33" t="s">
        <v>34</v>
      </c>
    </row>
    <row r="59" spans="1:40"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49" t="s">
        <v>40</v>
      </c>
      <c r="AD59" s="57">
        <f>COUNTIF(AC7:AC51,2)</f>
        <v>0</v>
      </c>
      <c r="AE59" s="33" t="s">
        <v>34</v>
      </c>
    </row>
    <row r="60" spans="1:40"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49" t="s">
        <v>41</v>
      </c>
      <c r="AD60" s="57">
        <f>COUNTIF(AC7:AC51,1)</f>
        <v>0</v>
      </c>
      <c r="AE60" s="33" t="s">
        <v>34</v>
      </c>
    </row>
    <row r="61" spans="1:40"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49" t="s">
        <v>44</v>
      </c>
      <c r="AD61" s="58">
        <f>SUM(AD56:AD60)</f>
        <v>0</v>
      </c>
      <c r="AE61" s="33" t="s">
        <v>34</v>
      </c>
    </row>
    <row r="62" spans="1:40"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</row>
    <row r="63" spans="1:40"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</row>
    <row r="64" spans="1:40"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</row>
    <row r="65" spans="2:30"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</row>
    <row r="66" spans="2:30"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</row>
    <row r="67" spans="2:30"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</row>
    <row r="68" spans="2:30"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</row>
    <row r="69" spans="2:30"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</row>
    <row r="70" spans="2:30"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</row>
    <row r="71" spans="2:30"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</row>
    <row r="72" spans="2:30"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</row>
    <row r="73" spans="2:30"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</row>
    <row r="74" spans="2:30"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</row>
    <row r="75" spans="2:30"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</row>
    <row r="76" spans="2:30"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</row>
    <row r="77" spans="2:30"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</row>
    <row r="78" spans="2:30"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</row>
    <row r="79" spans="2:30"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</row>
    <row r="80" spans="2:30"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</row>
    <row r="81" spans="2:30"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</row>
    <row r="82" spans="2:30"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</row>
    <row r="83" spans="2:30"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</row>
    <row r="84" spans="2:30"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</row>
    <row r="85" spans="2:30"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</row>
  </sheetData>
  <sheetProtection password="CF17" sheet="1" objects="1" scenarios="1" selectLockedCells="1"/>
  <mergeCells count="20">
    <mergeCell ref="C2:AC2"/>
    <mergeCell ref="B5:B6"/>
    <mergeCell ref="C5:C6"/>
    <mergeCell ref="D5:H5"/>
    <mergeCell ref="I5:M5"/>
    <mergeCell ref="N5:R5"/>
    <mergeCell ref="S5:W5"/>
    <mergeCell ref="X5:AB5"/>
    <mergeCell ref="AC5:AC6"/>
    <mergeCell ref="B54:AB54"/>
    <mergeCell ref="AC54:AD54"/>
    <mergeCell ref="AD5:AD6"/>
    <mergeCell ref="B52:H52"/>
    <mergeCell ref="I52:M52"/>
    <mergeCell ref="N52:AB52"/>
    <mergeCell ref="AC52:AD52"/>
    <mergeCell ref="B53:H53"/>
    <mergeCell ref="I53:M53"/>
    <mergeCell ref="N53:AB53"/>
    <mergeCell ref="AC53:AD53"/>
  </mergeCells>
  <dataValidations count="5">
    <dataValidation type="list" allowBlank="1" showInputMessage="1" showErrorMessage="1" error="ในช่องนี้กรอกค่าระดับการประเมินเป็น 1 เท่านั้นครับ" prompt="ระดับคุณภาพ &quot;ปรับปรุง&quot;" sqref="AB7:AB51 H7:H51 M7:M51 R7:R51 W7:W51">
      <formula1>scor1</formula1>
    </dataValidation>
    <dataValidation type="list" allowBlank="1" showInputMessage="1" showErrorMessage="1" error="ในช่องนี้กรอกค่าระดับการประเมินเป็น 2 เท่านั้นครับ" prompt="ระดับคุณภาพ &quot;พอใช้&quot;" sqref="AA7:AA51 L7:L51 G7:G51 Q7:Q51 V7:V51">
      <formula1>scor2</formula1>
    </dataValidation>
    <dataValidation type="list" allowBlank="1" showInputMessage="1" showErrorMessage="1" error="ในช่องนี้กรอกค่าระดับการประเมินเป็น 3 เท่านั้นครับ" prompt="ระดับคุณภาพ &quot;ดี&quot;" sqref="Z7:Z51 K7:K51 F7:F51 P7:P51 U7:U51">
      <formula1>scor3</formula1>
    </dataValidation>
    <dataValidation type="list" allowBlank="1" showInputMessage="1" showErrorMessage="1" error="ในช่องนี้กรอกค่าระดับการประเมินเป็น 5 เท่านั้นครับ" prompt="ระดับคุณภาพ &quot;ดีเยี่ยม&quot;" sqref="X7:X51 I7:I51 D7:D51 N7:N51 S7:S51">
      <formula1>scor5</formula1>
    </dataValidation>
    <dataValidation type="list" allowBlank="1" showInputMessage="1" showErrorMessage="1" error="ในช่องนี้กรอกค่าระดับการประเมินเป็น 4 เท่านั้นครับ" prompt="ระดับคุณภาพ &quot;ดีมาก&quot;" sqref="Y7:Y51 J7:J51 E7:E51 O7:O51 T7:T51">
      <formula1>scor4</formula1>
    </dataValidation>
  </dataValidations>
  <printOptions horizontalCentered="1"/>
  <pageMargins left="0.51181102362204722" right="0.11811023622047245" top="0.35433070866141736" bottom="0.15748031496062992" header="0.11811023622047245" footer="0.11811023622047245"/>
  <pageSetup paperSize="9" scale="90" orientation="portrait" blackAndWhite="1" horizontalDpi="4294967293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A1:AN85"/>
  <sheetViews>
    <sheetView showGridLines="0" showRowColHeaders="0" workbookViewId="0">
      <selection activeCell="AF4" sqref="AF4"/>
    </sheetView>
  </sheetViews>
  <sheetFormatPr defaultColWidth="23.25" defaultRowHeight="22.5"/>
  <cols>
    <col min="1" max="1" width="15" style="33" customWidth="1"/>
    <col min="2" max="2" width="4.125" style="1" customWidth="1"/>
    <col min="3" max="3" width="21.875" style="1" customWidth="1"/>
    <col min="4" max="28" width="2.25" style="1" customWidth="1"/>
    <col min="29" max="29" width="5.75" style="1" customWidth="1"/>
    <col min="30" max="30" width="8" style="1" customWidth="1"/>
    <col min="31" max="31" width="10.625" style="33" customWidth="1"/>
    <col min="32" max="32" width="14.625" style="36" customWidth="1"/>
    <col min="33" max="33" width="15.125" style="33" customWidth="1"/>
    <col min="34" max="34" width="10.25" style="33" customWidth="1"/>
    <col min="35" max="35" width="13.625" style="33" customWidth="1"/>
    <col min="36" max="40" width="23.25" style="33"/>
    <col min="41" max="16384" width="23.25" style="1"/>
  </cols>
  <sheetData>
    <row r="1" spans="1:40"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G1" s="52" t="s">
        <v>43</v>
      </c>
      <c r="AH1" s="100">
        <v>1</v>
      </c>
      <c r="AI1" s="56" t="s">
        <v>42</v>
      </c>
    </row>
    <row r="2" spans="1:40" s="7" customFormat="1" ht="19.5" customHeight="1">
      <c r="A2" s="32"/>
      <c r="B2" s="24"/>
      <c r="C2" s="162" t="str">
        <f>'มฐ.1-1'!C2:T2</f>
        <v>แบบประเมินมาตรฐานด้านคุณภาพผู้เรียน  ระดับมัธยมศึกษาปีที่... ปีการศึกษา 2556</v>
      </c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24"/>
      <c r="AE2" s="32"/>
      <c r="AF2" s="37"/>
      <c r="AG2" s="52" t="s">
        <v>33</v>
      </c>
      <c r="AH2" s="54">
        <f>SUM(AD56:AD58)</f>
        <v>0</v>
      </c>
      <c r="AI2" s="56" t="s">
        <v>34</v>
      </c>
      <c r="AJ2" s="32"/>
      <c r="AK2" s="32"/>
      <c r="AL2" s="32"/>
      <c r="AM2" s="32"/>
      <c r="AN2" s="32"/>
    </row>
    <row r="3" spans="1:40" s="7" customFormat="1" ht="19.5" customHeight="1">
      <c r="A3" s="32"/>
      <c r="B3" s="24"/>
      <c r="C3" s="24" t="s">
        <v>171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32"/>
      <c r="AF3" s="51"/>
      <c r="AG3" s="52" t="s">
        <v>35</v>
      </c>
      <c r="AH3" s="55" t="str">
        <f>IF(AH2=0,"-",AH2*100/AD61)</f>
        <v>-</v>
      </c>
      <c r="AI3" s="56"/>
      <c r="AJ3" s="32"/>
      <c r="AK3" s="32"/>
      <c r="AL3" s="32"/>
      <c r="AM3" s="32"/>
      <c r="AN3" s="32"/>
    </row>
    <row r="4" spans="1:40" s="21" customFormat="1" ht="21" customHeight="1">
      <c r="A4" s="32"/>
      <c r="C4" s="21" t="s">
        <v>184</v>
      </c>
      <c r="AE4" s="32"/>
      <c r="AF4" s="152"/>
      <c r="AG4" s="52" t="s">
        <v>36</v>
      </c>
      <c r="AH4" s="55" t="str">
        <f>IF(AH3="-","-",AH3*AH1/100)</f>
        <v>-</v>
      </c>
      <c r="AI4" s="56" t="s">
        <v>42</v>
      </c>
      <c r="AJ4" s="32"/>
      <c r="AK4" s="32"/>
      <c r="AL4" s="32"/>
      <c r="AM4" s="32"/>
      <c r="AN4" s="32"/>
    </row>
    <row r="5" spans="1:40" s="7" customFormat="1" ht="86.25" customHeight="1">
      <c r="A5" s="32"/>
      <c r="B5" s="167" t="s">
        <v>0</v>
      </c>
      <c r="C5" s="167" t="s">
        <v>1</v>
      </c>
      <c r="D5" s="175" t="s">
        <v>185</v>
      </c>
      <c r="E5" s="176"/>
      <c r="F5" s="176"/>
      <c r="G5" s="176"/>
      <c r="H5" s="177"/>
      <c r="I5" s="198" t="s">
        <v>186</v>
      </c>
      <c r="J5" s="201"/>
      <c r="K5" s="201"/>
      <c r="L5" s="201"/>
      <c r="M5" s="202"/>
      <c r="N5" s="198" t="s">
        <v>187</v>
      </c>
      <c r="O5" s="199"/>
      <c r="P5" s="199"/>
      <c r="Q5" s="199"/>
      <c r="R5" s="199"/>
      <c r="S5" s="175" t="s">
        <v>188</v>
      </c>
      <c r="T5" s="176"/>
      <c r="U5" s="176"/>
      <c r="V5" s="176"/>
      <c r="W5" s="176"/>
      <c r="X5" s="175" t="s">
        <v>189</v>
      </c>
      <c r="Y5" s="176"/>
      <c r="Z5" s="176"/>
      <c r="AA5" s="176"/>
      <c r="AB5" s="176"/>
      <c r="AC5" s="174" t="s">
        <v>31</v>
      </c>
      <c r="AD5" s="174" t="s">
        <v>30</v>
      </c>
      <c r="AE5" s="32"/>
      <c r="AF5" s="47" t="s">
        <v>8</v>
      </c>
      <c r="AG5" s="48" t="s">
        <v>9</v>
      </c>
      <c r="AH5" s="32"/>
      <c r="AI5" s="32"/>
      <c r="AJ5" s="32"/>
      <c r="AK5" s="32"/>
      <c r="AL5" s="32"/>
      <c r="AM5" s="32"/>
      <c r="AN5" s="32"/>
    </row>
    <row r="6" spans="1:40" ht="18" customHeight="1">
      <c r="B6" s="167"/>
      <c r="C6" s="167"/>
      <c r="D6" s="40">
        <v>5</v>
      </c>
      <c r="E6" s="41">
        <v>4</v>
      </c>
      <c r="F6" s="41">
        <v>3</v>
      </c>
      <c r="G6" s="41">
        <v>2</v>
      </c>
      <c r="H6" s="42">
        <v>1</v>
      </c>
      <c r="I6" s="40">
        <v>5</v>
      </c>
      <c r="J6" s="41">
        <v>4</v>
      </c>
      <c r="K6" s="41">
        <v>3</v>
      </c>
      <c r="L6" s="41">
        <v>2</v>
      </c>
      <c r="M6" s="42">
        <v>1</v>
      </c>
      <c r="N6" s="40">
        <v>5</v>
      </c>
      <c r="O6" s="41">
        <v>4</v>
      </c>
      <c r="P6" s="41">
        <v>3</v>
      </c>
      <c r="Q6" s="41">
        <v>2</v>
      </c>
      <c r="R6" s="41">
        <v>1</v>
      </c>
      <c r="S6" s="41">
        <v>5</v>
      </c>
      <c r="T6" s="41">
        <v>4</v>
      </c>
      <c r="U6" s="41">
        <v>3</v>
      </c>
      <c r="V6" s="41">
        <v>2</v>
      </c>
      <c r="W6" s="50">
        <v>1</v>
      </c>
      <c r="X6" s="41">
        <v>5</v>
      </c>
      <c r="Y6" s="41">
        <v>4</v>
      </c>
      <c r="Z6" s="41">
        <v>3</v>
      </c>
      <c r="AA6" s="41">
        <v>2</v>
      </c>
      <c r="AB6" s="50">
        <v>1</v>
      </c>
      <c r="AC6" s="174"/>
      <c r="AD6" s="174"/>
      <c r="AF6" s="63">
        <v>25</v>
      </c>
      <c r="AG6" s="64">
        <v>100</v>
      </c>
    </row>
    <row r="7" spans="1:40" s="4" customFormat="1" ht="15" customHeight="1">
      <c r="A7" s="34"/>
      <c r="B7" s="3">
        <v>1</v>
      </c>
      <c r="C7" s="27" t="str">
        <f>IF(นักเรียน!C6="","",นักเรียน!C6)</f>
        <v>สามเณร</v>
      </c>
      <c r="D7" s="44"/>
      <c r="E7" s="45"/>
      <c r="F7" s="45"/>
      <c r="G7" s="45"/>
      <c r="H7" s="46"/>
      <c r="I7" s="44"/>
      <c r="J7" s="45"/>
      <c r="K7" s="45"/>
      <c r="L7" s="45"/>
      <c r="M7" s="46"/>
      <c r="N7" s="44"/>
      <c r="O7" s="45"/>
      <c r="P7" s="45"/>
      <c r="Q7" s="45"/>
      <c r="R7" s="46"/>
      <c r="S7" s="44"/>
      <c r="T7" s="45"/>
      <c r="U7" s="45"/>
      <c r="V7" s="45"/>
      <c r="W7" s="46"/>
      <c r="X7" s="44"/>
      <c r="Y7" s="45"/>
      <c r="Z7" s="45"/>
      <c r="AA7" s="45"/>
      <c r="AB7" s="46"/>
      <c r="AC7" s="43" t="str">
        <f>IF(AG7=0,"",IF(AG7&gt;=90,5,IF(AG7&gt;=75,4,IF(AG7&gt;=60,3,IF(AG7&gt;=50,2,1)))))</f>
        <v/>
      </c>
      <c r="AD7" s="43" t="str">
        <f>IF(AC7="","",IF(AC7=5,"ดีเยี่ยม",IF(AC7=4,"ดีมาก",IF(AC7=3,"ดี",IF(AC7=2,"พอใช้","ปรับปรุง")))))</f>
        <v/>
      </c>
      <c r="AE7" s="34"/>
      <c r="AF7" s="39">
        <f>SUM(D7:AB7)</f>
        <v>0</v>
      </c>
      <c r="AG7" s="65">
        <f>AF7*100/$AF$6</f>
        <v>0</v>
      </c>
      <c r="AH7" s="34"/>
      <c r="AI7" s="34"/>
      <c r="AJ7" s="34"/>
      <c r="AK7" s="34"/>
      <c r="AL7" s="34"/>
      <c r="AM7" s="34"/>
      <c r="AN7" s="34"/>
    </row>
    <row r="8" spans="1:40" s="4" customFormat="1" ht="15" customHeight="1">
      <c r="A8" s="34"/>
      <c r="B8" s="3">
        <v>2</v>
      </c>
      <c r="C8" s="27" t="str">
        <f>IF(นักเรียน!C7="","",นักเรียน!C7)</f>
        <v>สามเณร</v>
      </c>
      <c r="D8" s="44"/>
      <c r="E8" s="45"/>
      <c r="F8" s="45"/>
      <c r="G8" s="45"/>
      <c r="H8" s="46"/>
      <c r="I8" s="44"/>
      <c r="J8" s="45"/>
      <c r="K8" s="45"/>
      <c r="L8" s="45"/>
      <c r="M8" s="46"/>
      <c r="N8" s="44"/>
      <c r="O8" s="45"/>
      <c r="P8" s="45"/>
      <c r="Q8" s="45"/>
      <c r="R8" s="46"/>
      <c r="S8" s="44"/>
      <c r="T8" s="45"/>
      <c r="U8" s="45"/>
      <c r="V8" s="45"/>
      <c r="W8" s="46"/>
      <c r="X8" s="44"/>
      <c r="Y8" s="45"/>
      <c r="Z8" s="45"/>
      <c r="AA8" s="45"/>
      <c r="AB8" s="46"/>
      <c r="AC8" s="43" t="str">
        <f t="shared" ref="AC8:AC51" si="0">IF(AG8=0,"",IF(AG8&gt;=90,5,IF(AG8&gt;=75,4,IF(AG8&gt;=60,3,IF(AG8&gt;=50,2,1)))))</f>
        <v/>
      </c>
      <c r="AD8" s="43" t="str">
        <f t="shared" ref="AD8:AD50" si="1">IF(AC8="","",IF(AC8=5,"ดีเยี่ยม",IF(AC8=4,"ดีมาก",IF(AC8=3,"ดี",IF(AC8=2,"พอใช้","ปรับปรุง")))))</f>
        <v/>
      </c>
      <c r="AE8" s="34"/>
      <c r="AF8" s="39">
        <f t="shared" ref="AF8:AF51" si="2">SUM(D8:AB8)</f>
        <v>0</v>
      </c>
      <c r="AG8" s="65">
        <f t="shared" ref="AG8:AG51" si="3">AF8*100/$AF$6</f>
        <v>0</v>
      </c>
      <c r="AH8" s="34"/>
      <c r="AI8" s="34"/>
      <c r="AJ8" s="34"/>
      <c r="AK8" s="34"/>
      <c r="AL8" s="34"/>
      <c r="AM8" s="34"/>
      <c r="AN8" s="34"/>
    </row>
    <row r="9" spans="1:40" s="4" customFormat="1" ht="15" customHeight="1">
      <c r="A9" s="34"/>
      <c r="B9" s="3">
        <v>3</v>
      </c>
      <c r="C9" s="27" t="str">
        <f>IF(นักเรียน!C8="","",นักเรียน!C8)</f>
        <v>สามเณร</v>
      </c>
      <c r="D9" s="44"/>
      <c r="E9" s="45"/>
      <c r="F9" s="45"/>
      <c r="G9" s="45"/>
      <c r="H9" s="46"/>
      <c r="I9" s="44"/>
      <c r="J9" s="45"/>
      <c r="K9" s="45"/>
      <c r="L9" s="45"/>
      <c r="M9" s="46"/>
      <c r="N9" s="44"/>
      <c r="O9" s="45"/>
      <c r="P9" s="45"/>
      <c r="Q9" s="45"/>
      <c r="R9" s="46"/>
      <c r="S9" s="44"/>
      <c r="T9" s="45"/>
      <c r="U9" s="45"/>
      <c r="V9" s="45"/>
      <c r="W9" s="46"/>
      <c r="X9" s="44"/>
      <c r="Y9" s="45"/>
      <c r="Z9" s="45"/>
      <c r="AA9" s="45"/>
      <c r="AB9" s="46"/>
      <c r="AC9" s="43" t="str">
        <f t="shared" si="0"/>
        <v/>
      </c>
      <c r="AD9" s="43" t="str">
        <f t="shared" si="1"/>
        <v/>
      </c>
      <c r="AE9" s="34"/>
      <c r="AF9" s="39">
        <f t="shared" si="2"/>
        <v>0</v>
      </c>
      <c r="AG9" s="65">
        <f t="shared" si="3"/>
        <v>0</v>
      </c>
      <c r="AH9" s="34"/>
      <c r="AI9" s="34"/>
      <c r="AJ9" s="34"/>
      <c r="AK9" s="34"/>
      <c r="AL9" s="34"/>
      <c r="AM9" s="34"/>
      <c r="AN9" s="34"/>
    </row>
    <row r="10" spans="1:40" s="4" customFormat="1" ht="15" customHeight="1">
      <c r="A10" s="34"/>
      <c r="B10" s="3">
        <v>4</v>
      </c>
      <c r="C10" s="27" t="str">
        <f>IF(นักเรียน!C9="","",นักเรียน!C9)</f>
        <v>สามเณร</v>
      </c>
      <c r="D10" s="44"/>
      <c r="E10" s="45"/>
      <c r="F10" s="45"/>
      <c r="G10" s="45"/>
      <c r="H10" s="46"/>
      <c r="I10" s="44"/>
      <c r="J10" s="45"/>
      <c r="K10" s="45"/>
      <c r="L10" s="45"/>
      <c r="M10" s="46"/>
      <c r="N10" s="44"/>
      <c r="O10" s="45"/>
      <c r="P10" s="45"/>
      <c r="Q10" s="45"/>
      <c r="R10" s="46"/>
      <c r="S10" s="44"/>
      <c r="T10" s="45"/>
      <c r="U10" s="45"/>
      <c r="V10" s="45"/>
      <c r="W10" s="46"/>
      <c r="X10" s="44"/>
      <c r="Y10" s="45"/>
      <c r="Z10" s="45"/>
      <c r="AA10" s="45"/>
      <c r="AB10" s="46"/>
      <c r="AC10" s="43" t="str">
        <f t="shared" si="0"/>
        <v/>
      </c>
      <c r="AD10" s="43" t="str">
        <f t="shared" si="1"/>
        <v/>
      </c>
      <c r="AE10" s="34"/>
      <c r="AF10" s="39">
        <f t="shared" si="2"/>
        <v>0</v>
      </c>
      <c r="AG10" s="65">
        <f t="shared" si="3"/>
        <v>0</v>
      </c>
      <c r="AH10" s="34"/>
      <c r="AI10" s="34"/>
      <c r="AJ10" s="34"/>
      <c r="AK10" s="34"/>
      <c r="AL10" s="34"/>
      <c r="AM10" s="34"/>
      <c r="AN10" s="34"/>
    </row>
    <row r="11" spans="1:40" s="4" customFormat="1" ht="15" customHeight="1">
      <c r="A11" s="34"/>
      <c r="B11" s="3">
        <v>5</v>
      </c>
      <c r="C11" s="27" t="str">
        <f>IF(นักเรียน!C10="","",นักเรียน!C10)</f>
        <v>สามเณร</v>
      </c>
      <c r="D11" s="44"/>
      <c r="E11" s="45"/>
      <c r="F11" s="45"/>
      <c r="G11" s="45"/>
      <c r="H11" s="46"/>
      <c r="I11" s="44"/>
      <c r="J11" s="45"/>
      <c r="K11" s="45"/>
      <c r="L11" s="45"/>
      <c r="M11" s="46"/>
      <c r="N11" s="44"/>
      <c r="O11" s="45"/>
      <c r="P11" s="45"/>
      <c r="Q11" s="45"/>
      <c r="R11" s="46"/>
      <c r="S11" s="44"/>
      <c r="T11" s="45"/>
      <c r="U11" s="45"/>
      <c r="V11" s="45"/>
      <c r="W11" s="46"/>
      <c r="X11" s="44"/>
      <c r="Y11" s="45"/>
      <c r="Z11" s="45"/>
      <c r="AA11" s="45"/>
      <c r="AB11" s="46"/>
      <c r="AC11" s="43" t="str">
        <f t="shared" si="0"/>
        <v/>
      </c>
      <c r="AD11" s="43" t="str">
        <f t="shared" si="1"/>
        <v/>
      </c>
      <c r="AE11" s="34"/>
      <c r="AF11" s="39">
        <f t="shared" si="2"/>
        <v>0</v>
      </c>
      <c r="AG11" s="65">
        <f t="shared" si="3"/>
        <v>0</v>
      </c>
      <c r="AH11" s="34"/>
      <c r="AI11" s="34"/>
      <c r="AJ11" s="34"/>
      <c r="AK11" s="34"/>
      <c r="AL11" s="34"/>
      <c r="AM11" s="34"/>
      <c r="AN11" s="34"/>
    </row>
    <row r="12" spans="1:40" s="4" customFormat="1" ht="15" customHeight="1">
      <c r="A12" s="34"/>
      <c r="B12" s="3">
        <v>6</v>
      </c>
      <c r="C12" s="27" t="str">
        <f>IF(นักเรียน!C11="","",นักเรียน!C11)</f>
        <v>สามเณร</v>
      </c>
      <c r="D12" s="44"/>
      <c r="E12" s="45"/>
      <c r="F12" s="45"/>
      <c r="G12" s="45"/>
      <c r="H12" s="46"/>
      <c r="I12" s="44"/>
      <c r="J12" s="45"/>
      <c r="K12" s="45"/>
      <c r="L12" s="45"/>
      <c r="M12" s="46"/>
      <c r="N12" s="44"/>
      <c r="O12" s="45"/>
      <c r="P12" s="45"/>
      <c r="Q12" s="45"/>
      <c r="R12" s="46"/>
      <c r="S12" s="44"/>
      <c r="T12" s="45"/>
      <c r="U12" s="45"/>
      <c r="V12" s="45"/>
      <c r="W12" s="46"/>
      <c r="X12" s="44"/>
      <c r="Y12" s="45"/>
      <c r="Z12" s="45"/>
      <c r="AA12" s="45"/>
      <c r="AB12" s="46"/>
      <c r="AC12" s="43" t="str">
        <f t="shared" si="0"/>
        <v/>
      </c>
      <c r="AD12" s="43" t="str">
        <f t="shared" si="1"/>
        <v/>
      </c>
      <c r="AE12" s="34"/>
      <c r="AF12" s="39">
        <f t="shared" si="2"/>
        <v>0</v>
      </c>
      <c r="AG12" s="65">
        <f t="shared" si="3"/>
        <v>0</v>
      </c>
      <c r="AH12" s="34"/>
      <c r="AI12" s="34"/>
      <c r="AJ12" s="34"/>
      <c r="AK12" s="34"/>
      <c r="AL12" s="34"/>
      <c r="AM12" s="34"/>
      <c r="AN12" s="34"/>
    </row>
    <row r="13" spans="1:40" s="4" customFormat="1" ht="15" customHeight="1">
      <c r="A13" s="34"/>
      <c r="B13" s="3">
        <v>7</v>
      </c>
      <c r="C13" s="27" t="str">
        <f>IF(นักเรียน!C12="","",นักเรียน!C12)</f>
        <v>สามเณร</v>
      </c>
      <c r="D13" s="44"/>
      <c r="E13" s="45"/>
      <c r="F13" s="45"/>
      <c r="G13" s="45"/>
      <c r="H13" s="46"/>
      <c r="I13" s="44"/>
      <c r="J13" s="45"/>
      <c r="K13" s="45"/>
      <c r="L13" s="45"/>
      <c r="M13" s="46"/>
      <c r="N13" s="44"/>
      <c r="O13" s="45"/>
      <c r="P13" s="45"/>
      <c r="Q13" s="45"/>
      <c r="R13" s="46"/>
      <c r="S13" s="44"/>
      <c r="T13" s="45"/>
      <c r="U13" s="45"/>
      <c r="V13" s="45"/>
      <c r="W13" s="46"/>
      <c r="X13" s="44"/>
      <c r="Y13" s="45"/>
      <c r="Z13" s="45"/>
      <c r="AA13" s="45"/>
      <c r="AB13" s="46"/>
      <c r="AC13" s="43" t="str">
        <f t="shared" si="0"/>
        <v/>
      </c>
      <c r="AD13" s="43" t="str">
        <f t="shared" si="1"/>
        <v/>
      </c>
      <c r="AE13" s="34"/>
      <c r="AF13" s="39">
        <f t="shared" si="2"/>
        <v>0</v>
      </c>
      <c r="AG13" s="65">
        <f t="shared" si="3"/>
        <v>0</v>
      </c>
      <c r="AH13" s="34"/>
      <c r="AI13" s="34"/>
      <c r="AJ13" s="34"/>
      <c r="AK13" s="34"/>
      <c r="AL13" s="34"/>
      <c r="AM13" s="34"/>
      <c r="AN13" s="34"/>
    </row>
    <row r="14" spans="1:40" s="4" customFormat="1" ht="15" customHeight="1">
      <c r="A14" s="34"/>
      <c r="B14" s="3">
        <v>8</v>
      </c>
      <c r="C14" s="27" t="str">
        <f>IF(นักเรียน!C13="","",นักเรียน!C13)</f>
        <v>สามเณร</v>
      </c>
      <c r="D14" s="44"/>
      <c r="E14" s="45"/>
      <c r="F14" s="45"/>
      <c r="G14" s="45"/>
      <c r="H14" s="46"/>
      <c r="I14" s="44"/>
      <c r="J14" s="45"/>
      <c r="K14" s="45"/>
      <c r="L14" s="45"/>
      <c r="M14" s="46"/>
      <c r="N14" s="44"/>
      <c r="O14" s="45"/>
      <c r="P14" s="45"/>
      <c r="Q14" s="45"/>
      <c r="R14" s="46"/>
      <c r="S14" s="44"/>
      <c r="T14" s="45"/>
      <c r="U14" s="45"/>
      <c r="V14" s="45"/>
      <c r="W14" s="46"/>
      <c r="X14" s="44"/>
      <c r="Y14" s="45"/>
      <c r="Z14" s="45"/>
      <c r="AA14" s="45"/>
      <c r="AB14" s="46"/>
      <c r="AC14" s="43" t="str">
        <f t="shared" si="0"/>
        <v/>
      </c>
      <c r="AD14" s="43" t="str">
        <f t="shared" si="1"/>
        <v/>
      </c>
      <c r="AE14" s="34"/>
      <c r="AF14" s="39">
        <f t="shared" si="2"/>
        <v>0</v>
      </c>
      <c r="AG14" s="65">
        <f t="shared" si="3"/>
        <v>0</v>
      </c>
      <c r="AH14" s="34"/>
      <c r="AI14" s="34"/>
      <c r="AJ14" s="34"/>
      <c r="AK14" s="34"/>
      <c r="AL14" s="34"/>
      <c r="AM14" s="34"/>
      <c r="AN14" s="34"/>
    </row>
    <row r="15" spans="1:40" s="4" customFormat="1" ht="15" customHeight="1">
      <c r="A15" s="34"/>
      <c r="B15" s="3">
        <v>9</v>
      </c>
      <c r="C15" s="27" t="str">
        <f>IF(นักเรียน!C14="","",นักเรียน!C14)</f>
        <v>สามเณร</v>
      </c>
      <c r="D15" s="44"/>
      <c r="E15" s="45"/>
      <c r="F15" s="45"/>
      <c r="G15" s="45"/>
      <c r="H15" s="46"/>
      <c r="I15" s="44"/>
      <c r="J15" s="45"/>
      <c r="K15" s="45"/>
      <c r="L15" s="45"/>
      <c r="M15" s="46"/>
      <c r="N15" s="44"/>
      <c r="O15" s="45"/>
      <c r="P15" s="45"/>
      <c r="Q15" s="45"/>
      <c r="R15" s="46"/>
      <c r="S15" s="44"/>
      <c r="T15" s="45"/>
      <c r="U15" s="45"/>
      <c r="V15" s="45"/>
      <c r="W15" s="46"/>
      <c r="X15" s="44"/>
      <c r="Y15" s="45"/>
      <c r="Z15" s="45"/>
      <c r="AA15" s="45"/>
      <c r="AB15" s="46"/>
      <c r="AC15" s="43" t="str">
        <f t="shared" si="0"/>
        <v/>
      </c>
      <c r="AD15" s="43" t="str">
        <f t="shared" si="1"/>
        <v/>
      </c>
      <c r="AE15" s="34"/>
      <c r="AF15" s="39">
        <f t="shared" si="2"/>
        <v>0</v>
      </c>
      <c r="AG15" s="65">
        <f t="shared" si="3"/>
        <v>0</v>
      </c>
      <c r="AH15" s="34"/>
      <c r="AI15" s="34"/>
      <c r="AJ15" s="34"/>
      <c r="AK15" s="34"/>
      <c r="AL15" s="34"/>
      <c r="AM15" s="34"/>
      <c r="AN15" s="34"/>
    </row>
    <row r="16" spans="1:40" s="4" customFormat="1" ht="15" customHeight="1">
      <c r="A16" s="34"/>
      <c r="B16" s="3">
        <v>10</v>
      </c>
      <c r="C16" s="27" t="str">
        <f>IF(นักเรียน!C15="","",นักเรียน!C15)</f>
        <v>สามเณร</v>
      </c>
      <c r="D16" s="44"/>
      <c r="E16" s="45"/>
      <c r="F16" s="45"/>
      <c r="G16" s="45"/>
      <c r="H16" s="46"/>
      <c r="I16" s="44"/>
      <c r="J16" s="45"/>
      <c r="K16" s="45"/>
      <c r="L16" s="45"/>
      <c r="M16" s="46"/>
      <c r="N16" s="44"/>
      <c r="O16" s="45"/>
      <c r="P16" s="45"/>
      <c r="Q16" s="45"/>
      <c r="R16" s="46"/>
      <c r="S16" s="44"/>
      <c r="T16" s="45"/>
      <c r="U16" s="45"/>
      <c r="V16" s="45"/>
      <c r="W16" s="46"/>
      <c r="X16" s="44"/>
      <c r="Y16" s="45"/>
      <c r="Z16" s="45"/>
      <c r="AA16" s="45"/>
      <c r="AB16" s="46"/>
      <c r="AC16" s="43" t="str">
        <f t="shared" si="0"/>
        <v/>
      </c>
      <c r="AD16" s="43" t="str">
        <f t="shared" si="1"/>
        <v/>
      </c>
      <c r="AE16" s="34"/>
      <c r="AF16" s="39">
        <f t="shared" si="2"/>
        <v>0</v>
      </c>
      <c r="AG16" s="65">
        <f t="shared" si="3"/>
        <v>0</v>
      </c>
      <c r="AH16" s="34"/>
      <c r="AI16" s="34"/>
      <c r="AJ16" s="34"/>
      <c r="AK16" s="34"/>
      <c r="AL16" s="34"/>
      <c r="AM16" s="34"/>
      <c r="AN16" s="34"/>
    </row>
    <row r="17" spans="1:40" s="4" customFormat="1" ht="15" customHeight="1">
      <c r="A17" s="34"/>
      <c r="B17" s="3">
        <v>11</v>
      </c>
      <c r="C17" s="27" t="str">
        <f>IF(นักเรียน!C16="","",นักเรียน!C16)</f>
        <v>สามเณร</v>
      </c>
      <c r="D17" s="44"/>
      <c r="E17" s="45"/>
      <c r="F17" s="45"/>
      <c r="G17" s="45"/>
      <c r="H17" s="46"/>
      <c r="I17" s="44"/>
      <c r="J17" s="45"/>
      <c r="K17" s="45"/>
      <c r="L17" s="45"/>
      <c r="M17" s="46"/>
      <c r="N17" s="44"/>
      <c r="O17" s="45"/>
      <c r="P17" s="45"/>
      <c r="Q17" s="45"/>
      <c r="R17" s="46"/>
      <c r="S17" s="44"/>
      <c r="T17" s="45"/>
      <c r="U17" s="45"/>
      <c r="V17" s="45"/>
      <c r="W17" s="46"/>
      <c r="X17" s="44"/>
      <c r="Y17" s="45"/>
      <c r="Z17" s="45"/>
      <c r="AA17" s="45"/>
      <c r="AB17" s="46"/>
      <c r="AC17" s="43" t="str">
        <f t="shared" si="0"/>
        <v/>
      </c>
      <c r="AD17" s="43" t="str">
        <f t="shared" si="1"/>
        <v/>
      </c>
      <c r="AE17" s="34"/>
      <c r="AF17" s="39">
        <f t="shared" si="2"/>
        <v>0</v>
      </c>
      <c r="AG17" s="65">
        <f t="shared" si="3"/>
        <v>0</v>
      </c>
      <c r="AH17" s="34"/>
      <c r="AI17" s="34"/>
      <c r="AJ17" s="34"/>
      <c r="AK17" s="34"/>
      <c r="AL17" s="34"/>
      <c r="AM17" s="34"/>
      <c r="AN17" s="34"/>
    </row>
    <row r="18" spans="1:40" s="4" customFormat="1" ht="15" customHeight="1">
      <c r="A18" s="34"/>
      <c r="B18" s="3">
        <v>12</v>
      </c>
      <c r="C18" s="27" t="str">
        <f>IF(นักเรียน!C17="","",นักเรียน!C17)</f>
        <v>สามเณร</v>
      </c>
      <c r="D18" s="44"/>
      <c r="E18" s="45"/>
      <c r="F18" s="45"/>
      <c r="G18" s="45"/>
      <c r="H18" s="46"/>
      <c r="I18" s="44"/>
      <c r="J18" s="45"/>
      <c r="K18" s="45"/>
      <c r="L18" s="45"/>
      <c r="M18" s="46"/>
      <c r="N18" s="44"/>
      <c r="O18" s="45"/>
      <c r="P18" s="45"/>
      <c r="Q18" s="45"/>
      <c r="R18" s="46"/>
      <c r="S18" s="44"/>
      <c r="T18" s="45"/>
      <c r="U18" s="45"/>
      <c r="V18" s="45"/>
      <c r="W18" s="46"/>
      <c r="X18" s="44"/>
      <c r="Y18" s="45"/>
      <c r="Z18" s="45"/>
      <c r="AA18" s="45"/>
      <c r="AB18" s="46"/>
      <c r="AC18" s="43" t="str">
        <f t="shared" si="0"/>
        <v/>
      </c>
      <c r="AD18" s="43" t="str">
        <f t="shared" si="1"/>
        <v/>
      </c>
      <c r="AE18" s="34"/>
      <c r="AF18" s="39">
        <f t="shared" si="2"/>
        <v>0</v>
      </c>
      <c r="AG18" s="65">
        <f t="shared" si="3"/>
        <v>0</v>
      </c>
      <c r="AH18" s="34"/>
      <c r="AI18" s="34"/>
      <c r="AJ18" s="34"/>
      <c r="AK18" s="34"/>
      <c r="AL18" s="34"/>
      <c r="AM18" s="34"/>
      <c r="AN18" s="34"/>
    </row>
    <row r="19" spans="1:40" s="4" customFormat="1" ht="15" customHeight="1">
      <c r="A19" s="34"/>
      <c r="B19" s="3">
        <v>13</v>
      </c>
      <c r="C19" s="27" t="str">
        <f>IF(นักเรียน!C18="","",นักเรียน!C18)</f>
        <v>สามเณร</v>
      </c>
      <c r="D19" s="44"/>
      <c r="E19" s="45"/>
      <c r="F19" s="45"/>
      <c r="G19" s="45"/>
      <c r="H19" s="46"/>
      <c r="I19" s="44"/>
      <c r="J19" s="45"/>
      <c r="K19" s="45"/>
      <c r="L19" s="45"/>
      <c r="M19" s="46"/>
      <c r="N19" s="44"/>
      <c r="O19" s="45"/>
      <c r="P19" s="45"/>
      <c r="Q19" s="45"/>
      <c r="R19" s="46"/>
      <c r="S19" s="44"/>
      <c r="T19" s="45"/>
      <c r="U19" s="45"/>
      <c r="V19" s="45"/>
      <c r="W19" s="46"/>
      <c r="X19" s="44"/>
      <c r="Y19" s="45"/>
      <c r="Z19" s="45"/>
      <c r="AA19" s="45"/>
      <c r="AB19" s="46"/>
      <c r="AC19" s="43" t="str">
        <f t="shared" si="0"/>
        <v/>
      </c>
      <c r="AD19" s="43" t="str">
        <f t="shared" si="1"/>
        <v/>
      </c>
      <c r="AE19" s="34"/>
      <c r="AF19" s="39">
        <f t="shared" si="2"/>
        <v>0</v>
      </c>
      <c r="AG19" s="65">
        <f t="shared" si="3"/>
        <v>0</v>
      </c>
      <c r="AH19" s="34"/>
      <c r="AI19" s="34"/>
      <c r="AJ19" s="34"/>
      <c r="AK19" s="34"/>
      <c r="AL19" s="34"/>
      <c r="AM19" s="34"/>
      <c r="AN19" s="34"/>
    </row>
    <row r="20" spans="1:40" s="4" customFormat="1" ht="15" customHeight="1">
      <c r="A20" s="34"/>
      <c r="B20" s="3">
        <v>14</v>
      </c>
      <c r="C20" s="27" t="str">
        <f>IF(นักเรียน!C19="","",นักเรียน!C19)</f>
        <v>สามเณร</v>
      </c>
      <c r="D20" s="44"/>
      <c r="E20" s="45"/>
      <c r="F20" s="45"/>
      <c r="G20" s="45"/>
      <c r="H20" s="46"/>
      <c r="I20" s="44"/>
      <c r="J20" s="45"/>
      <c r="K20" s="45"/>
      <c r="L20" s="45"/>
      <c r="M20" s="46"/>
      <c r="N20" s="44"/>
      <c r="O20" s="45"/>
      <c r="P20" s="45"/>
      <c r="Q20" s="45"/>
      <c r="R20" s="46"/>
      <c r="S20" s="44"/>
      <c r="T20" s="45"/>
      <c r="U20" s="45"/>
      <c r="V20" s="45"/>
      <c r="W20" s="46"/>
      <c r="X20" s="44"/>
      <c r="Y20" s="45"/>
      <c r="Z20" s="45"/>
      <c r="AA20" s="45"/>
      <c r="AB20" s="46"/>
      <c r="AC20" s="43" t="str">
        <f t="shared" si="0"/>
        <v/>
      </c>
      <c r="AD20" s="43" t="str">
        <f t="shared" si="1"/>
        <v/>
      </c>
      <c r="AE20" s="34"/>
      <c r="AF20" s="39">
        <f t="shared" si="2"/>
        <v>0</v>
      </c>
      <c r="AG20" s="65">
        <f t="shared" si="3"/>
        <v>0</v>
      </c>
      <c r="AH20" s="34"/>
      <c r="AI20" s="34"/>
      <c r="AJ20" s="34"/>
      <c r="AK20" s="34"/>
      <c r="AL20" s="34"/>
      <c r="AM20" s="34"/>
      <c r="AN20" s="34"/>
    </row>
    <row r="21" spans="1:40" s="4" customFormat="1" ht="15" customHeight="1">
      <c r="A21" s="34"/>
      <c r="B21" s="3">
        <v>15</v>
      </c>
      <c r="C21" s="27" t="str">
        <f>IF(นักเรียน!C20="","",นักเรียน!C20)</f>
        <v>สามเณร</v>
      </c>
      <c r="D21" s="44"/>
      <c r="E21" s="45"/>
      <c r="F21" s="45"/>
      <c r="G21" s="45"/>
      <c r="H21" s="46"/>
      <c r="I21" s="44"/>
      <c r="J21" s="45"/>
      <c r="K21" s="45"/>
      <c r="L21" s="45"/>
      <c r="M21" s="46"/>
      <c r="N21" s="44"/>
      <c r="O21" s="45"/>
      <c r="P21" s="45"/>
      <c r="Q21" s="45"/>
      <c r="R21" s="46"/>
      <c r="S21" s="44"/>
      <c r="T21" s="45"/>
      <c r="U21" s="45"/>
      <c r="V21" s="45"/>
      <c r="W21" s="46"/>
      <c r="X21" s="44"/>
      <c r="Y21" s="45"/>
      <c r="Z21" s="45"/>
      <c r="AA21" s="45"/>
      <c r="AB21" s="46"/>
      <c r="AC21" s="43" t="str">
        <f t="shared" si="0"/>
        <v/>
      </c>
      <c r="AD21" s="43" t="str">
        <f t="shared" si="1"/>
        <v/>
      </c>
      <c r="AE21" s="34"/>
      <c r="AF21" s="39">
        <f t="shared" si="2"/>
        <v>0</v>
      </c>
      <c r="AG21" s="65">
        <f t="shared" si="3"/>
        <v>0</v>
      </c>
      <c r="AH21" s="34"/>
      <c r="AI21" s="34"/>
      <c r="AJ21" s="34"/>
      <c r="AK21" s="34"/>
      <c r="AL21" s="34"/>
      <c r="AM21" s="34"/>
      <c r="AN21" s="34"/>
    </row>
    <row r="22" spans="1:40" s="4" customFormat="1" ht="15" customHeight="1">
      <c r="A22" s="34"/>
      <c r="B22" s="3">
        <v>16</v>
      </c>
      <c r="C22" s="27" t="str">
        <f>IF(นักเรียน!C21="","",นักเรียน!C21)</f>
        <v>สามเณร</v>
      </c>
      <c r="D22" s="44"/>
      <c r="E22" s="45"/>
      <c r="F22" s="45"/>
      <c r="G22" s="45"/>
      <c r="H22" s="46"/>
      <c r="I22" s="44"/>
      <c r="J22" s="45"/>
      <c r="K22" s="45"/>
      <c r="L22" s="45"/>
      <c r="M22" s="46"/>
      <c r="N22" s="44"/>
      <c r="O22" s="45"/>
      <c r="P22" s="45"/>
      <c r="Q22" s="45"/>
      <c r="R22" s="46"/>
      <c r="S22" s="44"/>
      <c r="T22" s="45"/>
      <c r="U22" s="45"/>
      <c r="V22" s="45"/>
      <c r="W22" s="46"/>
      <c r="X22" s="44"/>
      <c r="Y22" s="45"/>
      <c r="Z22" s="45"/>
      <c r="AA22" s="45"/>
      <c r="AB22" s="46"/>
      <c r="AC22" s="43" t="str">
        <f t="shared" si="0"/>
        <v/>
      </c>
      <c r="AD22" s="43" t="str">
        <f t="shared" si="1"/>
        <v/>
      </c>
      <c r="AE22" s="34"/>
      <c r="AF22" s="39">
        <f t="shared" si="2"/>
        <v>0</v>
      </c>
      <c r="AG22" s="65">
        <f t="shared" si="3"/>
        <v>0</v>
      </c>
      <c r="AH22" s="34"/>
      <c r="AI22" s="34"/>
      <c r="AJ22" s="34"/>
      <c r="AK22" s="34"/>
      <c r="AL22" s="34"/>
      <c r="AM22" s="34"/>
      <c r="AN22" s="34"/>
    </row>
    <row r="23" spans="1:40" s="4" customFormat="1" ht="15" customHeight="1">
      <c r="A23" s="34"/>
      <c r="B23" s="3">
        <v>17</v>
      </c>
      <c r="C23" s="27" t="str">
        <f>IF(นักเรียน!C22="","",นักเรียน!C22)</f>
        <v>สามเณร</v>
      </c>
      <c r="D23" s="44"/>
      <c r="E23" s="45"/>
      <c r="F23" s="45"/>
      <c r="G23" s="45"/>
      <c r="H23" s="46"/>
      <c r="I23" s="44"/>
      <c r="J23" s="45"/>
      <c r="K23" s="45"/>
      <c r="L23" s="45"/>
      <c r="M23" s="46"/>
      <c r="N23" s="44"/>
      <c r="O23" s="45"/>
      <c r="P23" s="45"/>
      <c r="Q23" s="45"/>
      <c r="R23" s="46"/>
      <c r="S23" s="44"/>
      <c r="T23" s="45"/>
      <c r="U23" s="45"/>
      <c r="V23" s="45"/>
      <c r="W23" s="46"/>
      <c r="X23" s="44"/>
      <c r="Y23" s="45"/>
      <c r="Z23" s="45"/>
      <c r="AA23" s="45"/>
      <c r="AB23" s="46"/>
      <c r="AC23" s="43" t="str">
        <f t="shared" si="0"/>
        <v/>
      </c>
      <c r="AD23" s="43" t="str">
        <f t="shared" si="1"/>
        <v/>
      </c>
      <c r="AE23" s="34"/>
      <c r="AF23" s="39">
        <f t="shared" si="2"/>
        <v>0</v>
      </c>
      <c r="AG23" s="65">
        <f t="shared" si="3"/>
        <v>0</v>
      </c>
      <c r="AH23" s="34"/>
      <c r="AI23" s="34"/>
      <c r="AJ23" s="34"/>
      <c r="AK23" s="34"/>
      <c r="AL23" s="34"/>
      <c r="AM23" s="34"/>
      <c r="AN23" s="34"/>
    </row>
    <row r="24" spans="1:40" s="4" customFormat="1" ht="15" customHeight="1">
      <c r="A24" s="34"/>
      <c r="B24" s="3">
        <v>18</v>
      </c>
      <c r="C24" s="27" t="str">
        <f>IF(นักเรียน!C23="","",นักเรียน!C23)</f>
        <v>สามเณร</v>
      </c>
      <c r="D24" s="44"/>
      <c r="E24" s="45"/>
      <c r="F24" s="45"/>
      <c r="G24" s="45"/>
      <c r="H24" s="46"/>
      <c r="I24" s="44"/>
      <c r="J24" s="45"/>
      <c r="K24" s="45"/>
      <c r="L24" s="45"/>
      <c r="M24" s="46"/>
      <c r="N24" s="44"/>
      <c r="O24" s="45"/>
      <c r="P24" s="45"/>
      <c r="Q24" s="45"/>
      <c r="R24" s="46"/>
      <c r="S24" s="44"/>
      <c r="T24" s="45"/>
      <c r="U24" s="45"/>
      <c r="V24" s="45"/>
      <c r="W24" s="46"/>
      <c r="X24" s="44"/>
      <c r="Y24" s="45"/>
      <c r="Z24" s="45"/>
      <c r="AA24" s="45"/>
      <c r="AB24" s="46"/>
      <c r="AC24" s="43" t="str">
        <f t="shared" si="0"/>
        <v/>
      </c>
      <c r="AD24" s="43" t="str">
        <f t="shared" si="1"/>
        <v/>
      </c>
      <c r="AE24" s="34"/>
      <c r="AF24" s="39">
        <f t="shared" si="2"/>
        <v>0</v>
      </c>
      <c r="AG24" s="65">
        <f t="shared" si="3"/>
        <v>0</v>
      </c>
      <c r="AH24" s="34"/>
      <c r="AI24" s="34"/>
      <c r="AJ24" s="34"/>
      <c r="AK24" s="34"/>
      <c r="AL24" s="34"/>
      <c r="AM24" s="34"/>
      <c r="AN24" s="34"/>
    </row>
    <row r="25" spans="1:40" s="4" customFormat="1" ht="15" customHeight="1">
      <c r="A25" s="34"/>
      <c r="B25" s="3">
        <v>19</v>
      </c>
      <c r="C25" s="27" t="str">
        <f>IF(นักเรียน!C24="","",นักเรียน!C24)</f>
        <v>สามเณร</v>
      </c>
      <c r="D25" s="44"/>
      <c r="E25" s="45"/>
      <c r="F25" s="45"/>
      <c r="G25" s="45"/>
      <c r="H25" s="46"/>
      <c r="I25" s="44"/>
      <c r="J25" s="45"/>
      <c r="K25" s="45"/>
      <c r="L25" s="45"/>
      <c r="M25" s="46"/>
      <c r="N25" s="44"/>
      <c r="O25" s="45"/>
      <c r="P25" s="45"/>
      <c r="Q25" s="45"/>
      <c r="R25" s="46"/>
      <c r="S25" s="44"/>
      <c r="T25" s="45"/>
      <c r="U25" s="45"/>
      <c r="V25" s="45"/>
      <c r="W25" s="46"/>
      <c r="X25" s="44"/>
      <c r="Y25" s="45"/>
      <c r="Z25" s="45"/>
      <c r="AA25" s="45"/>
      <c r="AB25" s="46"/>
      <c r="AC25" s="43" t="str">
        <f t="shared" si="0"/>
        <v/>
      </c>
      <c r="AD25" s="43" t="str">
        <f t="shared" si="1"/>
        <v/>
      </c>
      <c r="AE25" s="34"/>
      <c r="AF25" s="39">
        <f t="shared" si="2"/>
        <v>0</v>
      </c>
      <c r="AG25" s="65">
        <f t="shared" si="3"/>
        <v>0</v>
      </c>
      <c r="AH25" s="34"/>
      <c r="AI25" s="34"/>
      <c r="AJ25" s="34"/>
      <c r="AK25" s="34"/>
      <c r="AL25" s="34"/>
      <c r="AM25" s="34"/>
      <c r="AN25" s="34"/>
    </row>
    <row r="26" spans="1:40" s="4" customFormat="1" ht="15" customHeight="1">
      <c r="A26" s="34"/>
      <c r="B26" s="3">
        <v>20</v>
      </c>
      <c r="C26" s="27" t="str">
        <f>IF(นักเรียน!C25="","",นักเรียน!C25)</f>
        <v>สามเณร</v>
      </c>
      <c r="D26" s="44"/>
      <c r="E26" s="45"/>
      <c r="F26" s="45"/>
      <c r="G26" s="45"/>
      <c r="H26" s="46"/>
      <c r="I26" s="44"/>
      <c r="J26" s="45"/>
      <c r="K26" s="45"/>
      <c r="L26" s="45"/>
      <c r="M26" s="46"/>
      <c r="N26" s="44"/>
      <c r="O26" s="45"/>
      <c r="P26" s="45"/>
      <c r="Q26" s="45"/>
      <c r="R26" s="46"/>
      <c r="S26" s="44"/>
      <c r="T26" s="45"/>
      <c r="U26" s="45"/>
      <c r="V26" s="45"/>
      <c r="W26" s="46"/>
      <c r="X26" s="44"/>
      <c r="Y26" s="45"/>
      <c r="Z26" s="45"/>
      <c r="AA26" s="45"/>
      <c r="AB26" s="46"/>
      <c r="AC26" s="43" t="str">
        <f t="shared" si="0"/>
        <v/>
      </c>
      <c r="AD26" s="43" t="str">
        <f t="shared" si="1"/>
        <v/>
      </c>
      <c r="AE26" s="34"/>
      <c r="AF26" s="39">
        <f t="shared" si="2"/>
        <v>0</v>
      </c>
      <c r="AG26" s="65">
        <f t="shared" si="3"/>
        <v>0</v>
      </c>
      <c r="AH26" s="34"/>
      <c r="AI26" s="34"/>
      <c r="AJ26" s="34"/>
      <c r="AK26" s="34"/>
      <c r="AL26" s="34"/>
      <c r="AM26" s="34"/>
      <c r="AN26" s="34"/>
    </row>
    <row r="27" spans="1:40" s="4" customFormat="1" ht="15" customHeight="1">
      <c r="A27" s="34"/>
      <c r="B27" s="3">
        <v>21</v>
      </c>
      <c r="C27" s="27" t="str">
        <f>IF(นักเรียน!C26="","",นักเรียน!C26)</f>
        <v>สามเณร</v>
      </c>
      <c r="D27" s="44"/>
      <c r="E27" s="45"/>
      <c r="F27" s="45"/>
      <c r="G27" s="45"/>
      <c r="H27" s="46"/>
      <c r="I27" s="44"/>
      <c r="J27" s="45"/>
      <c r="K27" s="45"/>
      <c r="L27" s="45"/>
      <c r="M27" s="46"/>
      <c r="N27" s="44"/>
      <c r="O27" s="45"/>
      <c r="P27" s="45"/>
      <c r="Q27" s="45"/>
      <c r="R27" s="46"/>
      <c r="S27" s="44"/>
      <c r="T27" s="45"/>
      <c r="U27" s="45"/>
      <c r="V27" s="45"/>
      <c r="W27" s="46"/>
      <c r="X27" s="44"/>
      <c r="Y27" s="45"/>
      <c r="Z27" s="45"/>
      <c r="AA27" s="45"/>
      <c r="AB27" s="46"/>
      <c r="AC27" s="43" t="str">
        <f t="shared" si="0"/>
        <v/>
      </c>
      <c r="AD27" s="43" t="str">
        <f t="shared" si="1"/>
        <v/>
      </c>
      <c r="AE27" s="34"/>
      <c r="AF27" s="39">
        <f t="shared" si="2"/>
        <v>0</v>
      </c>
      <c r="AG27" s="65">
        <f t="shared" si="3"/>
        <v>0</v>
      </c>
      <c r="AH27" s="34"/>
      <c r="AI27" s="34"/>
      <c r="AJ27" s="34"/>
      <c r="AK27" s="34"/>
      <c r="AL27" s="34"/>
      <c r="AM27" s="34"/>
      <c r="AN27" s="34"/>
    </row>
    <row r="28" spans="1:40" s="4" customFormat="1" ht="15" customHeight="1">
      <c r="A28" s="34"/>
      <c r="B28" s="3">
        <v>22</v>
      </c>
      <c r="C28" s="27" t="str">
        <f>IF(นักเรียน!C27="","",นักเรียน!C27)</f>
        <v>สามเณร</v>
      </c>
      <c r="D28" s="44"/>
      <c r="E28" s="45"/>
      <c r="F28" s="45"/>
      <c r="G28" s="45"/>
      <c r="H28" s="46"/>
      <c r="I28" s="44"/>
      <c r="J28" s="45"/>
      <c r="K28" s="45"/>
      <c r="L28" s="45"/>
      <c r="M28" s="46"/>
      <c r="N28" s="44"/>
      <c r="O28" s="45"/>
      <c r="P28" s="45"/>
      <c r="Q28" s="45"/>
      <c r="R28" s="46"/>
      <c r="S28" s="44"/>
      <c r="T28" s="45"/>
      <c r="U28" s="45"/>
      <c r="V28" s="45"/>
      <c r="W28" s="46"/>
      <c r="X28" s="44"/>
      <c r="Y28" s="45"/>
      <c r="Z28" s="45"/>
      <c r="AA28" s="45"/>
      <c r="AB28" s="46"/>
      <c r="AC28" s="43" t="str">
        <f t="shared" si="0"/>
        <v/>
      </c>
      <c r="AD28" s="43" t="str">
        <f t="shared" si="1"/>
        <v/>
      </c>
      <c r="AE28" s="34"/>
      <c r="AF28" s="39">
        <f t="shared" si="2"/>
        <v>0</v>
      </c>
      <c r="AG28" s="65">
        <f t="shared" si="3"/>
        <v>0</v>
      </c>
      <c r="AH28" s="34"/>
      <c r="AI28" s="34"/>
      <c r="AJ28" s="34"/>
      <c r="AK28" s="34"/>
      <c r="AL28" s="34"/>
      <c r="AM28" s="34"/>
      <c r="AN28" s="34"/>
    </row>
    <row r="29" spans="1:40" s="4" customFormat="1" ht="15" customHeight="1">
      <c r="A29" s="34"/>
      <c r="B29" s="3">
        <v>23</v>
      </c>
      <c r="C29" s="27" t="str">
        <f>IF(นักเรียน!C28="","",นักเรียน!C28)</f>
        <v>สามเณร</v>
      </c>
      <c r="D29" s="44"/>
      <c r="E29" s="45"/>
      <c r="F29" s="45"/>
      <c r="G29" s="45"/>
      <c r="H29" s="46"/>
      <c r="I29" s="44"/>
      <c r="J29" s="45"/>
      <c r="K29" s="45"/>
      <c r="L29" s="45"/>
      <c r="M29" s="46"/>
      <c r="N29" s="44"/>
      <c r="O29" s="45"/>
      <c r="P29" s="45"/>
      <c r="Q29" s="45"/>
      <c r="R29" s="46"/>
      <c r="S29" s="44"/>
      <c r="T29" s="45"/>
      <c r="U29" s="45"/>
      <c r="V29" s="45"/>
      <c r="W29" s="46"/>
      <c r="X29" s="44"/>
      <c r="Y29" s="45"/>
      <c r="Z29" s="45"/>
      <c r="AA29" s="45"/>
      <c r="AB29" s="46"/>
      <c r="AC29" s="43" t="str">
        <f t="shared" si="0"/>
        <v/>
      </c>
      <c r="AD29" s="43" t="str">
        <f t="shared" si="1"/>
        <v/>
      </c>
      <c r="AE29" s="34"/>
      <c r="AF29" s="39">
        <f t="shared" si="2"/>
        <v>0</v>
      </c>
      <c r="AG29" s="65">
        <f t="shared" si="3"/>
        <v>0</v>
      </c>
      <c r="AH29" s="34"/>
      <c r="AI29" s="34"/>
      <c r="AJ29" s="34"/>
      <c r="AK29" s="34"/>
      <c r="AL29" s="34"/>
      <c r="AM29" s="34"/>
      <c r="AN29" s="34"/>
    </row>
    <row r="30" spans="1:40" s="4" customFormat="1" ht="15" customHeight="1">
      <c r="A30" s="34"/>
      <c r="B30" s="3">
        <v>24</v>
      </c>
      <c r="C30" s="27" t="str">
        <f>IF(นักเรียน!C29="","",นักเรียน!C29)</f>
        <v>สามเณร</v>
      </c>
      <c r="D30" s="44"/>
      <c r="E30" s="45"/>
      <c r="F30" s="45"/>
      <c r="G30" s="45"/>
      <c r="H30" s="46"/>
      <c r="I30" s="44"/>
      <c r="J30" s="45"/>
      <c r="K30" s="45"/>
      <c r="L30" s="45"/>
      <c r="M30" s="46"/>
      <c r="N30" s="44"/>
      <c r="O30" s="45"/>
      <c r="P30" s="45"/>
      <c r="Q30" s="45"/>
      <c r="R30" s="46"/>
      <c r="S30" s="44"/>
      <c r="T30" s="45"/>
      <c r="U30" s="45"/>
      <c r="V30" s="45"/>
      <c r="W30" s="46"/>
      <c r="X30" s="44"/>
      <c r="Y30" s="45"/>
      <c r="Z30" s="45"/>
      <c r="AA30" s="45"/>
      <c r="AB30" s="46"/>
      <c r="AC30" s="43" t="str">
        <f t="shared" si="0"/>
        <v/>
      </c>
      <c r="AD30" s="43" t="str">
        <f t="shared" si="1"/>
        <v/>
      </c>
      <c r="AE30" s="34"/>
      <c r="AF30" s="39">
        <f t="shared" si="2"/>
        <v>0</v>
      </c>
      <c r="AG30" s="65">
        <f t="shared" si="3"/>
        <v>0</v>
      </c>
      <c r="AH30" s="34"/>
      <c r="AI30" s="34"/>
      <c r="AJ30" s="34"/>
      <c r="AK30" s="34"/>
      <c r="AL30" s="34"/>
      <c r="AM30" s="34"/>
      <c r="AN30" s="34"/>
    </row>
    <row r="31" spans="1:40" s="4" customFormat="1" ht="15" customHeight="1">
      <c r="A31" s="34"/>
      <c r="B31" s="3">
        <v>25</v>
      </c>
      <c r="C31" s="27" t="str">
        <f>IF(นักเรียน!C30="","",นักเรียน!C30)</f>
        <v>สามเณร</v>
      </c>
      <c r="D31" s="44"/>
      <c r="E31" s="45"/>
      <c r="F31" s="45"/>
      <c r="G31" s="45"/>
      <c r="H31" s="46"/>
      <c r="I31" s="44"/>
      <c r="J31" s="45"/>
      <c r="K31" s="45"/>
      <c r="L31" s="45"/>
      <c r="M31" s="46"/>
      <c r="N31" s="44"/>
      <c r="O31" s="45"/>
      <c r="P31" s="45"/>
      <c r="Q31" s="45"/>
      <c r="R31" s="46"/>
      <c r="S31" s="44"/>
      <c r="T31" s="45"/>
      <c r="U31" s="45"/>
      <c r="V31" s="45"/>
      <c r="W31" s="46"/>
      <c r="X31" s="44"/>
      <c r="Y31" s="45"/>
      <c r="Z31" s="45"/>
      <c r="AA31" s="45"/>
      <c r="AB31" s="46"/>
      <c r="AC31" s="43" t="str">
        <f t="shared" si="0"/>
        <v/>
      </c>
      <c r="AD31" s="43" t="str">
        <f t="shared" si="1"/>
        <v/>
      </c>
      <c r="AE31" s="34"/>
      <c r="AF31" s="39">
        <f t="shared" si="2"/>
        <v>0</v>
      </c>
      <c r="AG31" s="65">
        <f t="shared" si="3"/>
        <v>0</v>
      </c>
      <c r="AH31" s="34"/>
      <c r="AI31" s="34"/>
      <c r="AJ31" s="34"/>
      <c r="AK31" s="34"/>
      <c r="AL31" s="34"/>
      <c r="AM31" s="34"/>
      <c r="AN31" s="34"/>
    </row>
    <row r="32" spans="1:40" s="4" customFormat="1" ht="15" customHeight="1">
      <c r="A32" s="34"/>
      <c r="B32" s="3">
        <v>26</v>
      </c>
      <c r="C32" s="27" t="str">
        <f>IF(นักเรียน!C31="","",นักเรียน!C31)</f>
        <v>สามเณร</v>
      </c>
      <c r="D32" s="44"/>
      <c r="E32" s="45"/>
      <c r="F32" s="45"/>
      <c r="G32" s="45"/>
      <c r="H32" s="46"/>
      <c r="I32" s="44"/>
      <c r="J32" s="45"/>
      <c r="K32" s="45"/>
      <c r="L32" s="45"/>
      <c r="M32" s="46"/>
      <c r="N32" s="44"/>
      <c r="O32" s="45"/>
      <c r="P32" s="45"/>
      <c r="Q32" s="45"/>
      <c r="R32" s="46"/>
      <c r="S32" s="44"/>
      <c r="T32" s="45"/>
      <c r="U32" s="45"/>
      <c r="V32" s="45"/>
      <c r="W32" s="46"/>
      <c r="X32" s="44"/>
      <c r="Y32" s="45"/>
      <c r="Z32" s="45"/>
      <c r="AA32" s="45"/>
      <c r="AB32" s="46"/>
      <c r="AC32" s="43" t="str">
        <f t="shared" si="0"/>
        <v/>
      </c>
      <c r="AD32" s="43" t="str">
        <f t="shared" si="1"/>
        <v/>
      </c>
      <c r="AE32" s="34"/>
      <c r="AF32" s="39">
        <f t="shared" si="2"/>
        <v>0</v>
      </c>
      <c r="AG32" s="65">
        <f t="shared" si="3"/>
        <v>0</v>
      </c>
      <c r="AH32" s="34"/>
      <c r="AI32" s="34"/>
      <c r="AJ32" s="34"/>
      <c r="AK32" s="34"/>
      <c r="AL32" s="34"/>
      <c r="AM32" s="34"/>
      <c r="AN32" s="34"/>
    </row>
    <row r="33" spans="1:40" s="4" customFormat="1" ht="15" customHeight="1">
      <c r="A33" s="34"/>
      <c r="B33" s="3">
        <v>27</v>
      </c>
      <c r="C33" s="27" t="str">
        <f>IF(นักเรียน!C32="","",นักเรียน!C32)</f>
        <v>สามเณร</v>
      </c>
      <c r="D33" s="44"/>
      <c r="E33" s="45"/>
      <c r="F33" s="45"/>
      <c r="G33" s="45"/>
      <c r="H33" s="46"/>
      <c r="I33" s="44"/>
      <c r="J33" s="45"/>
      <c r="K33" s="45"/>
      <c r="L33" s="45"/>
      <c r="M33" s="46"/>
      <c r="N33" s="44"/>
      <c r="O33" s="45"/>
      <c r="P33" s="45"/>
      <c r="Q33" s="45"/>
      <c r="R33" s="46"/>
      <c r="S33" s="44"/>
      <c r="T33" s="45"/>
      <c r="U33" s="45"/>
      <c r="V33" s="45"/>
      <c r="W33" s="46"/>
      <c r="X33" s="44"/>
      <c r="Y33" s="45"/>
      <c r="Z33" s="45"/>
      <c r="AA33" s="45"/>
      <c r="AB33" s="46"/>
      <c r="AC33" s="43" t="str">
        <f t="shared" si="0"/>
        <v/>
      </c>
      <c r="AD33" s="43" t="str">
        <f t="shared" si="1"/>
        <v/>
      </c>
      <c r="AE33" s="34"/>
      <c r="AF33" s="39">
        <f t="shared" si="2"/>
        <v>0</v>
      </c>
      <c r="AG33" s="65">
        <f t="shared" si="3"/>
        <v>0</v>
      </c>
      <c r="AH33" s="34"/>
      <c r="AI33" s="34"/>
      <c r="AJ33" s="34"/>
      <c r="AK33" s="34"/>
      <c r="AL33" s="34"/>
      <c r="AM33" s="34"/>
      <c r="AN33" s="34"/>
    </row>
    <row r="34" spans="1:40" s="4" customFormat="1" ht="15" customHeight="1">
      <c r="A34" s="34"/>
      <c r="B34" s="3">
        <v>28</v>
      </c>
      <c r="C34" s="27" t="str">
        <f>IF(นักเรียน!C33="","",นักเรียน!C33)</f>
        <v>สามเณร</v>
      </c>
      <c r="D34" s="44"/>
      <c r="E34" s="45"/>
      <c r="F34" s="45"/>
      <c r="G34" s="45"/>
      <c r="H34" s="46"/>
      <c r="I34" s="44"/>
      <c r="J34" s="45"/>
      <c r="K34" s="45"/>
      <c r="L34" s="45"/>
      <c r="M34" s="46"/>
      <c r="N34" s="44"/>
      <c r="O34" s="45"/>
      <c r="P34" s="45"/>
      <c r="Q34" s="45"/>
      <c r="R34" s="46"/>
      <c r="S34" s="44"/>
      <c r="T34" s="45"/>
      <c r="U34" s="45"/>
      <c r="V34" s="45"/>
      <c r="W34" s="46"/>
      <c r="X34" s="44"/>
      <c r="Y34" s="45"/>
      <c r="Z34" s="45"/>
      <c r="AA34" s="45"/>
      <c r="AB34" s="46"/>
      <c r="AC34" s="43" t="str">
        <f t="shared" si="0"/>
        <v/>
      </c>
      <c r="AD34" s="43" t="str">
        <f t="shared" si="1"/>
        <v/>
      </c>
      <c r="AE34" s="34"/>
      <c r="AF34" s="39">
        <f t="shared" si="2"/>
        <v>0</v>
      </c>
      <c r="AG34" s="65">
        <f t="shared" si="3"/>
        <v>0</v>
      </c>
      <c r="AH34" s="34"/>
      <c r="AI34" s="34"/>
      <c r="AJ34" s="34"/>
      <c r="AK34" s="34"/>
      <c r="AL34" s="34"/>
      <c r="AM34" s="34"/>
      <c r="AN34" s="34"/>
    </row>
    <row r="35" spans="1:40" s="4" customFormat="1" ht="15" customHeight="1">
      <c r="A35" s="34"/>
      <c r="B35" s="3">
        <v>29</v>
      </c>
      <c r="C35" s="27" t="str">
        <f>IF(นักเรียน!C34="","",นักเรียน!C34)</f>
        <v>สามเณร</v>
      </c>
      <c r="D35" s="44"/>
      <c r="E35" s="45"/>
      <c r="F35" s="45"/>
      <c r="G35" s="45"/>
      <c r="H35" s="46"/>
      <c r="I35" s="44"/>
      <c r="J35" s="45"/>
      <c r="K35" s="45"/>
      <c r="L35" s="45"/>
      <c r="M35" s="46"/>
      <c r="N35" s="44"/>
      <c r="O35" s="45"/>
      <c r="P35" s="45"/>
      <c r="Q35" s="45"/>
      <c r="R35" s="46"/>
      <c r="S35" s="44"/>
      <c r="T35" s="45"/>
      <c r="U35" s="45"/>
      <c r="V35" s="45"/>
      <c r="W35" s="46"/>
      <c r="X35" s="44"/>
      <c r="Y35" s="45"/>
      <c r="Z35" s="45"/>
      <c r="AA35" s="45"/>
      <c r="AB35" s="46"/>
      <c r="AC35" s="43" t="str">
        <f t="shared" si="0"/>
        <v/>
      </c>
      <c r="AD35" s="43" t="str">
        <f t="shared" si="1"/>
        <v/>
      </c>
      <c r="AE35" s="34"/>
      <c r="AF35" s="39">
        <f t="shared" si="2"/>
        <v>0</v>
      </c>
      <c r="AG35" s="65">
        <f t="shared" si="3"/>
        <v>0</v>
      </c>
      <c r="AH35" s="34"/>
      <c r="AI35" s="34"/>
      <c r="AJ35" s="34"/>
      <c r="AK35" s="34"/>
      <c r="AL35" s="34"/>
      <c r="AM35" s="34"/>
      <c r="AN35" s="34"/>
    </row>
    <row r="36" spans="1:40" s="4" customFormat="1" ht="15" customHeight="1">
      <c r="A36" s="34"/>
      <c r="B36" s="3">
        <v>30</v>
      </c>
      <c r="C36" s="27" t="str">
        <f>IF(นักเรียน!C35="","",นักเรียน!C35)</f>
        <v/>
      </c>
      <c r="D36" s="44"/>
      <c r="E36" s="45"/>
      <c r="F36" s="45"/>
      <c r="G36" s="45"/>
      <c r="H36" s="46"/>
      <c r="I36" s="44"/>
      <c r="J36" s="45"/>
      <c r="K36" s="45"/>
      <c r="L36" s="45"/>
      <c r="M36" s="46"/>
      <c r="N36" s="44"/>
      <c r="O36" s="45"/>
      <c r="P36" s="45"/>
      <c r="Q36" s="45"/>
      <c r="R36" s="46"/>
      <c r="S36" s="44"/>
      <c r="T36" s="45"/>
      <c r="U36" s="45"/>
      <c r="V36" s="45"/>
      <c r="W36" s="46"/>
      <c r="X36" s="44"/>
      <c r="Y36" s="45"/>
      <c r="Z36" s="45"/>
      <c r="AA36" s="45"/>
      <c r="AB36" s="46"/>
      <c r="AC36" s="43" t="str">
        <f t="shared" si="0"/>
        <v/>
      </c>
      <c r="AD36" s="43" t="str">
        <f t="shared" si="1"/>
        <v/>
      </c>
      <c r="AE36" s="34"/>
      <c r="AF36" s="39">
        <f t="shared" si="2"/>
        <v>0</v>
      </c>
      <c r="AG36" s="65">
        <f t="shared" si="3"/>
        <v>0</v>
      </c>
      <c r="AH36" s="34"/>
      <c r="AI36" s="34"/>
      <c r="AJ36" s="34"/>
      <c r="AK36" s="34"/>
      <c r="AL36" s="34"/>
      <c r="AM36" s="34"/>
      <c r="AN36" s="34"/>
    </row>
    <row r="37" spans="1:40" s="4" customFormat="1" ht="15" customHeight="1">
      <c r="A37" s="34"/>
      <c r="B37" s="3">
        <v>31</v>
      </c>
      <c r="C37" s="27" t="str">
        <f>IF(นักเรียน!C36="","",นักเรียน!C36)</f>
        <v/>
      </c>
      <c r="D37" s="44"/>
      <c r="E37" s="45"/>
      <c r="F37" s="45"/>
      <c r="G37" s="45"/>
      <c r="H37" s="46"/>
      <c r="I37" s="44"/>
      <c r="J37" s="45"/>
      <c r="K37" s="45"/>
      <c r="L37" s="45"/>
      <c r="M37" s="46"/>
      <c r="N37" s="44"/>
      <c r="O37" s="45"/>
      <c r="P37" s="45"/>
      <c r="Q37" s="45"/>
      <c r="R37" s="46"/>
      <c r="S37" s="44"/>
      <c r="T37" s="45"/>
      <c r="U37" s="45"/>
      <c r="V37" s="45"/>
      <c r="W37" s="46"/>
      <c r="X37" s="44"/>
      <c r="Y37" s="45"/>
      <c r="Z37" s="45"/>
      <c r="AA37" s="45"/>
      <c r="AB37" s="46"/>
      <c r="AC37" s="43" t="str">
        <f t="shared" si="0"/>
        <v/>
      </c>
      <c r="AD37" s="43" t="str">
        <f t="shared" si="1"/>
        <v/>
      </c>
      <c r="AE37" s="34"/>
      <c r="AF37" s="39">
        <f t="shared" si="2"/>
        <v>0</v>
      </c>
      <c r="AG37" s="65">
        <f t="shared" si="3"/>
        <v>0</v>
      </c>
      <c r="AH37" s="34"/>
      <c r="AI37" s="34"/>
      <c r="AJ37" s="34"/>
      <c r="AK37" s="34"/>
      <c r="AL37" s="34"/>
      <c r="AM37" s="34"/>
      <c r="AN37" s="34"/>
    </row>
    <row r="38" spans="1:40" s="4" customFormat="1" ht="15" customHeight="1">
      <c r="A38" s="34"/>
      <c r="B38" s="3">
        <v>32</v>
      </c>
      <c r="C38" s="27" t="str">
        <f>IF(นักเรียน!C37="","",นักเรียน!C37)</f>
        <v/>
      </c>
      <c r="D38" s="44"/>
      <c r="E38" s="45"/>
      <c r="F38" s="45"/>
      <c r="G38" s="45"/>
      <c r="H38" s="46"/>
      <c r="I38" s="44"/>
      <c r="J38" s="45"/>
      <c r="K38" s="45"/>
      <c r="L38" s="45"/>
      <c r="M38" s="46"/>
      <c r="N38" s="44"/>
      <c r="O38" s="45"/>
      <c r="P38" s="45"/>
      <c r="Q38" s="45"/>
      <c r="R38" s="46"/>
      <c r="S38" s="44"/>
      <c r="T38" s="45"/>
      <c r="U38" s="45"/>
      <c r="V38" s="45"/>
      <c r="W38" s="46"/>
      <c r="X38" s="44"/>
      <c r="Y38" s="45"/>
      <c r="Z38" s="45"/>
      <c r="AA38" s="45"/>
      <c r="AB38" s="46"/>
      <c r="AC38" s="43" t="str">
        <f t="shared" si="0"/>
        <v/>
      </c>
      <c r="AD38" s="43" t="str">
        <f t="shared" si="1"/>
        <v/>
      </c>
      <c r="AE38" s="34"/>
      <c r="AF38" s="39">
        <f t="shared" si="2"/>
        <v>0</v>
      </c>
      <c r="AG38" s="65">
        <f t="shared" si="3"/>
        <v>0</v>
      </c>
      <c r="AH38" s="34"/>
      <c r="AI38" s="34"/>
      <c r="AJ38" s="34"/>
      <c r="AK38" s="34"/>
      <c r="AL38" s="34"/>
      <c r="AM38" s="34"/>
      <c r="AN38" s="34"/>
    </row>
    <row r="39" spans="1:40" s="4" customFormat="1" ht="15" customHeight="1">
      <c r="A39" s="34"/>
      <c r="B39" s="3">
        <v>33</v>
      </c>
      <c r="C39" s="27" t="str">
        <f>IF(นักเรียน!C38="","",นักเรียน!C38)</f>
        <v/>
      </c>
      <c r="D39" s="44"/>
      <c r="E39" s="45"/>
      <c r="F39" s="45"/>
      <c r="G39" s="45"/>
      <c r="H39" s="46"/>
      <c r="I39" s="44"/>
      <c r="J39" s="45"/>
      <c r="K39" s="45"/>
      <c r="L39" s="45"/>
      <c r="M39" s="46"/>
      <c r="N39" s="44"/>
      <c r="O39" s="45"/>
      <c r="P39" s="45"/>
      <c r="Q39" s="45"/>
      <c r="R39" s="46"/>
      <c r="S39" s="44"/>
      <c r="T39" s="45"/>
      <c r="U39" s="45"/>
      <c r="V39" s="45"/>
      <c r="W39" s="46"/>
      <c r="X39" s="44"/>
      <c r="Y39" s="45"/>
      <c r="Z39" s="45"/>
      <c r="AA39" s="45"/>
      <c r="AB39" s="46"/>
      <c r="AC39" s="43" t="str">
        <f t="shared" si="0"/>
        <v/>
      </c>
      <c r="AD39" s="43" t="str">
        <f t="shared" si="1"/>
        <v/>
      </c>
      <c r="AE39" s="34"/>
      <c r="AF39" s="39">
        <f t="shared" si="2"/>
        <v>0</v>
      </c>
      <c r="AG39" s="65">
        <f t="shared" si="3"/>
        <v>0</v>
      </c>
      <c r="AH39" s="34"/>
      <c r="AI39" s="34"/>
      <c r="AJ39" s="34"/>
      <c r="AK39" s="34"/>
      <c r="AL39" s="34"/>
      <c r="AM39" s="34"/>
      <c r="AN39" s="34"/>
    </row>
    <row r="40" spans="1:40" s="4" customFormat="1" ht="15" customHeight="1">
      <c r="A40" s="34"/>
      <c r="B40" s="3">
        <v>34</v>
      </c>
      <c r="C40" s="27" t="str">
        <f>IF(นักเรียน!C39="","",นักเรียน!C39)</f>
        <v/>
      </c>
      <c r="D40" s="44"/>
      <c r="E40" s="45"/>
      <c r="F40" s="45"/>
      <c r="G40" s="45"/>
      <c r="H40" s="46"/>
      <c r="I40" s="44"/>
      <c r="J40" s="45"/>
      <c r="K40" s="45"/>
      <c r="L40" s="45"/>
      <c r="M40" s="46"/>
      <c r="N40" s="44"/>
      <c r="O40" s="45"/>
      <c r="P40" s="45"/>
      <c r="Q40" s="45"/>
      <c r="R40" s="46"/>
      <c r="S40" s="44"/>
      <c r="T40" s="45"/>
      <c r="U40" s="45"/>
      <c r="V40" s="45"/>
      <c r="W40" s="46"/>
      <c r="X40" s="44"/>
      <c r="Y40" s="45"/>
      <c r="Z40" s="45"/>
      <c r="AA40" s="45"/>
      <c r="AB40" s="46"/>
      <c r="AC40" s="43" t="str">
        <f t="shared" si="0"/>
        <v/>
      </c>
      <c r="AD40" s="43" t="str">
        <f t="shared" si="1"/>
        <v/>
      </c>
      <c r="AE40" s="34"/>
      <c r="AF40" s="39">
        <f t="shared" si="2"/>
        <v>0</v>
      </c>
      <c r="AG40" s="65">
        <f t="shared" si="3"/>
        <v>0</v>
      </c>
      <c r="AH40" s="34"/>
      <c r="AI40" s="34"/>
      <c r="AJ40" s="34"/>
      <c r="AK40" s="34"/>
      <c r="AL40" s="34"/>
      <c r="AM40" s="34"/>
      <c r="AN40" s="34"/>
    </row>
    <row r="41" spans="1:40" s="4" customFormat="1" ht="15" customHeight="1">
      <c r="A41" s="34"/>
      <c r="B41" s="3">
        <v>35</v>
      </c>
      <c r="C41" s="27" t="str">
        <f>IF(นักเรียน!C40="","",นักเรียน!C40)</f>
        <v/>
      </c>
      <c r="D41" s="44"/>
      <c r="E41" s="45"/>
      <c r="F41" s="45"/>
      <c r="G41" s="45"/>
      <c r="H41" s="46"/>
      <c r="I41" s="44"/>
      <c r="J41" s="45"/>
      <c r="K41" s="45"/>
      <c r="L41" s="45"/>
      <c r="M41" s="46"/>
      <c r="N41" s="44"/>
      <c r="O41" s="45"/>
      <c r="P41" s="45"/>
      <c r="Q41" s="45"/>
      <c r="R41" s="46"/>
      <c r="S41" s="44"/>
      <c r="T41" s="45"/>
      <c r="U41" s="45"/>
      <c r="V41" s="45"/>
      <c r="W41" s="46"/>
      <c r="X41" s="44"/>
      <c r="Y41" s="45"/>
      <c r="Z41" s="45"/>
      <c r="AA41" s="45"/>
      <c r="AB41" s="46"/>
      <c r="AC41" s="43" t="str">
        <f t="shared" si="0"/>
        <v/>
      </c>
      <c r="AD41" s="43" t="str">
        <f t="shared" si="1"/>
        <v/>
      </c>
      <c r="AE41" s="34"/>
      <c r="AF41" s="39">
        <f t="shared" si="2"/>
        <v>0</v>
      </c>
      <c r="AG41" s="65">
        <f t="shared" si="3"/>
        <v>0</v>
      </c>
      <c r="AH41" s="34"/>
      <c r="AI41" s="34"/>
      <c r="AJ41" s="34"/>
      <c r="AK41" s="34"/>
      <c r="AL41" s="34"/>
      <c r="AM41" s="34"/>
      <c r="AN41" s="34"/>
    </row>
    <row r="42" spans="1:40" s="4" customFormat="1" ht="15" customHeight="1">
      <c r="A42" s="34"/>
      <c r="B42" s="3">
        <v>36</v>
      </c>
      <c r="C42" s="27" t="str">
        <f>IF(นักเรียน!C41="","",นักเรียน!C41)</f>
        <v/>
      </c>
      <c r="D42" s="44"/>
      <c r="E42" s="45"/>
      <c r="F42" s="45"/>
      <c r="G42" s="45"/>
      <c r="H42" s="46"/>
      <c r="I42" s="44"/>
      <c r="J42" s="45"/>
      <c r="K42" s="45"/>
      <c r="L42" s="45"/>
      <c r="M42" s="46"/>
      <c r="N42" s="44"/>
      <c r="O42" s="45"/>
      <c r="P42" s="45"/>
      <c r="Q42" s="45"/>
      <c r="R42" s="46"/>
      <c r="S42" s="44"/>
      <c r="T42" s="45"/>
      <c r="U42" s="45"/>
      <c r="V42" s="45"/>
      <c r="W42" s="46"/>
      <c r="X42" s="44"/>
      <c r="Y42" s="45"/>
      <c r="Z42" s="45"/>
      <c r="AA42" s="45"/>
      <c r="AB42" s="46"/>
      <c r="AC42" s="43" t="str">
        <f t="shared" si="0"/>
        <v/>
      </c>
      <c r="AD42" s="43" t="str">
        <f t="shared" si="1"/>
        <v/>
      </c>
      <c r="AE42" s="34"/>
      <c r="AF42" s="39">
        <f t="shared" si="2"/>
        <v>0</v>
      </c>
      <c r="AG42" s="65">
        <f t="shared" si="3"/>
        <v>0</v>
      </c>
      <c r="AH42" s="34"/>
      <c r="AI42" s="34"/>
      <c r="AJ42" s="34"/>
      <c r="AK42" s="34"/>
      <c r="AL42" s="34"/>
      <c r="AM42" s="34"/>
      <c r="AN42" s="34"/>
    </row>
    <row r="43" spans="1:40" s="4" customFormat="1" ht="15" customHeight="1">
      <c r="A43" s="34"/>
      <c r="B43" s="3">
        <v>37</v>
      </c>
      <c r="C43" s="27" t="str">
        <f>IF(นักเรียน!C42="","",นักเรียน!C42)</f>
        <v/>
      </c>
      <c r="D43" s="44"/>
      <c r="E43" s="45"/>
      <c r="F43" s="45"/>
      <c r="G43" s="45"/>
      <c r="H43" s="46"/>
      <c r="I43" s="44"/>
      <c r="J43" s="45"/>
      <c r="K43" s="45"/>
      <c r="L43" s="45"/>
      <c r="M43" s="46"/>
      <c r="N43" s="44"/>
      <c r="O43" s="45"/>
      <c r="P43" s="45"/>
      <c r="Q43" s="45"/>
      <c r="R43" s="46"/>
      <c r="S43" s="44"/>
      <c r="T43" s="45"/>
      <c r="U43" s="45"/>
      <c r="V43" s="45"/>
      <c r="W43" s="46"/>
      <c r="X43" s="44"/>
      <c r="Y43" s="45"/>
      <c r="Z43" s="45"/>
      <c r="AA43" s="45"/>
      <c r="AB43" s="46"/>
      <c r="AC43" s="43" t="str">
        <f t="shared" si="0"/>
        <v/>
      </c>
      <c r="AD43" s="43" t="str">
        <f t="shared" si="1"/>
        <v/>
      </c>
      <c r="AE43" s="34"/>
      <c r="AF43" s="39">
        <f t="shared" si="2"/>
        <v>0</v>
      </c>
      <c r="AG43" s="65">
        <f t="shared" si="3"/>
        <v>0</v>
      </c>
      <c r="AH43" s="34"/>
      <c r="AI43" s="34"/>
      <c r="AJ43" s="34"/>
      <c r="AK43" s="34"/>
      <c r="AL43" s="34"/>
      <c r="AM43" s="34"/>
      <c r="AN43" s="34"/>
    </row>
    <row r="44" spans="1:40" s="5" customFormat="1" ht="15" customHeight="1">
      <c r="A44" s="35"/>
      <c r="B44" s="3">
        <v>38</v>
      </c>
      <c r="C44" s="27" t="str">
        <f>IF(นักเรียน!C43="","",นักเรียน!C43)</f>
        <v/>
      </c>
      <c r="D44" s="44"/>
      <c r="E44" s="45"/>
      <c r="F44" s="45"/>
      <c r="G44" s="45"/>
      <c r="H44" s="46"/>
      <c r="I44" s="44"/>
      <c r="J44" s="45"/>
      <c r="K44" s="45"/>
      <c r="L44" s="45"/>
      <c r="M44" s="46"/>
      <c r="N44" s="44"/>
      <c r="O44" s="45"/>
      <c r="P44" s="45"/>
      <c r="Q44" s="45"/>
      <c r="R44" s="46"/>
      <c r="S44" s="44"/>
      <c r="T44" s="45"/>
      <c r="U44" s="45"/>
      <c r="V44" s="45"/>
      <c r="W44" s="46"/>
      <c r="X44" s="44"/>
      <c r="Y44" s="45"/>
      <c r="Z44" s="45"/>
      <c r="AA44" s="45"/>
      <c r="AB44" s="46"/>
      <c r="AC44" s="43" t="str">
        <f t="shared" si="0"/>
        <v/>
      </c>
      <c r="AD44" s="43" t="str">
        <f t="shared" si="1"/>
        <v/>
      </c>
      <c r="AE44" s="35"/>
      <c r="AF44" s="39">
        <f t="shared" si="2"/>
        <v>0</v>
      </c>
      <c r="AG44" s="65">
        <f t="shared" si="3"/>
        <v>0</v>
      </c>
      <c r="AH44" s="35"/>
      <c r="AI44" s="35"/>
      <c r="AJ44" s="35"/>
      <c r="AK44" s="35"/>
      <c r="AL44" s="35"/>
      <c r="AM44" s="35"/>
      <c r="AN44" s="35"/>
    </row>
    <row r="45" spans="1:40" s="5" customFormat="1" ht="15" customHeight="1">
      <c r="A45" s="35"/>
      <c r="B45" s="3">
        <v>39</v>
      </c>
      <c r="C45" s="27" t="str">
        <f>IF(นักเรียน!C44="","",นักเรียน!C44)</f>
        <v/>
      </c>
      <c r="D45" s="44"/>
      <c r="E45" s="45"/>
      <c r="F45" s="45"/>
      <c r="G45" s="45"/>
      <c r="H45" s="46"/>
      <c r="I45" s="44"/>
      <c r="J45" s="45"/>
      <c r="K45" s="45"/>
      <c r="L45" s="45"/>
      <c r="M45" s="46"/>
      <c r="N45" s="44"/>
      <c r="O45" s="45"/>
      <c r="P45" s="45"/>
      <c r="Q45" s="45"/>
      <c r="R45" s="46"/>
      <c r="S45" s="44"/>
      <c r="T45" s="45"/>
      <c r="U45" s="45"/>
      <c r="V45" s="45"/>
      <c r="W45" s="46"/>
      <c r="X45" s="44"/>
      <c r="Y45" s="45"/>
      <c r="Z45" s="45"/>
      <c r="AA45" s="45"/>
      <c r="AB45" s="46"/>
      <c r="AC45" s="43" t="str">
        <f t="shared" si="0"/>
        <v/>
      </c>
      <c r="AD45" s="43" t="str">
        <f t="shared" si="1"/>
        <v/>
      </c>
      <c r="AE45" s="35"/>
      <c r="AF45" s="39">
        <f t="shared" si="2"/>
        <v>0</v>
      </c>
      <c r="AG45" s="65">
        <f t="shared" si="3"/>
        <v>0</v>
      </c>
      <c r="AH45" s="35"/>
      <c r="AI45" s="35"/>
      <c r="AJ45" s="35"/>
      <c r="AK45" s="35"/>
      <c r="AL45" s="35"/>
      <c r="AM45" s="35"/>
      <c r="AN45" s="35"/>
    </row>
    <row r="46" spans="1:40" s="5" customFormat="1" ht="15" customHeight="1">
      <c r="A46" s="35"/>
      <c r="B46" s="3">
        <v>40</v>
      </c>
      <c r="C46" s="27" t="str">
        <f>IF(นักเรียน!C45="","",นักเรียน!C45)</f>
        <v/>
      </c>
      <c r="D46" s="44"/>
      <c r="E46" s="45"/>
      <c r="F46" s="45"/>
      <c r="G46" s="45"/>
      <c r="H46" s="46"/>
      <c r="I46" s="44"/>
      <c r="J46" s="45"/>
      <c r="K46" s="45"/>
      <c r="L46" s="45"/>
      <c r="M46" s="46"/>
      <c r="N46" s="44"/>
      <c r="O46" s="45"/>
      <c r="P46" s="45"/>
      <c r="Q46" s="45"/>
      <c r="R46" s="46"/>
      <c r="S46" s="44"/>
      <c r="T46" s="45"/>
      <c r="U46" s="45"/>
      <c r="V46" s="45"/>
      <c r="W46" s="46"/>
      <c r="X46" s="44"/>
      <c r="Y46" s="45"/>
      <c r="Z46" s="45"/>
      <c r="AA46" s="45"/>
      <c r="AB46" s="46"/>
      <c r="AC46" s="43" t="str">
        <f t="shared" si="0"/>
        <v/>
      </c>
      <c r="AD46" s="43" t="str">
        <f t="shared" si="1"/>
        <v/>
      </c>
      <c r="AE46" s="35"/>
      <c r="AF46" s="39">
        <f t="shared" si="2"/>
        <v>0</v>
      </c>
      <c r="AG46" s="65">
        <f t="shared" si="3"/>
        <v>0</v>
      </c>
      <c r="AH46" s="35"/>
      <c r="AI46" s="35"/>
      <c r="AJ46" s="35"/>
      <c r="AK46" s="35"/>
      <c r="AL46" s="35"/>
      <c r="AM46" s="35"/>
      <c r="AN46" s="35"/>
    </row>
    <row r="47" spans="1:40" s="5" customFormat="1" ht="15" customHeight="1">
      <c r="A47" s="35"/>
      <c r="B47" s="3">
        <v>41</v>
      </c>
      <c r="C47" s="27" t="str">
        <f>IF(นักเรียน!C46="","",นักเรียน!C46)</f>
        <v/>
      </c>
      <c r="D47" s="44"/>
      <c r="E47" s="45"/>
      <c r="F47" s="45"/>
      <c r="G47" s="45"/>
      <c r="H47" s="46"/>
      <c r="I47" s="44"/>
      <c r="J47" s="45"/>
      <c r="K47" s="45"/>
      <c r="L47" s="45"/>
      <c r="M47" s="46"/>
      <c r="N47" s="44"/>
      <c r="O47" s="45"/>
      <c r="P47" s="45"/>
      <c r="Q47" s="45"/>
      <c r="R47" s="46"/>
      <c r="S47" s="44"/>
      <c r="T47" s="45"/>
      <c r="U47" s="45"/>
      <c r="V47" s="45"/>
      <c r="W47" s="46"/>
      <c r="X47" s="44"/>
      <c r="Y47" s="45"/>
      <c r="Z47" s="45"/>
      <c r="AA47" s="45"/>
      <c r="AB47" s="46"/>
      <c r="AC47" s="43" t="str">
        <f t="shared" si="0"/>
        <v/>
      </c>
      <c r="AD47" s="43" t="str">
        <f t="shared" si="1"/>
        <v/>
      </c>
      <c r="AE47" s="35"/>
      <c r="AF47" s="39">
        <f t="shared" si="2"/>
        <v>0</v>
      </c>
      <c r="AG47" s="65">
        <f t="shared" si="3"/>
        <v>0</v>
      </c>
      <c r="AH47" s="35"/>
      <c r="AI47" s="35"/>
      <c r="AJ47" s="35"/>
      <c r="AK47" s="35"/>
      <c r="AL47" s="35"/>
      <c r="AM47" s="35"/>
      <c r="AN47" s="35"/>
    </row>
    <row r="48" spans="1:40" s="5" customFormat="1" ht="15" customHeight="1">
      <c r="A48" s="35"/>
      <c r="B48" s="3">
        <v>42</v>
      </c>
      <c r="C48" s="27" t="str">
        <f>IF(นักเรียน!C47="","",นักเรียน!C47)</f>
        <v/>
      </c>
      <c r="D48" s="44"/>
      <c r="E48" s="45"/>
      <c r="F48" s="45"/>
      <c r="G48" s="45"/>
      <c r="H48" s="46"/>
      <c r="I48" s="44"/>
      <c r="J48" s="45"/>
      <c r="K48" s="45"/>
      <c r="L48" s="45"/>
      <c r="M48" s="46"/>
      <c r="N48" s="44"/>
      <c r="O48" s="45"/>
      <c r="P48" s="45"/>
      <c r="Q48" s="45"/>
      <c r="R48" s="46"/>
      <c r="S48" s="44"/>
      <c r="T48" s="45"/>
      <c r="U48" s="45"/>
      <c r="V48" s="45"/>
      <c r="W48" s="46"/>
      <c r="X48" s="44"/>
      <c r="Y48" s="45"/>
      <c r="Z48" s="45"/>
      <c r="AA48" s="45"/>
      <c r="AB48" s="46"/>
      <c r="AC48" s="43" t="str">
        <f t="shared" si="0"/>
        <v/>
      </c>
      <c r="AD48" s="43" t="str">
        <f t="shared" si="1"/>
        <v/>
      </c>
      <c r="AE48" s="35"/>
      <c r="AF48" s="39">
        <f t="shared" si="2"/>
        <v>0</v>
      </c>
      <c r="AG48" s="65">
        <f t="shared" si="3"/>
        <v>0</v>
      </c>
      <c r="AH48" s="35"/>
      <c r="AI48" s="35"/>
      <c r="AJ48" s="35"/>
      <c r="AK48" s="35"/>
      <c r="AL48" s="35"/>
      <c r="AM48" s="35"/>
      <c r="AN48" s="35"/>
    </row>
    <row r="49" spans="1:40" s="5" customFormat="1" ht="15" customHeight="1">
      <c r="A49" s="35"/>
      <c r="B49" s="3">
        <v>43</v>
      </c>
      <c r="C49" s="27" t="str">
        <f>IF(นักเรียน!C48="","",นักเรียน!C48)</f>
        <v/>
      </c>
      <c r="D49" s="44"/>
      <c r="E49" s="45"/>
      <c r="F49" s="45"/>
      <c r="G49" s="45"/>
      <c r="H49" s="46"/>
      <c r="I49" s="44"/>
      <c r="J49" s="45"/>
      <c r="K49" s="45"/>
      <c r="L49" s="45"/>
      <c r="M49" s="46"/>
      <c r="N49" s="44"/>
      <c r="O49" s="45"/>
      <c r="P49" s="45"/>
      <c r="Q49" s="45"/>
      <c r="R49" s="46"/>
      <c r="S49" s="44"/>
      <c r="T49" s="45"/>
      <c r="U49" s="45"/>
      <c r="V49" s="45"/>
      <c r="W49" s="46"/>
      <c r="X49" s="44"/>
      <c r="Y49" s="45"/>
      <c r="Z49" s="45"/>
      <c r="AA49" s="45"/>
      <c r="AB49" s="46"/>
      <c r="AC49" s="43" t="str">
        <f t="shared" si="0"/>
        <v/>
      </c>
      <c r="AD49" s="43" t="str">
        <f t="shared" si="1"/>
        <v/>
      </c>
      <c r="AE49" s="35"/>
      <c r="AF49" s="39">
        <f t="shared" si="2"/>
        <v>0</v>
      </c>
      <c r="AG49" s="65">
        <f t="shared" si="3"/>
        <v>0</v>
      </c>
      <c r="AH49" s="35"/>
      <c r="AI49" s="35"/>
      <c r="AJ49" s="35"/>
      <c r="AK49" s="35"/>
      <c r="AL49" s="35"/>
      <c r="AM49" s="35"/>
      <c r="AN49" s="35"/>
    </row>
    <row r="50" spans="1:40" s="5" customFormat="1" ht="15" customHeight="1">
      <c r="A50" s="35"/>
      <c r="B50" s="3">
        <v>44</v>
      </c>
      <c r="C50" s="27" t="str">
        <f>IF(นักเรียน!C49="","",นักเรียน!C49)</f>
        <v/>
      </c>
      <c r="D50" s="44"/>
      <c r="E50" s="45"/>
      <c r="F50" s="45"/>
      <c r="G50" s="45"/>
      <c r="H50" s="46"/>
      <c r="I50" s="44"/>
      <c r="J50" s="45"/>
      <c r="K50" s="45"/>
      <c r="L50" s="45"/>
      <c r="M50" s="46"/>
      <c r="N50" s="44"/>
      <c r="O50" s="45"/>
      <c r="P50" s="45"/>
      <c r="Q50" s="45"/>
      <c r="R50" s="46"/>
      <c r="S50" s="44"/>
      <c r="T50" s="45"/>
      <c r="U50" s="45"/>
      <c r="V50" s="45"/>
      <c r="W50" s="46"/>
      <c r="X50" s="44"/>
      <c r="Y50" s="45"/>
      <c r="Z50" s="45"/>
      <c r="AA50" s="45"/>
      <c r="AB50" s="46"/>
      <c r="AC50" s="43" t="str">
        <f t="shared" si="0"/>
        <v/>
      </c>
      <c r="AD50" s="43" t="str">
        <f t="shared" si="1"/>
        <v/>
      </c>
      <c r="AE50" s="35"/>
      <c r="AF50" s="39">
        <f t="shared" si="2"/>
        <v>0</v>
      </c>
      <c r="AG50" s="65">
        <f t="shared" si="3"/>
        <v>0</v>
      </c>
      <c r="AH50" s="35"/>
      <c r="AI50" s="35"/>
      <c r="AJ50" s="35"/>
      <c r="AK50" s="35"/>
      <c r="AL50" s="35"/>
      <c r="AM50" s="35"/>
      <c r="AN50" s="35"/>
    </row>
    <row r="51" spans="1:40" s="5" customFormat="1" ht="15" customHeight="1">
      <c r="A51" s="35"/>
      <c r="B51" s="3">
        <v>45</v>
      </c>
      <c r="C51" s="27" t="str">
        <f>IF(นักเรียน!C50="","",นักเรียน!C50)</f>
        <v/>
      </c>
      <c r="D51" s="44"/>
      <c r="E51" s="45"/>
      <c r="F51" s="45"/>
      <c r="G51" s="45"/>
      <c r="H51" s="46"/>
      <c r="I51" s="44"/>
      <c r="J51" s="45"/>
      <c r="K51" s="45"/>
      <c r="L51" s="45"/>
      <c r="M51" s="46"/>
      <c r="N51" s="44"/>
      <c r="O51" s="45"/>
      <c r="P51" s="45"/>
      <c r="Q51" s="45"/>
      <c r="R51" s="46"/>
      <c r="S51" s="44"/>
      <c r="T51" s="45"/>
      <c r="U51" s="45"/>
      <c r="V51" s="45"/>
      <c r="W51" s="46"/>
      <c r="X51" s="44"/>
      <c r="Y51" s="45"/>
      <c r="Z51" s="45"/>
      <c r="AA51" s="45"/>
      <c r="AB51" s="46"/>
      <c r="AC51" s="43" t="str">
        <f t="shared" si="0"/>
        <v/>
      </c>
      <c r="AD51" s="43" t="str">
        <f>IF(AC51="","",IF(AC51=5,"ดีเยี่ยม",IF(AC51=4,"ดีมาก",IF(AC51=3,"ดี",IF(AC51=2,"พอใช้","ปรับปรุง")))))</f>
        <v/>
      </c>
      <c r="AE51" s="35"/>
      <c r="AF51" s="39">
        <f t="shared" si="2"/>
        <v>0</v>
      </c>
      <c r="AG51" s="65">
        <f t="shared" si="3"/>
        <v>0</v>
      </c>
      <c r="AH51" s="35"/>
      <c r="AI51" s="35"/>
      <c r="AJ51" s="35"/>
      <c r="AK51" s="35"/>
      <c r="AL51" s="35"/>
      <c r="AM51" s="35"/>
      <c r="AN51" s="35"/>
    </row>
    <row r="52" spans="1:40" s="5" customFormat="1" ht="16.5" customHeight="1">
      <c r="A52" s="35"/>
      <c r="B52" s="168" t="s">
        <v>45</v>
      </c>
      <c r="C52" s="168"/>
      <c r="D52" s="168"/>
      <c r="E52" s="168"/>
      <c r="F52" s="168"/>
      <c r="G52" s="168"/>
      <c r="H52" s="168"/>
      <c r="I52" s="170" t="str">
        <f>IF(AH2=0,"",AH2)</f>
        <v/>
      </c>
      <c r="J52" s="170"/>
      <c r="K52" s="170"/>
      <c r="L52" s="170"/>
      <c r="M52" s="170"/>
      <c r="N52" s="181" t="s">
        <v>36</v>
      </c>
      <c r="O52" s="182"/>
      <c r="P52" s="182"/>
      <c r="Q52" s="182"/>
      <c r="R52" s="182"/>
      <c r="S52" s="182"/>
      <c r="T52" s="182"/>
      <c r="U52" s="182"/>
      <c r="V52" s="182"/>
      <c r="W52" s="182"/>
      <c r="X52" s="182"/>
      <c r="Y52" s="182"/>
      <c r="Z52" s="182"/>
      <c r="AA52" s="182"/>
      <c r="AB52" s="183"/>
      <c r="AC52" s="169" t="str">
        <f>IF(AH4="-","-",AH4)</f>
        <v>-</v>
      </c>
      <c r="AD52" s="170"/>
      <c r="AE52" s="35"/>
      <c r="AF52" s="66"/>
      <c r="AG52" s="67"/>
      <c r="AH52" s="35"/>
      <c r="AI52" s="35"/>
      <c r="AJ52" s="35"/>
      <c r="AK52" s="35"/>
      <c r="AL52" s="35"/>
      <c r="AM52" s="35"/>
      <c r="AN52" s="35"/>
    </row>
    <row r="53" spans="1:40" s="5" customFormat="1" ht="16.5" customHeight="1">
      <c r="A53" s="35"/>
      <c r="B53" s="171" t="s">
        <v>35</v>
      </c>
      <c r="C53" s="171"/>
      <c r="D53" s="171"/>
      <c r="E53" s="171"/>
      <c r="F53" s="171"/>
      <c r="G53" s="171"/>
      <c r="H53" s="171"/>
      <c r="I53" s="172" t="str">
        <f>IF(AH3="-","",AH3)</f>
        <v/>
      </c>
      <c r="J53" s="173"/>
      <c r="K53" s="173"/>
      <c r="L53" s="173"/>
      <c r="M53" s="173"/>
      <c r="N53" s="184" t="s">
        <v>2</v>
      </c>
      <c r="O53" s="185"/>
      <c r="P53" s="185"/>
      <c r="Q53" s="185"/>
      <c r="R53" s="185"/>
      <c r="S53" s="185"/>
      <c r="T53" s="185"/>
      <c r="U53" s="185"/>
      <c r="V53" s="185"/>
      <c r="W53" s="185"/>
      <c r="X53" s="185"/>
      <c r="Y53" s="185"/>
      <c r="Z53" s="185"/>
      <c r="AA53" s="185"/>
      <c r="AB53" s="186"/>
      <c r="AC53" s="180" t="str">
        <f>IF(AC52="-","-",IF(AC52&gt;=0.9,5,IF(AC52&gt;=0.75,4,IF(AC52&gt;=0.6,3,IF(AC52&gt;=0.5,2,1)))))</f>
        <v>-</v>
      </c>
      <c r="AD53" s="180"/>
      <c r="AE53" s="35"/>
      <c r="AF53" s="66"/>
      <c r="AG53" s="67"/>
      <c r="AH53" s="35"/>
      <c r="AI53" s="35"/>
      <c r="AJ53" s="35"/>
      <c r="AK53" s="35"/>
      <c r="AL53" s="35"/>
      <c r="AM53" s="35"/>
      <c r="AN53" s="35"/>
    </row>
    <row r="54" spans="1:40" s="5" customFormat="1" ht="16.5" customHeight="1">
      <c r="A54" s="35"/>
      <c r="B54" s="168" t="s">
        <v>46</v>
      </c>
      <c r="C54" s="168"/>
      <c r="D54" s="168"/>
      <c r="E54" s="168"/>
      <c r="F54" s="168"/>
      <c r="G54" s="168"/>
      <c r="H54" s="168"/>
      <c r="I54" s="168"/>
      <c r="J54" s="168"/>
      <c r="K54" s="168"/>
      <c r="L54" s="168"/>
      <c r="M54" s="168"/>
      <c r="N54" s="168"/>
      <c r="O54" s="168"/>
      <c r="P54" s="168"/>
      <c r="Q54" s="168"/>
      <c r="R54" s="168"/>
      <c r="S54" s="168"/>
      <c r="T54" s="168"/>
      <c r="U54" s="168"/>
      <c r="V54" s="168"/>
      <c r="W54" s="168"/>
      <c r="X54" s="168"/>
      <c r="Y54" s="168"/>
      <c r="Z54" s="168"/>
      <c r="AA54" s="168"/>
      <c r="AB54" s="168"/>
      <c r="AC54" s="170" t="str">
        <f>IF(AC53="-","-",IF(AC53=5,"ดีเยี่ยม",IF(AC53=4,"ดีมาก",IF(AC53=3,"ดี",IF(AC53=2,"พอใช้","ปรับปรุง")))))</f>
        <v>-</v>
      </c>
      <c r="AD54" s="170"/>
      <c r="AE54" s="35"/>
      <c r="AF54" s="66"/>
      <c r="AG54" s="67"/>
      <c r="AH54" s="35"/>
      <c r="AI54" s="35"/>
      <c r="AJ54" s="35"/>
      <c r="AK54" s="35"/>
      <c r="AL54" s="35"/>
      <c r="AM54" s="35"/>
      <c r="AN54" s="35"/>
    </row>
    <row r="55" spans="1:40" s="5" customFormat="1" ht="15.75" customHeight="1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8"/>
      <c r="AG55" s="35"/>
      <c r="AH55" s="35"/>
      <c r="AI55" s="35"/>
      <c r="AJ55" s="35"/>
      <c r="AK55" s="35"/>
      <c r="AL55" s="35"/>
      <c r="AM55" s="35"/>
      <c r="AN55" s="35"/>
    </row>
    <row r="56" spans="1:40">
      <c r="B56" s="33"/>
      <c r="C56" s="68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49" t="s">
        <v>37</v>
      </c>
      <c r="AD56" s="57">
        <f>COUNTIF(AC7:AC51,5)</f>
        <v>0</v>
      </c>
      <c r="AE56" s="33" t="s">
        <v>34</v>
      </c>
    </row>
    <row r="57" spans="1:40"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49" t="s">
        <v>38</v>
      </c>
      <c r="AD57" s="57">
        <f>COUNTIF(AC7:AC51,4)</f>
        <v>0</v>
      </c>
      <c r="AE57" s="33" t="s">
        <v>34</v>
      </c>
    </row>
    <row r="58" spans="1:40"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49" t="s">
        <v>39</v>
      </c>
      <c r="AD58" s="57">
        <f>COUNTIF(AC7:AC51,3)</f>
        <v>0</v>
      </c>
      <c r="AE58" s="33" t="s">
        <v>34</v>
      </c>
    </row>
    <row r="59" spans="1:40"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49" t="s">
        <v>40</v>
      </c>
      <c r="AD59" s="57">
        <f>COUNTIF(AC7:AC51,2)</f>
        <v>0</v>
      </c>
      <c r="AE59" s="33" t="s">
        <v>34</v>
      </c>
    </row>
    <row r="60" spans="1:40"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49" t="s">
        <v>41</v>
      </c>
      <c r="AD60" s="57">
        <f>COUNTIF(AC7:AC51,1)</f>
        <v>0</v>
      </c>
      <c r="AE60" s="33" t="s">
        <v>34</v>
      </c>
    </row>
    <row r="61" spans="1:40"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49" t="s">
        <v>44</v>
      </c>
      <c r="AD61" s="58">
        <f>SUM(AD56:AD60)</f>
        <v>0</v>
      </c>
      <c r="AE61" s="33" t="s">
        <v>34</v>
      </c>
    </row>
    <row r="62" spans="1:40"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</row>
    <row r="63" spans="1:40"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</row>
    <row r="64" spans="1:40"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</row>
    <row r="65" spans="2:30"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</row>
    <row r="66" spans="2:30"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</row>
    <row r="67" spans="2:30"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</row>
    <row r="68" spans="2:30"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</row>
    <row r="69" spans="2:30"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</row>
    <row r="70" spans="2:30"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</row>
    <row r="71" spans="2:30"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</row>
    <row r="72" spans="2:30"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</row>
    <row r="73" spans="2:30"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</row>
    <row r="74" spans="2:30"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</row>
    <row r="75" spans="2:30"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</row>
    <row r="76" spans="2:30"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</row>
    <row r="77" spans="2:30"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</row>
    <row r="78" spans="2:30"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</row>
    <row r="79" spans="2:30"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</row>
    <row r="80" spans="2:30"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</row>
    <row r="81" spans="2:30"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</row>
    <row r="82" spans="2:30"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</row>
    <row r="83" spans="2:30"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</row>
    <row r="84" spans="2:30"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</row>
    <row r="85" spans="2:30"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</row>
  </sheetData>
  <sheetProtection password="CF17" sheet="1" objects="1" scenarios="1" selectLockedCells="1"/>
  <mergeCells count="20">
    <mergeCell ref="C2:AC2"/>
    <mergeCell ref="B5:B6"/>
    <mergeCell ref="C5:C6"/>
    <mergeCell ref="D5:H5"/>
    <mergeCell ref="I5:M5"/>
    <mergeCell ref="N5:R5"/>
    <mergeCell ref="S5:W5"/>
    <mergeCell ref="X5:AB5"/>
    <mergeCell ref="AC5:AC6"/>
    <mergeCell ref="B54:AB54"/>
    <mergeCell ref="AC54:AD54"/>
    <mergeCell ref="AD5:AD6"/>
    <mergeCell ref="B52:H52"/>
    <mergeCell ref="I52:M52"/>
    <mergeCell ref="N52:AB52"/>
    <mergeCell ref="AC52:AD52"/>
    <mergeCell ref="B53:H53"/>
    <mergeCell ref="I53:M53"/>
    <mergeCell ref="N53:AB53"/>
    <mergeCell ref="AC53:AD53"/>
  </mergeCells>
  <dataValidations count="5">
    <dataValidation type="list" allowBlank="1" showInputMessage="1" showErrorMessage="1" error="ในช่องนี้กรอกค่าระดับการประเมินเป็น 4 เท่านั้นครับ" prompt="ระดับคุณภาพ &quot;ดีมาก&quot;" sqref="Y7:Y51 J7:J51 E7:E51 O7:O51 T7:T51">
      <formula1>scor4</formula1>
    </dataValidation>
    <dataValidation type="list" allowBlank="1" showInputMessage="1" showErrorMessage="1" error="ในช่องนี้กรอกค่าระดับการประเมินเป็น 5 เท่านั้นครับ" prompt="ระดับคุณภาพ &quot;ดีเยี่ยม&quot;" sqref="X7:X51 I7:I51 D7:D51 N7:N51 S7:S51">
      <formula1>scor5</formula1>
    </dataValidation>
    <dataValidation type="list" allowBlank="1" showInputMessage="1" showErrorMessage="1" error="ในช่องนี้กรอกค่าระดับการประเมินเป็น 3 เท่านั้นครับ" prompt="ระดับคุณภาพ &quot;ดี&quot;" sqref="Z7:Z51 K7:K51 F7:F51 P7:P51 U7:U51">
      <formula1>scor3</formula1>
    </dataValidation>
    <dataValidation type="list" allowBlank="1" showInputMessage="1" showErrorMessage="1" error="ในช่องนี้กรอกค่าระดับการประเมินเป็น 2 เท่านั้นครับ" prompt="ระดับคุณภาพ &quot;พอใช้&quot;" sqref="AA7:AA51 L7:L51 G7:G51 Q7:Q51 V7:V51">
      <formula1>scor2</formula1>
    </dataValidation>
    <dataValidation type="list" allowBlank="1" showInputMessage="1" showErrorMessage="1" error="ในช่องนี้กรอกค่าระดับการประเมินเป็น 1 เท่านั้นครับ" prompt="ระดับคุณภาพ &quot;ปรับปรุง&quot;" sqref="AB7:AB51 H7:H51 M7:M51 R7:R51 W7:W51">
      <formula1>scor1</formula1>
    </dataValidation>
  </dataValidations>
  <printOptions horizontalCentered="1"/>
  <pageMargins left="0.51181102362204722" right="0.11811023622047245" top="0.35433070866141736" bottom="0.15748031496062992" header="0.11811023622047245" footer="0.11811023622047245"/>
  <pageSetup paperSize="9" scale="90" orientation="portrait" blackAndWhite="1" horizontalDpi="4294967293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A1:AN85"/>
  <sheetViews>
    <sheetView showGridLines="0" showRowColHeaders="0" workbookViewId="0">
      <selection activeCell="AF4" sqref="AF4"/>
    </sheetView>
  </sheetViews>
  <sheetFormatPr defaultColWidth="23.25" defaultRowHeight="22.5"/>
  <cols>
    <col min="1" max="1" width="15" style="33" customWidth="1"/>
    <col min="2" max="2" width="4.125" style="1" customWidth="1"/>
    <col min="3" max="3" width="21.875" style="1" customWidth="1"/>
    <col min="4" max="28" width="2.25" style="1" customWidth="1"/>
    <col min="29" max="29" width="5.75" style="1" customWidth="1"/>
    <col min="30" max="30" width="8" style="1" customWidth="1"/>
    <col min="31" max="31" width="10.625" style="33" customWidth="1"/>
    <col min="32" max="32" width="14.625" style="36" customWidth="1"/>
    <col min="33" max="33" width="14.625" style="33" customWidth="1"/>
    <col min="34" max="34" width="10.25" style="33" customWidth="1"/>
    <col min="35" max="35" width="13.625" style="33" customWidth="1"/>
    <col min="36" max="40" width="23.25" style="33"/>
    <col min="41" max="16384" width="23.25" style="1"/>
  </cols>
  <sheetData>
    <row r="1" spans="1:40"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G1" s="52" t="s">
        <v>43</v>
      </c>
      <c r="AH1" s="100">
        <v>1</v>
      </c>
      <c r="AI1" s="56" t="s">
        <v>42</v>
      </c>
    </row>
    <row r="2" spans="1:40" s="7" customFormat="1" ht="19.5" customHeight="1">
      <c r="A2" s="32"/>
      <c r="B2" s="24"/>
      <c r="C2" s="162" t="str">
        <f>'มฐ.1-1'!C2:T2</f>
        <v>แบบประเมินมาตรฐานด้านคุณภาพผู้เรียน  ระดับมัธยมศึกษาปีที่... ปีการศึกษา 2556</v>
      </c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24"/>
      <c r="AE2" s="32"/>
      <c r="AF2" s="37"/>
      <c r="AG2" s="52" t="s">
        <v>33</v>
      </c>
      <c r="AH2" s="54">
        <f>SUM(AD56:AD58)</f>
        <v>0</v>
      </c>
      <c r="AI2" s="56" t="s">
        <v>34</v>
      </c>
      <c r="AJ2" s="32"/>
      <c r="AK2" s="32"/>
      <c r="AL2" s="32"/>
      <c r="AM2" s="32"/>
      <c r="AN2" s="32"/>
    </row>
    <row r="3" spans="1:40" s="7" customFormat="1" ht="19.5" customHeight="1">
      <c r="A3" s="32"/>
      <c r="B3" s="24"/>
      <c r="C3" s="24" t="s">
        <v>171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32"/>
      <c r="AF3" s="51"/>
      <c r="AG3" s="52" t="s">
        <v>35</v>
      </c>
      <c r="AH3" s="55" t="str">
        <f>IF(AH2=0,"-",AH2*100/AD61)</f>
        <v>-</v>
      </c>
      <c r="AI3" s="56"/>
      <c r="AJ3" s="32"/>
      <c r="AK3" s="32"/>
      <c r="AL3" s="32"/>
      <c r="AM3" s="32"/>
      <c r="AN3" s="32"/>
    </row>
    <row r="4" spans="1:40" s="21" customFormat="1" ht="21" customHeight="1">
      <c r="A4" s="32"/>
      <c r="C4" s="21" t="s">
        <v>190</v>
      </c>
      <c r="AE4" s="32"/>
      <c r="AF4" s="152"/>
      <c r="AG4" s="52" t="s">
        <v>36</v>
      </c>
      <c r="AH4" s="55" t="str">
        <f>IF(AH3="-","-",AH3*AH1/100)</f>
        <v>-</v>
      </c>
      <c r="AI4" s="56" t="s">
        <v>42</v>
      </c>
      <c r="AJ4" s="32"/>
      <c r="AK4" s="32"/>
      <c r="AL4" s="32"/>
      <c r="AM4" s="32"/>
      <c r="AN4" s="32"/>
    </row>
    <row r="5" spans="1:40" s="7" customFormat="1" ht="86.25" customHeight="1">
      <c r="A5" s="32"/>
      <c r="B5" s="167" t="s">
        <v>0</v>
      </c>
      <c r="C5" s="167" t="s">
        <v>1</v>
      </c>
      <c r="D5" s="175" t="s">
        <v>191</v>
      </c>
      <c r="E5" s="176"/>
      <c r="F5" s="176"/>
      <c r="G5" s="176"/>
      <c r="H5" s="177"/>
      <c r="I5" s="198" t="s">
        <v>192</v>
      </c>
      <c r="J5" s="201"/>
      <c r="K5" s="201"/>
      <c r="L5" s="201"/>
      <c r="M5" s="202"/>
      <c r="N5" s="198" t="s">
        <v>193</v>
      </c>
      <c r="O5" s="199"/>
      <c r="P5" s="199"/>
      <c r="Q5" s="199"/>
      <c r="R5" s="199"/>
      <c r="S5" s="175" t="s">
        <v>194</v>
      </c>
      <c r="T5" s="176"/>
      <c r="U5" s="176"/>
      <c r="V5" s="176"/>
      <c r="W5" s="176"/>
      <c r="X5" s="175" t="s">
        <v>195</v>
      </c>
      <c r="Y5" s="176"/>
      <c r="Z5" s="176"/>
      <c r="AA5" s="176"/>
      <c r="AB5" s="176"/>
      <c r="AC5" s="174" t="s">
        <v>31</v>
      </c>
      <c r="AD5" s="174" t="s">
        <v>30</v>
      </c>
      <c r="AE5" s="32"/>
      <c r="AF5" s="47" t="s">
        <v>8</v>
      </c>
      <c r="AG5" s="48" t="s">
        <v>9</v>
      </c>
      <c r="AH5" s="32"/>
      <c r="AI5" s="32"/>
      <c r="AJ5" s="32"/>
      <c r="AK5" s="32"/>
      <c r="AL5" s="32"/>
      <c r="AM5" s="32"/>
      <c r="AN5" s="32"/>
    </row>
    <row r="6" spans="1:40" ht="18" customHeight="1">
      <c r="B6" s="167"/>
      <c r="C6" s="167"/>
      <c r="D6" s="40">
        <v>5</v>
      </c>
      <c r="E6" s="41">
        <v>4</v>
      </c>
      <c r="F6" s="41">
        <v>3</v>
      </c>
      <c r="G6" s="41">
        <v>2</v>
      </c>
      <c r="H6" s="42">
        <v>1</v>
      </c>
      <c r="I6" s="40">
        <v>5</v>
      </c>
      <c r="J6" s="41">
        <v>4</v>
      </c>
      <c r="K6" s="41">
        <v>3</v>
      </c>
      <c r="L6" s="41">
        <v>2</v>
      </c>
      <c r="M6" s="42">
        <v>1</v>
      </c>
      <c r="N6" s="40">
        <v>5</v>
      </c>
      <c r="O6" s="41">
        <v>4</v>
      </c>
      <c r="P6" s="41">
        <v>3</v>
      </c>
      <c r="Q6" s="41">
        <v>2</v>
      </c>
      <c r="R6" s="41">
        <v>1</v>
      </c>
      <c r="S6" s="41">
        <v>5</v>
      </c>
      <c r="T6" s="41">
        <v>4</v>
      </c>
      <c r="U6" s="41">
        <v>3</v>
      </c>
      <c r="V6" s="41">
        <v>2</v>
      </c>
      <c r="W6" s="50">
        <v>1</v>
      </c>
      <c r="X6" s="41">
        <v>5</v>
      </c>
      <c r="Y6" s="41">
        <v>4</v>
      </c>
      <c r="Z6" s="41">
        <v>3</v>
      </c>
      <c r="AA6" s="41">
        <v>2</v>
      </c>
      <c r="AB6" s="50">
        <v>1</v>
      </c>
      <c r="AC6" s="174"/>
      <c r="AD6" s="174"/>
      <c r="AF6" s="63">
        <v>25</v>
      </c>
      <c r="AG6" s="64">
        <v>100</v>
      </c>
    </row>
    <row r="7" spans="1:40" s="4" customFormat="1" ht="15" customHeight="1">
      <c r="A7" s="34"/>
      <c r="B7" s="3">
        <v>1</v>
      </c>
      <c r="C7" s="27" t="str">
        <f>IF(นักเรียน!C6="","",นักเรียน!C6)</f>
        <v>สามเณร</v>
      </c>
      <c r="D7" s="44"/>
      <c r="E7" s="45"/>
      <c r="F7" s="45"/>
      <c r="G7" s="45"/>
      <c r="H7" s="46"/>
      <c r="I7" s="44"/>
      <c r="J7" s="45"/>
      <c r="K7" s="45"/>
      <c r="L7" s="45"/>
      <c r="M7" s="46"/>
      <c r="N7" s="44"/>
      <c r="O7" s="45"/>
      <c r="P7" s="45"/>
      <c r="Q7" s="45"/>
      <c r="R7" s="46"/>
      <c r="S7" s="44"/>
      <c r="T7" s="45"/>
      <c r="U7" s="45"/>
      <c r="V7" s="45"/>
      <c r="W7" s="46"/>
      <c r="X7" s="44"/>
      <c r="Y7" s="45"/>
      <c r="Z7" s="45"/>
      <c r="AA7" s="45"/>
      <c r="AB7" s="46"/>
      <c r="AC7" s="43" t="str">
        <f>IF(AG7=0,"",IF(AG7&gt;=90,5,IF(AG7&gt;=75,4,IF(AG7&gt;=60,3,IF(AG7&gt;=50,2,1)))))</f>
        <v/>
      </c>
      <c r="AD7" s="43" t="str">
        <f>IF(AC7="","",IF(AC7=5,"ดีเยี่ยม",IF(AC7=4,"ดีมาก",IF(AC7=3,"ดี",IF(AC7=2,"พอใช้","ปรับปรุง")))))</f>
        <v/>
      </c>
      <c r="AE7" s="34"/>
      <c r="AF7" s="39">
        <f>SUM(D7:AB7)</f>
        <v>0</v>
      </c>
      <c r="AG7" s="65">
        <f>AF7*100/$AF$6</f>
        <v>0</v>
      </c>
      <c r="AH7" s="34"/>
      <c r="AI7" s="34"/>
      <c r="AJ7" s="34"/>
      <c r="AK7" s="34"/>
      <c r="AL7" s="34"/>
      <c r="AM7" s="34"/>
      <c r="AN7" s="34"/>
    </row>
    <row r="8" spans="1:40" s="4" customFormat="1" ht="15" customHeight="1">
      <c r="A8" s="34"/>
      <c r="B8" s="3">
        <v>2</v>
      </c>
      <c r="C8" s="27" t="str">
        <f>IF(นักเรียน!C7="","",นักเรียน!C7)</f>
        <v>สามเณร</v>
      </c>
      <c r="D8" s="44"/>
      <c r="E8" s="45"/>
      <c r="F8" s="45"/>
      <c r="G8" s="45"/>
      <c r="H8" s="46"/>
      <c r="I8" s="44"/>
      <c r="J8" s="45"/>
      <c r="K8" s="45"/>
      <c r="L8" s="45"/>
      <c r="M8" s="46"/>
      <c r="N8" s="44"/>
      <c r="O8" s="45"/>
      <c r="P8" s="45"/>
      <c r="Q8" s="45"/>
      <c r="R8" s="46"/>
      <c r="S8" s="44"/>
      <c r="T8" s="45"/>
      <c r="U8" s="45"/>
      <c r="V8" s="45"/>
      <c r="W8" s="46"/>
      <c r="X8" s="44"/>
      <c r="Y8" s="45"/>
      <c r="Z8" s="45"/>
      <c r="AA8" s="45"/>
      <c r="AB8" s="46"/>
      <c r="AC8" s="43" t="str">
        <f t="shared" ref="AC8:AC51" si="0">IF(AG8=0,"",IF(AG8&gt;=90,5,IF(AG8&gt;=75,4,IF(AG8&gt;=60,3,IF(AG8&gt;=50,2,1)))))</f>
        <v/>
      </c>
      <c r="AD8" s="43" t="str">
        <f t="shared" ref="AD8:AD50" si="1">IF(AC8="","",IF(AC8=5,"ดีเยี่ยม",IF(AC8=4,"ดีมาก",IF(AC8=3,"ดี",IF(AC8=2,"พอใช้","ปรับปรุง")))))</f>
        <v/>
      </c>
      <c r="AE8" s="34"/>
      <c r="AF8" s="39">
        <f t="shared" ref="AF8:AF51" si="2">SUM(D8:AB8)</f>
        <v>0</v>
      </c>
      <c r="AG8" s="65">
        <f t="shared" ref="AG8:AG51" si="3">AF8*100/$AF$6</f>
        <v>0</v>
      </c>
      <c r="AH8" s="34"/>
      <c r="AI8" s="34"/>
      <c r="AJ8" s="34"/>
      <c r="AK8" s="34"/>
      <c r="AL8" s="34"/>
      <c r="AM8" s="34"/>
      <c r="AN8" s="34"/>
    </row>
    <row r="9" spans="1:40" s="4" customFormat="1" ht="15" customHeight="1">
      <c r="A9" s="34"/>
      <c r="B9" s="3">
        <v>3</v>
      </c>
      <c r="C9" s="27" t="str">
        <f>IF(นักเรียน!C8="","",นักเรียน!C8)</f>
        <v>สามเณร</v>
      </c>
      <c r="D9" s="44"/>
      <c r="E9" s="45"/>
      <c r="F9" s="45"/>
      <c r="G9" s="45"/>
      <c r="H9" s="46"/>
      <c r="I9" s="44"/>
      <c r="J9" s="45"/>
      <c r="K9" s="45"/>
      <c r="L9" s="45"/>
      <c r="M9" s="46"/>
      <c r="N9" s="44"/>
      <c r="O9" s="45"/>
      <c r="P9" s="45"/>
      <c r="Q9" s="45"/>
      <c r="R9" s="46"/>
      <c r="S9" s="44"/>
      <c r="T9" s="45"/>
      <c r="U9" s="45"/>
      <c r="V9" s="45"/>
      <c r="W9" s="46"/>
      <c r="X9" s="44"/>
      <c r="Y9" s="45"/>
      <c r="Z9" s="45"/>
      <c r="AA9" s="45"/>
      <c r="AB9" s="46"/>
      <c r="AC9" s="43" t="str">
        <f t="shared" si="0"/>
        <v/>
      </c>
      <c r="AD9" s="43" t="str">
        <f t="shared" si="1"/>
        <v/>
      </c>
      <c r="AE9" s="34"/>
      <c r="AF9" s="39">
        <f t="shared" si="2"/>
        <v>0</v>
      </c>
      <c r="AG9" s="65">
        <f t="shared" si="3"/>
        <v>0</v>
      </c>
      <c r="AH9" s="34"/>
      <c r="AI9" s="34"/>
      <c r="AJ9" s="34"/>
      <c r="AK9" s="34"/>
      <c r="AL9" s="34"/>
      <c r="AM9" s="34"/>
      <c r="AN9" s="34"/>
    </row>
    <row r="10" spans="1:40" s="4" customFormat="1" ht="15" customHeight="1">
      <c r="A10" s="34"/>
      <c r="B10" s="3">
        <v>4</v>
      </c>
      <c r="C10" s="27" t="str">
        <f>IF(นักเรียน!C9="","",นักเรียน!C9)</f>
        <v>สามเณร</v>
      </c>
      <c r="D10" s="44"/>
      <c r="E10" s="45"/>
      <c r="F10" s="45"/>
      <c r="G10" s="45"/>
      <c r="H10" s="46"/>
      <c r="I10" s="44"/>
      <c r="J10" s="45"/>
      <c r="K10" s="45"/>
      <c r="L10" s="45"/>
      <c r="M10" s="46"/>
      <c r="N10" s="44"/>
      <c r="O10" s="45"/>
      <c r="P10" s="45"/>
      <c r="Q10" s="45"/>
      <c r="R10" s="46"/>
      <c r="S10" s="44"/>
      <c r="T10" s="45"/>
      <c r="U10" s="45"/>
      <c r="V10" s="45"/>
      <c r="W10" s="46"/>
      <c r="X10" s="44"/>
      <c r="Y10" s="45"/>
      <c r="Z10" s="45"/>
      <c r="AA10" s="45"/>
      <c r="AB10" s="46"/>
      <c r="AC10" s="43" t="str">
        <f t="shared" si="0"/>
        <v/>
      </c>
      <c r="AD10" s="43" t="str">
        <f t="shared" si="1"/>
        <v/>
      </c>
      <c r="AE10" s="34"/>
      <c r="AF10" s="39">
        <f t="shared" si="2"/>
        <v>0</v>
      </c>
      <c r="AG10" s="65">
        <f t="shared" si="3"/>
        <v>0</v>
      </c>
      <c r="AH10" s="34"/>
      <c r="AI10" s="34"/>
      <c r="AJ10" s="34"/>
      <c r="AK10" s="34"/>
      <c r="AL10" s="34"/>
      <c r="AM10" s="34"/>
      <c r="AN10" s="34"/>
    </row>
    <row r="11" spans="1:40" s="4" customFormat="1" ht="15" customHeight="1">
      <c r="A11" s="34"/>
      <c r="B11" s="3">
        <v>5</v>
      </c>
      <c r="C11" s="27" t="str">
        <f>IF(นักเรียน!C10="","",นักเรียน!C10)</f>
        <v>สามเณร</v>
      </c>
      <c r="D11" s="44"/>
      <c r="E11" s="45"/>
      <c r="F11" s="45"/>
      <c r="G11" s="45"/>
      <c r="H11" s="46"/>
      <c r="I11" s="44"/>
      <c r="J11" s="45"/>
      <c r="K11" s="45"/>
      <c r="L11" s="45"/>
      <c r="M11" s="46"/>
      <c r="N11" s="44"/>
      <c r="O11" s="45"/>
      <c r="P11" s="45"/>
      <c r="Q11" s="45"/>
      <c r="R11" s="46"/>
      <c r="S11" s="44"/>
      <c r="T11" s="45"/>
      <c r="U11" s="45"/>
      <c r="V11" s="45"/>
      <c r="W11" s="46"/>
      <c r="X11" s="44"/>
      <c r="Y11" s="45"/>
      <c r="Z11" s="45"/>
      <c r="AA11" s="45"/>
      <c r="AB11" s="46"/>
      <c r="AC11" s="43" t="str">
        <f t="shared" si="0"/>
        <v/>
      </c>
      <c r="AD11" s="43" t="str">
        <f t="shared" si="1"/>
        <v/>
      </c>
      <c r="AE11" s="34"/>
      <c r="AF11" s="39">
        <f t="shared" si="2"/>
        <v>0</v>
      </c>
      <c r="AG11" s="65">
        <f t="shared" si="3"/>
        <v>0</v>
      </c>
      <c r="AH11" s="34"/>
      <c r="AI11" s="34"/>
      <c r="AJ11" s="34"/>
      <c r="AK11" s="34"/>
      <c r="AL11" s="34"/>
      <c r="AM11" s="34"/>
      <c r="AN11" s="34"/>
    </row>
    <row r="12" spans="1:40" s="4" customFormat="1" ht="15" customHeight="1">
      <c r="A12" s="34"/>
      <c r="B12" s="3">
        <v>6</v>
      </c>
      <c r="C12" s="27" t="str">
        <f>IF(นักเรียน!C11="","",นักเรียน!C11)</f>
        <v>สามเณร</v>
      </c>
      <c r="D12" s="44"/>
      <c r="E12" s="45"/>
      <c r="F12" s="45"/>
      <c r="G12" s="45"/>
      <c r="H12" s="46"/>
      <c r="I12" s="44"/>
      <c r="J12" s="45"/>
      <c r="K12" s="45"/>
      <c r="L12" s="45"/>
      <c r="M12" s="46"/>
      <c r="N12" s="44"/>
      <c r="O12" s="45"/>
      <c r="P12" s="45"/>
      <c r="Q12" s="45"/>
      <c r="R12" s="46"/>
      <c r="S12" s="44"/>
      <c r="T12" s="45"/>
      <c r="U12" s="45"/>
      <c r="V12" s="45"/>
      <c r="W12" s="46"/>
      <c r="X12" s="44"/>
      <c r="Y12" s="45"/>
      <c r="Z12" s="45"/>
      <c r="AA12" s="45"/>
      <c r="AB12" s="46"/>
      <c r="AC12" s="43" t="str">
        <f t="shared" si="0"/>
        <v/>
      </c>
      <c r="AD12" s="43" t="str">
        <f t="shared" si="1"/>
        <v/>
      </c>
      <c r="AE12" s="34"/>
      <c r="AF12" s="39">
        <f t="shared" si="2"/>
        <v>0</v>
      </c>
      <c r="AG12" s="65">
        <f t="shared" si="3"/>
        <v>0</v>
      </c>
      <c r="AH12" s="34"/>
      <c r="AI12" s="34"/>
      <c r="AJ12" s="34"/>
      <c r="AK12" s="34"/>
      <c r="AL12" s="34"/>
      <c r="AM12" s="34"/>
      <c r="AN12" s="34"/>
    </row>
    <row r="13" spans="1:40" s="4" customFormat="1" ht="15" customHeight="1">
      <c r="A13" s="34"/>
      <c r="B13" s="3">
        <v>7</v>
      </c>
      <c r="C13" s="27" t="str">
        <f>IF(นักเรียน!C12="","",นักเรียน!C12)</f>
        <v>สามเณร</v>
      </c>
      <c r="D13" s="44"/>
      <c r="E13" s="45"/>
      <c r="F13" s="45"/>
      <c r="G13" s="45"/>
      <c r="H13" s="46"/>
      <c r="I13" s="44"/>
      <c r="J13" s="45"/>
      <c r="K13" s="45"/>
      <c r="L13" s="45"/>
      <c r="M13" s="46"/>
      <c r="N13" s="44"/>
      <c r="O13" s="45"/>
      <c r="P13" s="45"/>
      <c r="Q13" s="45"/>
      <c r="R13" s="46"/>
      <c r="S13" s="44"/>
      <c r="T13" s="45"/>
      <c r="U13" s="45"/>
      <c r="V13" s="45"/>
      <c r="W13" s="46"/>
      <c r="X13" s="44"/>
      <c r="Y13" s="45"/>
      <c r="Z13" s="45"/>
      <c r="AA13" s="45"/>
      <c r="AB13" s="46"/>
      <c r="AC13" s="43" t="str">
        <f t="shared" si="0"/>
        <v/>
      </c>
      <c r="AD13" s="43" t="str">
        <f t="shared" si="1"/>
        <v/>
      </c>
      <c r="AE13" s="34"/>
      <c r="AF13" s="39">
        <f t="shared" si="2"/>
        <v>0</v>
      </c>
      <c r="AG13" s="65">
        <f t="shared" si="3"/>
        <v>0</v>
      </c>
      <c r="AH13" s="34"/>
      <c r="AI13" s="34"/>
      <c r="AJ13" s="34"/>
      <c r="AK13" s="34"/>
      <c r="AL13" s="34"/>
      <c r="AM13" s="34"/>
      <c r="AN13" s="34"/>
    </row>
    <row r="14" spans="1:40" s="4" customFormat="1" ht="15" customHeight="1">
      <c r="A14" s="34"/>
      <c r="B14" s="3">
        <v>8</v>
      </c>
      <c r="C14" s="27" t="str">
        <f>IF(นักเรียน!C13="","",นักเรียน!C13)</f>
        <v>สามเณร</v>
      </c>
      <c r="D14" s="44"/>
      <c r="E14" s="45"/>
      <c r="F14" s="45"/>
      <c r="G14" s="45"/>
      <c r="H14" s="46"/>
      <c r="I14" s="44"/>
      <c r="J14" s="45"/>
      <c r="K14" s="45"/>
      <c r="L14" s="45"/>
      <c r="M14" s="46"/>
      <c r="N14" s="44"/>
      <c r="O14" s="45"/>
      <c r="P14" s="45"/>
      <c r="Q14" s="45"/>
      <c r="R14" s="46"/>
      <c r="S14" s="44"/>
      <c r="T14" s="45"/>
      <c r="U14" s="45"/>
      <c r="V14" s="45"/>
      <c r="W14" s="46"/>
      <c r="X14" s="44"/>
      <c r="Y14" s="45"/>
      <c r="Z14" s="45"/>
      <c r="AA14" s="45"/>
      <c r="AB14" s="46"/>
      <c r="AC14" s="43" t="str">
        <f t="shared" si="0"/>
        <v/>
      </c>
      <c r="AD14" s="43" t="str">
        <f t="shared" si="1"/>
        <v/>
      </c>
      <c r="AE14" s="34"/>
      <c r="AF14" s="39">
        <f t="shared" si="2"/>
        <v>0</v>
      </c>
      <c r="AG14" s="65">
        <f t="shared" si="3"/>
        <v>0</v>
      </c>
      <c r="AH14" s="34"/>
      <c r="AI14" s="34"/>
      <c r="AJ14" s="34"/>
      <c r="AK14" s="34"/>
      <c r="AL14" s="34"/>
      <c r="AM14" s="34"/>
      <c r="AN14" s="34"/>
    </row>
    <row r="15" spans="1:40" s="4" customFormat="1" ht="15" customHeight="1">
      <c r="A15" s="34"/>
      <c r="B15" s="3">
        <v>9</v>
      </c>
      <c r="C15" s="27" t="str">
        <f>IF(นักเรียน!C14="","",นักเรียน!C14)</f>
        <v>สามเณร</v>
      </c>
      <c r="D15" s="44"/>
      <c r="E15" s="45"/>
      <c r="F15" s="45"/>
      <c r="G15" s="45"/>
      <c r="H15" s="46"/>
      <c r="I15" s="44"/>
      <c r="J15" s="45"/>
      <c r="K15" s="45"/>
      <c r="L15" s="45"/>
      <c r="M15" s="46"/>
      <c r="N15" s="44"/>
      <c r="O15" s="45"/>
      <c r="P15" s="45"/>
      <c r="Q15" s="45"/>
      <c r="R15" s="46"/>
      <c r="S15" s="44"/>
      <c r="T15" s="45"/>
      <c r="U15" s="45"/>
      <c r="V15" s="45"/>
      <c r="W15" s="46"/>
      <c r="X15" s="44"/>
      <c r="Y15" s="45"/>
      <c r="Z15" s="45"/>
      <c r="AA15" s="45"/>
      <c r="AB15" s="46"/>
      <c r="AC15" s="43" t="str">
        <f t="shared" si="0"/>
        <v/>
      </c>
      <c r="AD15" s="43" t="str">
        <f t="shared" si="1"/>
        <v/>
      </c>
      <c r="AE15" s="34"/>
      <c r="AF15" s="39">
        <f t="shared" si="2"/>
        <v>0</v>
      </c>
      <c r="AG15" s="65">
        <f t="shared" si="3"/>
        <v>0</v>
      </c>
      <c r="AH15" s="34"/>
      <c r="AI15" s="34"/>
      <c r="AJ15" s="34"/>
      <c r="AK15" s="34"/>
      <c r="AL15" s="34"/>
      <c r="AM15" s="34"/>
      <c r="AN15" s="34"/>
    </row>
    <row r="16" spans="1:40" s="4" customFormat="1" ht="15" customHeight="1">
      <c r="A16" s="34"/>
      <c r="B16" s="3">
        <v>10</v>
      </c>
      <c r="C16" s="27" t="str">
        <f>IF(นักเรียน!C15="","",นักเรียน!C15)</f>
        <v>สามเณร</v>
      </c>
      <c r="D16" s="44"/>
      <c r="E16" s="45"/>
      <c r="F16" s="45"/>
      <c r="G16" s="45"/>
      <c r="H16" s="46"/>
      <c r="I16" s="44"/>
      <c r="J16" s="45"/>
      <c r="K16" s="45"/>
      <c r="L16" s="45"/>
      <c r="M16" s="46"/>
      <c r="N16" s="44"/>
      <c r="O16" s="45"/>
      <c r="P16" s="45"/>
      <c r="Q16" s="45"/>
      <c r="R16" s="46"/>
      <c r="S16" s="44"/>
      <c r="T16" s="45"/>
      <c r="U16" s="45"/>
      <c r="V16" s="45"/>
      <c r="W16" s="46"/>
      <c r="X16" s="44"/>
      <c r="Y16" s="45"/>
      <c r="Z16" s="45"/>
      <c r="AA16" s="45"/>
      <c r="AB16" s="46"/>
      <c r="AC16" s="43" t="str">
        <f t="shared" si="0"/>
        <v/>
      </c>
      <c r="AD16" s="43" t="str">
        <f t="shared" si="1"/>
        <v/>
      </c>
      <c r="AE16" s="34"/>
      <c r="AF16" s="39">
        <f t="shared" si="2"/>
        <v>0</v>
      </c>
      <c r="AG16" s="65">
        <f t="shared" si="3"/>
        <v>0</v>
      </c>
      <c r="AH16" s="34"/>
      <c r="AI16" s="34"/>
      <c r="AJ16" s="34"/>
      <c r="AK16" s="34"/>
      <c r="AL16" s="34"/>
      <c r="AM16" s="34"/>
      <c r="AN16" s="34"/>
    </row>
    <row r="17" spans="1:40" s="4" customFormat="1" ht="15" customHeight="1">
      <c r="A17" s="34"/>
      <c r="B17" s="3">
        <v>11</v>
      </c>
      <c r="C17" s="27" t="str">
        <f>IF(นักเรียน!C16="","",นักเรียน!C16)</f>
        <v>สามเณร</v>
      </c>
      <c r="D17" s="44"/>
      <c r="E17" s="45"/>
      <c r="F17" s="45"/>
      <c r="G17" s="45"/>
      <c r="H17" s="46"/>
      <c r="I17" s="44"/>
      <c r="J17" s="45"/>
      <c r="K17" s="45"/>
      <c r="L17" s="45"/>
      <c r="M17" s="46"/>
      <c r="N17" s="44"/>
      <c r="O17" s="45"/>
      <c r="P17" s="45"/>
      <c r="Q17" s="45"/>
      <c r="R17" s="46"/>
      <c r="S17" s="44"/>
      <c r="T17" s="45"/>
      <c r="U17" s="45"/>
      <c r="V17" s="45"/>
      <c r="W17" s="46"/>
      <c r="X17" s="44"/>
      <c r="Y17" s="45"/>
      <c r="Z17" s="45"/>
      <c r="AA17" s="45"/>
      <c r="AB17" s="46"/>
      <c r="AC17" s="43" t="str">
        <f t="shared" si="0"/>
        <v/>
      </c>
      <c r="AD17" s="43" t="str">
        <f t="shared" si="1"/>
        <v/>
      </c>
      <c r="AE17" s="34"/>
      <c r="AF17" s="39">
        <f t="shared" si="2"/>
        <v>0</v>
      </c>
      <c r="AG17" s="65">
        <f t="shared" si="3"/>
        <v>0</v>
      </c>
      <c r="AH17" s="34"/>
      <c r="AI17" s="34"/>
      <c r="AJ17" s="34"/>
      <c r="AK17" s="34"/>
      <c r="AL17" s="34"/>
      <c r="AM17" s="34"/>
      <c r="AN17" s="34"/>
    </row>
    <row r="18" spans="1:40" s="4" customFormat="1" ht="15" customHeight="1">
      <c r="A18" s="34"/>
      <c r="B18" s="3">
        <v>12</v>
      </c>
      <c r="C18" s="27" t="str">
        <f>IF(นักเรียน!C17="","",นักเรียน!C17)</f>
        <v>สามเณร</v>
      </c>
      <c r="D18" s="44"/>
      <c r="E18" s="45"/>
      <c r="F18" s="45"/>
      <c r="G18" s="45"/>
      <c r="H18" s="46"/>
      <c r="I18" s="44"/>
      <c r="J18" s="45"/>
      <c r="K18" s="45"/>
      <c r="L18" s="45"/>
      <c r="M18" s="46"/>
      <c r="N18" s="44"/>
      <c r="O18" s="45"/>
      <c r="P18" s="45"/>
      <c r="Q18" s="45"/>
      <c r="R18" s="46"/>
      <c r="S18" s="44"/>
      <c r="T18" s="45"/>
      <c r="U18" s="45"/>
      <c r="V18" s="45"/>
      <c r="W18" s="46"/>
      <c r="X18" s="44"/>
      <c r="Y18" s="45"/>
      <c r="Z18" s="45"/>
      <c r="AA18" s="45"/>
      <c r="AB18" s="46"/>
      <c r="AC18" s="43" t="str">
        <f t="shared" si="0"/>
        <v/>
      </c>
      <c r="AD18" s="43" t="str">
        <f t="shared" si="1"/>
        <v/>
      </c>
      <c r="AE18" s="34"/>
      <c r="AF18" s="39">
        <f t="shared" si="2"/>
        <v>0</v>
      </c>
      <c r="AG18" s="65">
        <f t="shared" si="3"/>
        <v>0</v>
      </c>
      <c r="AH18" s="34"/>
      <c r="AI18" s="34"/>
      <c r="AJ18" s="34"/>
      <c r="AK18" s="34"/>
      <c r="AL18" s="34"/>
      <c r="AM18" s="34"/>
      <c r="AN18" s="34"/>
    </row>
    <row r="19" spans="1:40" s="4" customFormat="1" ht="15" customHeight="1">
      <c r="A19" s="34"/>
      <c r="B19" s="3">
        <v>13</v>
      </c>
      <c r="C19" s="27" t="str">
        <f>IF(นักเรียน!C18="","",นักเรียน!C18)</f>
        <v>สามเณร</v>
      </c>
      <c r="D19" s="44"/>
      <c r="E19" s="45"/>
      <c r="F19" s="45"/>
      <c r="G19" s="45"/>
      <c r="H19" s="46"/>
      <c r="I19" s="44"/>
      <c r="J19" s="45"/>
      <c r="K19" s="45"/>
      <c r="L19" s="45"/>
      <c r="M19" s="46"/>
      <c r="N19" s="44"/>
      <c r="O19" s="45"/>
      <c r="P19" s="45"/>
      <c r="Q19" s="45"/>
      <c r="R19" s="46"/>
      <c r="S19" s="44"/>
      <c r="T19" s="45"/>
      <c r="U19" s="45"/>
      <c r="V19" s="45"/>
      <c r="W19" s="46"/>
      <c r="X19" s="44"/>
      <c r="Y19" s="45"/>
      <c r="Z19" s="45"/>
      <c r="AA19" s="45"/>
      <c r="AB19" s="46"/>
      <c r="AC19" s="43" t="str">
        <f t="shared" si="0"/>
        <v/>
      </c>
      <c r="AD19" s="43" t="str">
        <f t="shared" si="1"/>
        <v/>
      </c>
      <c r="AE19" s="34"/>
      <c r="AF19" s="39">
        <f t="shared" si="2"/>
        <v>0</v>
      </c>
      <c r="AG19" s="65">
        <f t="shared" si="3"/>
        <v>0</v>
      </c>
      <c r="AH19" s="34"/>
      <c r="AI19" s="34"/>
      <c r="AJ19" s="34"/>
      <c r="AK19" s="34"/>
      <c r="AL19" s="34"/>
      <c r="AM19" s="34"/>
      <c r="AN19" s="34"/>
    </row>
    <row r="20" spans="1:40" s="4" customFormat="1" ht="15" customHeight="1">
      <c r="A20" s="34"/>
      <c r="B20" s="3">
        <v>14</v>
      </c>
      <c r="C20" s="27" t="str">
        <f>IF(นักเรียน!C19="","",นักเรียน!C19)</f>
        <v>สามเณร</v>
      </c>
      <c r="D20" s="44"/>
      <c r="E20" s="45"/>
      <c r="F20" s="45"/>
      <c r="G20" s="45"/>
      <c r="H20" s="46"/>
      <c r="I20" s="44"/>
      <c r="J20" s="45"/>
      <c r="K20" s="45"/>
      <c r="L20" s="45"/>
      <c r="M20" s="46"/>
      <c r="N20" s="44"/>
      <c r="O20" s="45"/>
      <c r="P20" s="45"/>
      <c r="Q20" s="45"/>
      <c r="R20" s="46"/>
      <c r="S20" s="44"/>
      <c r="T20" s="45"/>
      <c r="U20" s="45"/>
      <c r="V20" s="45"/>
      <c r="W20" s="46"/>
      <c r="X20" s="44"/>
      <c r="Y20" s="45"/>
      <c r="Z20" s="45"/>
      <c r="AA20" s="45"/>
      <c r="AB20" s="46"/>
      <c r="AC20" s="43" t="str">
        <f t="shared" si="0"/>
        <v/>
      </c>
      <c r="AD20" s="43" t="str">
        <f t="shared" si="1"/>
        <v/>
      </c>
      <c r="AE20" s="34"/>
      <c r="AF20" s="39">
        <f t="shared" si="2"/>
        <v>0</v>
      </c>
      <c r="AG20" s="65">
        <f t="shared" si="3"/>
        <v>0</v>
      </c>
      <c r="AH20" s="34"/>
      <c r="AI20" s="34"/>
      <c r="AJ20" s="34"/>
      <c r="AK20" s="34"/>
      <c r="AL20" s="34"/>
      <c r="AM20" s="34"/>
      <c r="AN20" s="34"/>
    </row>
    <row r="21" spans="1:40" s="4" customFormat="1" ht="15" customHeight="1">
      <c r="A21" s="34"/>
      <c r="B21" s="3">
        <v>15</v>
      </c>
      <c r="C21" s="27" t="str">
        <f>IF(นักเรียน!C20="","",นักเรียน!C20)</f>
        <v>สามเณร</v>
      </c>
      <c r="D21" s="44"/>
      <c r="E21" s="45"/>
      <c r="F21" s="45"/>
      <c r="G21" s="45"/>
      <c r="H21" s="46"/>
      <c r="I21" s="44"/>
      <c r="J21" s="45"/>
      <c r="K21" s="45"/>
      <c r="L21" s="45"/>
      <c r="M21" s="46"/>
      <c r="N21" s="44"/>
      <c r="O21" s="45"/>
      <c r="P21" s="45"/>
      <c r="Q21" s="45"/>
      <c r="R21" s="46"/>
      <c r="S21" s="44"/>
      <c r="T21" s="45"/>
      <c r="U21" s="45"/>
      <c r="V21" s="45"/>
      <c r="W21" s="46"/>
      <c r="X21" s="44"/>
      <c r="Y21" s="45"/>
      <c r="Z21" s="45"/>
      <c r="AA21" s="45"/>
      <c r="AB21" s="46"/>
      <c r="AC21" s="43" t="str">
        <f t="shared" si="0"/>
        <v/>
      </c>
      <c r="AD21" s="43" t="str">
        <f t="shared" si="1"/>
        <v/>
      </c>
      <c r="AE21" s="34"/>
      <c r="AF21" s="39">
        <f t="shared" si="2"/>
        <v>0</v>
      </c>
      <c r="AG21" s="65">
        <f t="shared" si="3"/>
        <v>0</v>
      </c>
      <c r="AH21" s="34"/>
      <c r="AI21" s="34"/>
      <c r="AJ21" s="34"/>
      <c r="AK21" s="34"/>
      <c r="AL21" s="34"/>
      <c r="AM21" s="34"/>
      <c r="AN21" s="34"/>
    </row>
    <row r="22" spans="1:40" s="4" customFormat="1" ht="15" customHeight="1">
      <c r="A22" s="34"/>
      <c r="B22" s="3">
        <v>16</v>
      </c>
      <c r="C22" s="27" t="str">
        <f>IF(นักเรียน!C21="","",นักเรียน!C21)</f>
        <v>สามเณร</v>
      </c>
      <c r="D22" s="44"/>
      <c r="E22" s="45"/>
      <c r="F22" s="45"/>
      <c r="G22" s="45"/>
      <c r="H22" s="46"/>
      <c r="I22" s="44"/>
      <c r="J22" s="45"/>
      <c r="K22" s="45"/>
      <c r="L22" s="45"/>
      <c r="M22" s="46"/>
      <c r="N22" s="44"/>
      <c r="O22" s="45"/>
      <c r="P22" s="45"/>
      <c r="Q22" s="45"/>
      <c r="R22" s="46"/>
      <c r="S22" s="44"/>
      <c r="T22" s="45"/>
      <c r="U22" s="45"/>
      <c r="V22" s="45"/>
      <c r="W22" s="46"/>
      <c r="X22" s="44"/>
      <c r="Y22" s="45"/>
      <c r="Z22" s="45"/>
      <c r="AA22" s="45"/>
      <c r="AB22" s="46"/>
      <c r="AC22" s="43" t="str">
        <f t="shared" si="0"/>
        <v/>
      </c>
      <c r="AD22" s="43" t="str">
        <f t="shared" si="1"/>
        <v/>
      </c>
      <c r="AE22" s="34"/>
      <c r="AF22" s="39">
        <f t="shared" si="2"/>
        <v>0</v>
      </c>
      <c r="AG22" s="65">
        <f t="shared" si="3"/>
        <v>0</v>
      </c>
      <c r="AH22" s="34"/>
      <c r="AI22" s="34"/>
      <c r="AJ22" s="34"/>
      <c r="AK22" s="34"/>
      <c r="AL22" s="34"/>
      <c r="AM22" s="34"/>
      <c r="AN22" s="34"/>
    </row>
    <row r="23" spans="1:40" s="4" customFormat="1" ht="15" customHeight="1">
      <c r="A23" s="34"/>
      <c r="B23" s="3">
        <v>17</v>
      </c>
      <c r="C23" s="27" t="str">
        <f>IF(นักเรียน!C22="","",นักเรียน!C22)</f>
        <v>สามเณร</v>
      </c>
      <c r="D23" s="44"/>
      <c r="E23" s="45"/>
      <c r="F23" s="45"/>
      <c r="G23" s="45"/>
      <c r="H23" s="46"/>
      <c r="I23" s="44"/>
      <c r="J23" s="45"/>
      <c r="K23" s="45"/>
      <c r="L23" s="45"/>
      <c r="M23" s="46"/>
      <c r="N23" s="44"/>
      <c r="O23" s="45"/>
      <c r="P23" s="45"/>
      <c r="Q23" s="45"/>
      <c r="R23" s="46"/>
      <c r="S23" s="44"/>
      <c r="T23" s="45"/>
      <c r="U23" s="45"/>
      <c r="V23" s="45"/>
      <c r="W23" s="46"/>
      <c r="X23" s="44"/>
      <c r="Y23" s="45"/>
      <c r="Z23" s="45"/>
      <c r="AA23" s="45"/>
      <c r="AB23" s="46"/>
      <c r="AC23" s="43" t="str">
        <f t="shared" si="0"/>
        <v/>
      </c>
      <c r="AD23" s="43" t="str">
        <f t="shared" si="1"/>
        <v/>
      </c>
      <c r="AE23" s="34"/>
      <c r="AF23" s="39">
        <f t="shared" si="2"/>
        <v>0</v>
      </c>
      <c r="AG23" s="65">
        <f t="shared" si="3"/>
        <v>0</v>
      </c>
      <c r="AH23" s="34"/>
      <c r="AI23" s="34"/>
      <c r="AJ23" s="34"/>
      <c r="AK23" s="34"/>
      <c r="AL23" s="34"/>
      <c r="AM23" s="34"/>
      <c r="AN23" s="34"/>
    </row>
    <row r="24" spans="1:40" s="4" customFormat="1" ht="15" customHeight="1">
      <c r="A24" s="34"/>
      <c r="B24" s="3">
        <v>18</v>
      </c>
      <c r="C24" s="27" t="str">
        <f>IF(นักเรียน!C23="","",นักเรียน!C23)</f>
        <v>สามเณร</v>
      </c>
      <c r="D24" s="44"/>
      <c r="E24" s="45"/>
      <c r="F24" s="45"/>
      <c r="G24" s="45"/>
      <c r="H24" s="46"/>
      <c r="I24" s="44"/>
      <c r="J24" s="45"/>
      <c r="K24" s="45"/>
      <c r="L24" s="45"/>
      <c r="M24" s="46"/>
      <c r="N24" s="44"/>
      <c r="O24" s="45"/>
      <c r="P24" s="45"/>
      <c r="Q24" s="45"/>
      <c r="R24" s="46"/>
      <c r="S24" s="44"/>
      <c r="T24" s="45"/>
      <c r="U24" s="45"/>
      <c r="V24" s="45"/>
      <c r="W24" s="46"/>
      <c r="X24" s="44"/>
      <c r="Y24" s="45"/>
      <c r="Z24" s="45"/>
      <c r="AA24" s="45"/>
      <c r="AB24" s="46"/>
      <c r="AC24" s="43" t="str">
        <f t="shared" si="0"/>
        <v/>
      </c>
      <c r="AD24" s="43" t="str">
        <f t="shared" si="1"/>
        <v/>
      </c>
      <c r="AE24" s="34"/>
      <c r="AF24" s="39">
        <f t="shared" si="2"/>
        <v>0</v>
      </c>
      <c r="AG24" s="65">
        <f t="shared" si="3"/>
        <v>0</v>
      </c>
      <c r="AH24" s="34"/>
      <c r="AI24" s="34"/>
      <c r="AJ24" s="34"/>
      <c r="AK24" s="34"/>
      <c r="AL24" s="34"/>
      <c r="AM24" s="34"/>
      <c r="AN24" s="34"/>
    </row>
    <row r="25" spans="1:40" s="4" customFormat="1" ht="15" customHeight="1">
      <c r="A25" s="34"/>
      <c r="B25" s="3">
        <v>19</v>
      </c>
      <c r="C25" s="27" t="str">
        <f>IF(นักเรียน!C24="","",นักเรียน!C24)</f>
        <v>สามเณร</v>
      </c>
      <c r="D25" s="44"/>
      <c r="E25" s="45"/>
      <c r="F25" s="45"/>
      <c r="G25" s="45"/>
      <c r="H25" s="46"/>
      <c r="I25" s="44"/>
      <c r="J25" s="45"/>
      <c r="K25" s="45"/>
      <c r="L25" s="45"/>
      <c r="M25" s="46"/>
      <c r="N25" s="44"/>
      <c r="O25" s="45"/>
      <c r="P25" s="45"/>
      <c r="Q25" s="45"/>
      <c r="R25" s="46"/>
      <c r="S25" s="44"/>
      <c r="T25" s="45"/>
      <c r="U25" s="45"/>
      <c r="V25" s="45"/>
      <c r="W25" s="46"/>
      <c r="X25" s="44"/>
      <c r="Y25" s="45"/>
      <c r="Z25" s="45"/>
      <c r="AA25" s="45"/>
      <c r="AB25" s="46"/>
      <c r="AC25" s="43" t="str">
        <f t="shared" si="0"/>
        <v/>
      </c>
      <c r="AD25" s="43" t="str">
        <f t="shared" si="1"/>
        <v/>
      </c>
      <c r="AE25" s="34"/>
      <c r="AF25" s="39">
        <f t="shared" si="2"/>
        <v>0</v>
      </c>
      <c r="AG25" s="65">
        <f t="shared" si="3"/>
        <v>0</v>
      </c>
      <c r="AH25" s="34"/>
      <c r="AI25" s="34"/>
      <c r="AJ25" s="34"/>
      <c r="AK25" s="34"/>
      <c r="AL25" s="34"/>
      <c r="AM25" s="34"/>
      <c r="AN25" s="34"/>
    </row>
    <row r="26" spans="1:40" s="4" customFormat="1" ht="15" customHeight="1">
      <c r="A26" s="34"/>
      <c r="B26" s="3">
        <v>20</v>
      </c>
      <c r="C26" s="27" t="str">
        <f>IF(นักเรียน!C25="","",นักเรียน!C25)</f>
        <v>สามเณร</v>
      </c>
      <c r="D26" s="44"/>
      <c r="E26" s="45"/>
      <c r="F26" s="45"/>
      <c r="G26" s="45"/>
      <c r="H26" s="46"/>
      <c r="I26" s="44"/>
      <c r="J26" s="45"/>
      <c r="K26" s="45"/>
      <c r="L26" s="45"/>
      <c r="M26" s="46"/>
      <c r="N26" s="44"/>
      <c r="O26" s="45"/>
      <c r="P26" s="45"/>
      <c r="Q26" s="45"/>
      <c r="R26" s="46"/>
      <c r="S26" s="44"/>
      <c r="T26" s="45"/>
      <c r="U26" s="45"/>
      <c r="V26" s="45"/>
      <c r="W26" s="46"/>
      <c r="X26" s="44"/>
      <c r="Y26" s="45"/>
      <c r="Z26" s="45"/>
      <c r="AA26" s="45"/>
      <c r="AB26" s="46"/>
      <c r="AC26" s="43" t="str">
        <f t="shared" si="0"/>
        <v/>
      </c>
      <c r="AD26" s="43" t="str">
        <f t="shared" si="1"/>
        <v/>
      </c>
      <c r="AE26" s="34"/>
      <c r="AF26" s="39">
        <f t="shared" si="2"/>
        <v>0</v>
      </c>
      <c r="AG26" s="65">
        <f t="shared" si="3"/>
        <v>0</v>
      </c>
      <c r="AH26" s="34"/>
      <c r="AI26" s="34"/>
      <c r="AJ26" s="34"/>
      <c r="AK26" s="34"/>
      <c r="AL26" s="34"/>
      <c r="AM26" s="34"/>
      <c r="AN26" s="34"/>
    </row>
    <row r="27" spans="1:40" s="4" customFormat="1" ht="15" customHeight="1">
      <c r="A27" s="34"/>
      <c r="B27" s="3">
        <v>21</v>
      </c>
      <c r="C27" s="27" t="str">
        <f>IF(นักเรียน!C26="","",นักเรียน!C26)</f>
        <v>สามเณร</v>
      </c>
      <c r="D27" s="44"/>
      <c r="E27" s="45"/>
      <c r="F27" s="45"/>
      <c r="G27" s="45"/>
      <c r="H27" s="46"/>
      <c r="I27" s="44"/>
      <c r="J27" s="45"/>
      <c r="K27" s="45"/>
      <c r="L27" s="45"/>
      <c r="M27" s="46"/>
      <c r="N27" s="44"/>
      <c r="O27" s="45"/>
      <c r="P27" s="45"/>
      <c r="Q27" s="45"/>
      <c r="R27" s="46"/>
      <c r="S27" s="44"/>
      <c r="T27" s="45"/>
      <c r="U27" s="45"/>
      <c r="V27" s="45"/>
      <c r="W27" s="46"/>
      <c r="X27" s="44"/>
      <c r="Y27" s="45"/>
      <c r="Z27" s="45"/>
      <c r="AA27" s="45"/>
      <c r="AB27" s="46"/>
      <c r="AC27" s="43" t="str">
        <f t="shared" si="0"/>
        <v/>
      </c>
      <c r="AD27" s="43" t="str">
        <f t="shared" si="1"/>
        <v/>
      </c>
      <c r="AE27" s="34"/>
      <c r="AF27" s="39">
        <f t="shared" si="2"/>
        <v>0</v>
      </c>
      <c r="AG27" s="65">
        <f t="shared" si="3"/>
        <v>0</v>
      </c>
      <c r="AH27" s="34"/>
      <c r="AI27" s="34"/>
      <c r="AJ27" s="34"/>
      <c r="AK27" s="34"/>
      <c r="AL27" s="34"/>
      <c r="AM27" s="34"/>
      <c r="AN27" s="34"/>
    </row>
    <row r="28" spans="1:40" s="4" customFormat="1" ht="15" customHeight="1">
      <c r="A28" s="34"/>
      <c r="B28" s="3">
        <v>22</v>
      </c>
      <c r="C28" s="27" t="str">
        <f>IF(นักเรียน!C27="","",นักเรียน!C27)</f>
        <v>สามเณร</v>
      </c>
      <c r="D28" s="44"/>
      <c r="E28" s="45"/>
      <c r="F28" s="45"/>
      <c r="G28" s="45"/>
      <c r="H28" s="46"/>
      <c r="I28" s="44"/>
      <c r="J28" s="45"/>
      <c r="K28" s="45"/>
      <c r="L28" s="45"/>
      <c r="M28" s="46"/>
      <c r="N28" s="44"/>
      <c r="O28" s="45"/>
      <c r="P28" s="45"/>
      <c r="Q28" s="45"/>
      <c r="R28" s="46"/>
      <c r="S28" s="44"/>
      <c r="T28" s="45"/>
      <c r="U28" s="45"/>
      <c r="V28" s="45"/>
      <c r="W28" s="46"/>
      <c r="X28" s="44"/>
      <c r="Y28" s="45"/>
      <c r="Z28" s="45"/>
      <c r="AA28" s="45"/>
      <c r="AB28" s="46"/>
      <c r="AC28" s="43" t="str">
        <f t="shared" si="0"/>
        <v/>
      </c>
      <c r="AD28" s="43" t="str">
        <f t="shared" si="1"/>
        <v/>
      </c>
      <c r="AE28" s="34"/>
      <c r="AF28" s="39">
        <f t="shared" si="2"/>
        <v>0</v>
      </c>
      <c r="AG28" s="65">
        <f t="shared" si="3"/>
        <v>0</v>
      </c>
      <c r="AH28" s="34"/>
      <c r="AI28" s="34"/>
      <c r="AJ28" s="34"/>
      <c r="AK28" s="34"/>
      <c r="AL28" s="34"/>
      <c r="AM28" s="34"/>
      <c r="AN28" s="34"/>
    </row>
    <row r="29" spans="1:40" s="4" customFormat="1" ht="15" customHeight="1">
      <c r="A29" s="34"/>
      <c r="B29" s="3">
        <v>23</v>
      </c>
      <c r="C29" s="27" t="str">
        <f>IF(นักเรียน!C28="","",นักเรียน!C28)</f>
        <v>สามเณร</v>
      </c>
      <c r="D29" s="44"/>
      <c r="E29" s="45"/>
      <c r="F29" s="45"/>
      <c r="G29" s="45"/>
      <c r="H29" s="46"/>
      <c r="I29" s="44"/>
      <c r="J29" s="45"/>
      <c r="K29" s="45"/>
      <c r="L29" s="45"/>
      <c r="M29" s="46"/>
      <c r="N29" s="44"/>
      <c r="O29" s="45"/>
      <c r="P29" s="45"/>
      <c r="Q29" s="45"/>
      <c r="R29" s="46"/>
      <c r="S29" s="44"/>
      <c r="T29" s="45"/>
      <c r="U29" s="45"/>
      <c r="V29" s="45"/>
      <c r="W29" s="46"/>
      <c r="X29" s="44"/>
      <c r="Y29" s="45"/>
      <c r="Z29" s="45"/>
      <c r="AA29" s="45"/>
      <c r="AB29" s="46"/>
      <c r="AC29" s="43" t="str">
        <f t="shared" si="0"/>
        <v/>
      </c>
      <c r="AD29" s="43" t="str">
        <f t="shared" si="1"/>
        <v/>
      </c>
      <c r="AE29" s="34"/>
      <c r="AF29" s="39">
        <f t="shared" si="2"/>
        <v>0</v>
      </c>
      <c r="AG29" s="65">
        <f t="shared" si="3"/>
        <v>0</v>
      </c>
      <c r="AH29" s="34"/>
      <c r="AI29" s="34"/>
      <c r="AJ29" s="34"/>
      <c r="AK29" s="34"/>
      <c r="AL29" s="34"/>
      <c r="AM29" s="34"/>
      <c r="AN29" s="34"/>
    </row>
    <row r="30" spans="1:40" s="4" customFormat="1" ht="15" customHeight="1">
      <c r="A30" s="34"/>
      <c r="B30" s="3">
        <v>24</v>
      </c>
      <c r="C30" s="27" t="str">
        <f>IF(นักเรียน!C29="","",นักเรียน!C29)</f>
        <v>สามเณร</v>
      </c>
      <c r="D30" s="44"/>
      <c r="E30" s="45"/>
      <c r="F30" s="45"/>
      <c r="G30" s="45"/>
      <c r="H30" s="46"/>
      <c r="I30" s="44"/>
      <c r="J30" s="45"/>
      <c r="K30" s="45"/>
      <c r="L30" s="45"/>
      <c r="M30" s="46"/>
      <c r="N30" s="44"/>
      <c r="O30" s="45"/>
      <c r="P30" s="45"/>
      <c r="Q30" s="45"/>
      <c r="R30" s="46"/>
      <c r="S30" s="44"/>
      <c r="T30" s="45"/>
      <c r="U30" s="45"/>
      <c r="V30" s="45"/>
      <c r="W30" s="46"/>
      <c r="X30" s="44"/>
      <c r="Y30" s="45"/>
      <c r="Z30" s="45"/>
      <c r="AA30" s="45"/>
      <c r="AB30" s="46"/>
      <c r="AC30" s="43" t="str">
        <f t="shared" si="0"/>
        <v/>
      </c>
      <c r="AD30" s="43" t="str">
        <f t="shared" si="1"/>
        <v/>
      </c>
      <c r="AE30" s="34"/>
      <c r="AF30" s="39">
        <f t="shared" si="2"/>
        <v>0</v>
      </c>
      <c r="AG30" s="65">
        <f t="shared" si="3"/>
        <v>0</v>
      </c>
      <c r="AH30" s="34"/>
      <c r="AI30" s="34"/>
      <c r="AJ30" s="34"/>
      <c r="AK30" s="34"/>
      <c r="AL30" s="34"/>
      <c r="AM30" s="34"/>
      <c r="AN30" s="34"/>
    </row>
    <row r="31" spans="1:40" s="4" customFormat="1" ht="15" customHeight="1">
      <c r="A31" s="34"/>
      <c r="B31" s="3">
        <v>25</v>
      </c>
      <c r="C31" s="27" t="str">
        <f>IF(นักเรียน!C30="","",นักเรียน!C30)</f>
        <v>สามเณร</v>
      </c>
      <c r="D31" s="44"/>
      <c r="E31" s="45"/>
      <c r="F31" s="45"/>
      <c r="G31" s="45"/>
      <c r="H31" s="46"/>
      <c r="I31" s="44"/>
      <c r="J31" s="45"/>
      <c r="K31" s="45"/>
      <c r="L31" s="45"/>
      <c r="M31" s="46"/>
      <c r="N31" s="44"/>
      <c r="O31" s="45"/>
      <c r="P31" s="45"/>
      <c r="Q31" s="45"/>
      <c r="R31" s="46"/>
      <c r="S31" s="44"/>
      <c r="T31" s="45"/>
      <c r="U31" s="45"/>
      <c r="V31" s="45"/>
      <c r="W31" s="46"/>
      <c r="X31" s="44"/>
      <c r="Y31" s="45"/>
      <c r="Z31" s="45"/>
      <c r="AA31" s="45"/>
      <c r="AB31" s="46"/>
      <c r="AC31" s="43" t="str">
        <f t="shared" si="0"/>
        <v/>
      </c>
      <c r="AD31" s="43" t="str">
        <f t="shared" si="1"/>
        <v/>
      </c>
      <c r="AE31" s="34"/>
      <c r="AF31" s="39">
        <f t="shared" si="2"/>
        <v>0</v>
      </c>
      <c r="AG31" s="65">
        <f t="shared" si="3"/>
        <v>0</v>
      </c>
      <c r="AH31" s="34"/>
      <c r="AI31" s="34"/>
      <c r="AJ31" s="34"/>
      <c r="AK31" s="34"/>
      <c r="AL31" s="34"/>
      <c r="AM31" s="34"/>
      <c r="AN31" s="34"/>
    </row>
    <row r="32" spans="1:40" s="4" customFormat="1" ht="15" customHeight="1">
      <c r="A32" s="34"/>
      <c r="B32" s="3">
        <v>26</v>
      </c>
      <c r="C32" s="27" t="str">
        <f>IF(นักเรียน!C31="","",นักเรียน!C31)</f>
        <v>สามเณร</v>
      </c>
      <c r="D32" s="44"/>
      <c r="E32" s="45"/>
      <c r="F32" s="45"/>
      <c r="G32" s="45"/>
      <c r="H32" s="46"/>
      <c r="I32" s="44"/>
      <c r="J32" s="45"/>
      <c r="K32" s="45"/>
      <c r="L32" s="45"/>
      <c r="M32" s="46"/>
      <c r="N32" s="44"/>
      <c r="O32" s="45"/>
      <c r="P32" s="45"/>
      <c r="Q32" s="45"/>
      <c r="R32" s="46"/>
      <c r="S32" s="44"/>
      <c r="T32" s="45"/>
      <c r="U32" s="45"/>
      <c r="V32" s="45"/>
      <c r="W32" s="46"/>
      <c r="X32" s="44"/>
      <c r="Y32" s="45"/>
      <c r="Z32" s="45"/>
      <c r="AA32" s="45"/>
      <c r="AB32" s="46"/>
      <c r="AC32" s="43" t="str">
        <f t="shared" si="0"/>
        <v/>
      </c>
      <c r="AD32" s="43" t="str">
        <f t="shared" si="1"/>
        <v/>
      </c>
      <c r="AE32" s="34"/>
      <c r="AF32" s="39">
        <f t="shared" si="2"/>
        <v>0</v>
      </c>
      <c r="AG32" s="65">
        <f t="shared" si="3"/>
        <v>0</v>
      </c>
      <c r="AH32" s="34"/>
      <c r="AI32" s="34"/>
      <c r="AJ32" s="34"/>
      <c r="AK32" s="34"/>
      <c r="AL32" s="34"/>
      <c r="AM32" s="34"/>
      <c r="AN32" s="34"/>
    </row>
    <row r="33" spans="1:40" s="4" customFormat="1" ht="15" customHeight="1">
      <c r="A33" s="34"/>
      <c r="B33" s="3">
        <v>27</v>
      </c>
      <c r="C33" s="27" t="str">
        <f>IF(นักเรียน!C32="","",นักเรียน!C32)</f>
        <v>สามเณร</v>
      </c>
      <c r="D33" s="44"/>
      <c r="E33" s="45"/>
      <c r="F33" s="45"/>
      <c r="G33" s="45"/>
      <c r="H33" s="46"/>
      <c r="I33" s="44"/>
      <c r="J33" s="45"/>
      <c r="K33" s="45"/>
      <c r="L33" s="45"/>
      <c r="M33" s="46"/>
      <c r="N33" s="44"/>
      <c r="O33" s="45"/>
      <c r="P33" s="45"/>
      <c r="Q33" s="45"/>
      <c r="R33" s="46"/>
      <c r="S33" s="44"/>
      <c r="T33" s="45"/>
      <c r="U33" s="45"/>
      <c r="V33" s="45"/>
      <c r="W33" s="46"/>
      <c r="X33" s="44"/>
      <c r="Y33" s="45"/>
      <c r="Z33" s="45"/>
      <c r="AA33" s="45"/>
      <c r="AB33" s="46"/>
      <c r="AC33" s="43" t="str">
        <f t="shared" si="0"/>
        <v/>
      </c>
      <c r="AD33" s="43" t="str">
        <f t="shared" si="1"/>
        <v/>
      </c>
      <c r="AE33" s="34"/>
      <c r="AF33" s="39">
        <f t="shared" si="2"/>
        <v>0</v>
      </c>
      <c r="AG33" s="65">
        <f t="shared" si="3"/>
        <v>0</v>
      </c>
      <c r="AH33" s="34"/>
      <c r="AI33" s="34"/>
      <c r="AJ33" s="34"/>
      <c r="AK33" s="34"/>
      <c r="AL33" s="34"/>
      <c r="AM33" s="34"/>
      <c r="AN33" s="34"/>
    </row>
    <row r="34" spans="1:40" s="4" customFormat="1" ht="15" customHeight="1">
      <c r="A34" s="34"/>
      <c r="B34" s="3">
        <v>28</v>
      </c>
      <c r="C34" s="27" t="str">
        <f>IF(นักเรียน!C33="","",นักเรียน!C33)</f>
        <v>สามเณร</v>
      </c>
      <c r="D34" s="44"/>
      <c r="E34" s="45"/>
      <c r="F34" s="45"/>
      <c r="G34" s="45"/>
      <c r="H34" s="46"/>
      <c r="I34" s="44"/>
      <c r="J34" s="45"/>
      <c r="K34" s="45"/>
      <c r="L34" s="45"/>
      <c r="M34" s="46"/>
      <c r="N34" s="44"/>
      <c r="O34" s="45"/>
      <c r="P34" s="45"/>
      <c r="Q34" s="45"/>
      <c r="R34" s="46"/>
      <c r="S34" s="44"/>
      <c r="T34" s="45"/>
      <c r="U34" s="45"/>
      <c r="V34" s="45"/>
      <c r="W34" s="46"/>
      <c r="X34" s="44"/>
      <c r="Y34" s="45"/>
      <c r="Z34" s="45"/>
      <c r="AA34" s="45"/>
      <c r="AB34" s="46"/>
      <c r="AC34" s="43" t="str">
        <f t="shared" si="0"/>
        <v/>
      </c>
      <c r="AD34" s="43" t="str">
        <f t="shared" si="1"/>
        <v/>
      </c>
      <c r="AE34" s="34"/>
      <c r="AF34" s="39">
        <f t="shared" si="2"/>
        <v>0</v>
      </c>
      <c r="AG34" s="65">
        <f t="shared" si="3"/>
        <v>0</v>
      </c>
      <c r="AH34" s="34"/>
      <c r="AI34" s="34"/>
      <c r="AJ34" s="34"/>
      <c r="AK34" s="34"/>
      <c r="AL34" s="34"/>
      <c r="AM34" s="34"/>
      <c r="AN34" s="34"/>
    </row>
    <row r="35" spans="1:40" s="4" customFormat="1" ht="15" customHeight="1">
      <c r="A35" s="34"/>
      <c r="B35" s="3">
        <v>29</v>
      </c>
      <c r="C35" s="27" t="str">
        <f>IF(นักเรียน!C34="","",นักเรียน!C34)</f>
        <v>สามเณร</v>
      </c>
      <c r="D35" s="44"/>
      <c r="E35" s="45"/>
      <c r="F35" s="45"/>
      <c r="G35" s="45"/>
      <c r="H35" s="46"/>
      <c r="I35" s="44"/>
      <c r="J35" s="45"/>
      <c r="K35" s="45"/>
      <c r="L35" s="45"/>
      <c r="M35" s="46"/>
      <c r="N35" s="44"/>
      <c r="O35" s="45"/>
      <c r="P35" s="45"/>
      <c r="Q35" s="45"/>
      <c r="R35" s="46"/>
      <c r="S35" s="44"/>
      <c r="T35" s="45"/>
      <c r="U35" s="45"/>
      <c r="V35" s="45"/>
      <c r="W35" s="46"/>
      <c r="X35" s="44"/>
      <c r="Y35" s="45"/>
      <c r="Z35" s="45"/>
      <c r="AA35" s="45"/>
      <c r="AB35" s="46"/>
      <c r="AC35" s="43" t="str">
        <f t="shared" si="0"/>
        <v/>
      </c>
      <c r="AD35" s="43" t="str">
        <f t="shared" si="1"/>
        <v/>
      </c>
      <c r="AE35" s="34"/>
      <c r="AF35" s="39">
        <f t="shared" si="2"/>
        <v>0</v>
      </c>
      <c r="AG35" s="65">
        <f t="shared" si="3"/>
        <v>0</v>
      </c>
      <c r="AH35" s="34"/>
      <c r="AI35" s="34"/>
      <c r="AJ35" s="34"/>
      <c r="AK35" s="34"/>
      <c r="AL35" s="34"/>
      <c r="AM35" s="34"/>
      <c r="AN35" s="34"/>
    </row>
    <row r="36" spans="1:40" s="4" customFormat="1" ht="15" customHeight="1">
      <c r="A36" s="34"/>
      <c r="B36" s="3">
        <v>30</v>
      </c>
      <c r="C36" s="27" t="str">
        <f>IF(นักเรียน!C35="","",นักเรียน!C35)</f>
        <v/>
      </c>
      <c r="D36" s="44"/>
      <c r="E36" s="45"/>
      <c r="F36" s="45"/>
      <c r="G36" s="45"/>
      <c r="H36" s="46"/>
      <c r="I36" s="44"/>
      <c r="J36" s="45"/>
      <c r="K36" s="45"/>
      <c r="L36" s="45"/>
      <c r="M36" s="46"/>
      <c r="N36" s="44"/>
      <c r="O36" s="45"/>
      <c r="P36" s="45"/>
      <c r="Q36" s="45"/>
      <c r="R36" s="46"/>
      <c r="S36" s="44"/>
      <c r="T36" s="45"/>
      <c r="U36" s="45"/>
      <c r="V36" s="45"/>
      <c r="W36" s="46"/>
      <c r="X36" s="44"/>
      <c r="Y36" s="45"/>
      <c r="Z36" s="45"/>
      <c r="AA36" s="45"/>
      <c r="AB36" s="46"/>
      <c r="AC36" s="43" t="str">
        <f t="shared" si="0"/>
        <v/>
      </c>
      <c r="AD36" s="43" t="str">
        <f t="shared" si="1"/>
        <v/>
      </c>
      <c r="AE36" s="34"/>
      <c r="AF36" s="39">
        <f t="shared" si="2"/>
        <v>0</v>
      </c>
      <c r="AG36" s="65">
        <f t="shared" si="3"/>
        <v>0</v>
      </c>
      <c r="AH36" s="34"/>
      <c r="AI36" s="34"/>
      <c r="AJ36" s="34"/>
      <c r="AK36" s="34"/>
      <c r="AL36" s="34"/>
      <c r="AM36" s="34"/>
      <c r="AN36" s="34"/>
    </row>
    <row r="37" spans="1:40" s="4" customFormat="1" ht="15" customHeight="1">
      <c r="A37" s="34"/>
      <c r="B37" s="3">
        <v>31</v>
      </c>
      <c r="C37" s="27" t="str">
        <f>IF(นักเรียน!C36="","",นักเรียน!C36)</f>
        <v/>
      </c>
      <c r="D37" s="44"/>
      <c r="E37" s="45"/>
      <c r="F37" s="45"/>
      <c r="G37" s="45"/>
      <c r="H37" s="46"/>
      <c r="I37" s="44"/>
      <c r="J37" s="45"/>
      <c r="K37" s="45"/>
      <c r="L37" s="45"/>
      <c r="M37" s="46"/>
      <c r="N37" s="44"/>
      <c r="O37" s="45"/>
      <c r="P37" s="45"/>
      <c r="Q37" s="45"/>
      <c r="R37" s="46"/>
      <c r="S37" s="44"/>
      <c r="T37" s="45"/>
      <c r="U37" s="45"/>
      <c r="V37" s="45"/>
      <c r="W37" s="46"/>
      <c r="X37" s="44"/>
      <c r="Y37" s="45"/>
      <c r="Z37" s="45"/>
      <c r="AA37" s="45"/>
      <c r="AB37" s="46"/>
      <c r="AC37" s="43" t="str">
        <f t="shared" si="0"/>
        <v/>
      </c>
      <c r="AD37" s="43" t="str">
        <f t="shared" si="1"/>
        <v/>
      </c>
      <c r="AE37" s="34"/>
      <c r="AF37" s="39">
        <f t="shared" si="2"/>
        <v>0</v>
      </c>
      <c r="AG37" s="65">
        <f t="shared" si="3"/>
        <v>0</v>
      </c>
      <c r="AH37" s="34"/>
      <c r="AI37" s="34"/>
      <c r="AJ37" s="34"/>
      <c r="AK37" s="34"/>
      <c r="AL37" s="34"/>
      <c r="AM37" s="34"/>
      <c r="AN37" s="34"/>
    </row>
    <row r="38" spans="1:40" s="4" customFormat="1" ht="15" customHeight="1">
      <c r="A38" s="34"/>
      <c r="B38" s="3">
        <v>32</v>
      </c>
      <c r="C38" s="27" t="str">
        <f>IF(นักเรียน!C37="","",นักเรียน!C37)</f>
        <v/>
      </c>
      <c r="D38" s="44"/>
      <c r="E38" s="45"/>
      <c r="F38" s="45"/>
      <c r="G38" s="45"/>
      <c r="H38" s="46"/>
      <c r="I38" s="44"/>
      <c r="J38" s="45"/>
      <c r="K38" s="45"/>
      <c r="L38" s="45"/>
      <c r="M38" s="46"/>
      <c r="N38" s="44"/>
      <c r="O38" s="45"/>
      <c r="P38" s="45"/>
      <c r="Q38" s="45"/>
      <c r="R38" s="46"/>
      <c r="S38" s="44"/>
      <c r="T38" s="45"/>
      <c r="U38" s="45"/>
      <c r="V38" s="45"/>
      <c r="W38" s="46"/>
      <c r="X38" s="44"/>
      <c r="Y38" s="45"/>
      <c r="Z38" s="45"/>
      <c r="AA38" s="45"/>
      <c r="AB38" s="46"/>
      <c r="AC38" s="43" t="str">
        <f t="shared" si="0"/>
        <v/>
      </c>
      <c r="AD38" s="43" t="str">
        <f t="shared" si="1"/>
        <v/>
      </c>
      <c r="AE38" s="34"/>
      <c r="AF38" s="39">
        <f t="shared" si="2"/>
        <v>0</v>
      </c>
      <c r="AG38" s="65">
        <f t="shared" si="3"/>
        <v>0</v>
      </c>
      <c r="AH38" s="34"/>
      <c r="AI38" s="34"/>
      <c r="AJ38" s="34"/>
      <c r="AK38" s="34"/>
      <c r="AL38" s="34"/>
      <c r="AM38" s="34"/>
      <c r="AN38" s="34"/>
    </row>
    <row r="39" spans="1:40" s="4" customFormat="1" ht="15" customHeight="1">
      <c r="A39" s="34"/>
      <c r="B39" s="3">
        <v>33</v>
      </c>
      <c r="C39" s="27" t="str">
        <f>IF(นักเรียน!C38="","",นักเรียน!C38)</f>
        <v/>
      </c>
      <c r="D39" s="44"/>
      <c r="E39" s="45"/>
      <c r="F39" s="45"/>
      <c r="G39" s="45"/>
      <c r="H39" s="46"/>
      <c r="I39" s="44"/>
      <c r="J39" s="45"/>
      <c r="K39" s="45"/>
      <c r="L39" s="45"/>
      <c r="M39" s="46"/>
      <c r="N39" s="44"/>
      <c r="O39" s="45"/>
      <c r="P39" s="45"/>
      <c r="Q39" s="45"/>
      <c r="R39" s="46"/>
      <c r="S39" s="44"/>
      <c r="T39" s="45"/>
      <c r="U39" s="45"/>
      <c r="V39" s="45"/>
      <c r="W39" s="46"/>
      <c r="X39" s="44"/>
      <c r="Y39" s="45"/>
      <c r="Z39" s="45"/>
      <c r="AA39" s="45"/>
      <c r="AB39" s="46"/>
      <c r="AC39" s="43" t="str">
        <f t="shared" si="0"/>
        <v/>
      </c>
      <c r="AD39" s="43" t="str">
        <f t="shared" si="1"/>
        <v/>
      </c>
      <c r="AE39" s="34"/>
      <c r="AF39" s="39">
        <f t="shared" si="2"/>
        <v>0</v>
      </c>
      <c r="AG39" s="65">
        <f t="shared" si="3"/>
        <v>0</v>
      </c>
      <c r="AH39" s="34"/>
      <c r="AI39" s="34"/>
      <c r="AJ39" s="34"/>
      <c r="AK39" s="34"/>
      <c r="AL39" s="34"/>
      <c r="AM39" s="34"/>
      <c r="AN39" s="34"/>
    </row>
    <row r="40" spans="1:40" s="4" customFormat="1" ht="15" customHeight="1">
      <c r="A40" s="34"/>
      <c r="B40" s="3">
        <v>34</v>
      </c>
      <c r="C40" s="27" t="str">
        <f>IF(นักเรียน!C39="","",นักเรียน!C39)</f>
        <v/>
      </c>
      <c r="D40" s="44"/>
      <c r="E40" s="45"/>
      <c r="F40" s="45"/>
      <c r="G40" s="45"/>
      <c r="H40" s="46"/>
      <c r="I40" s="44"/>
      <c r="J40" s="45"/>
      <c r="K40" s="45"/>
      <c r="L40" s="45"/>
      <c r="M40" s="46"/>
      <c r="N40" s="44"/>
      <c r="O40" s="45"/>
      <c r="P40" s="45"/>
      <c r="Q40" s="45"/>
      <c r="R40" s="46"/>
      <c r="S40" s="44"/>
      <c r="T40" s="45"/>
      <c r="U40" s="45"/>
      <c r="V40" s="45"/>
      <c r="W40" s="46"/>
      <c r="X40" s="44"/>
      <c r="Y40" s="45"/>
      <c r="Z40" s="45"/>
      <c r="AA40" s="45"/>
      <c r="AB40" s="46"/>
      <c r="AC40" s="43" t="str">
        <f t="shared" si="0"/>
        <v/>
      </c>
      <c r="AD40" s="43" t="str">
        <f t="shared" si="1"/>
        <v/>
      </c>
      <c r="AE40" s="34"/>
      <c r="AF40" s="39">
        <f t="shared" si="2"/>
        <v>0</v>
      </c>
      <c r="AG40" s="65">
        <f t="shared" si="3"/>
        <v>0</v>
      </c>
      <c r="AH40" s="34"/>
      <c r="AI40" s="34"/>
      <c r="AJ40" s="34"/>
      <c r="AK40" s="34"/>
      <c r="AL40" s="34"/>
      <c r="AM40" s="34"/>
      <c r="AN40" s="34"/>
    </row>
    <row r="41" spans="1:40" s="4" customFormat="1" ht="15" customHeight="1">
      <c r="A41" s="34"/>
      <c r="B41" s="3">
        <v>35</v>
      </c>
      <c r="C41" s="27" t="str">
        <f>IF(นักเรียน!C40="","",นักเรียน!C40)</f>
        <v/>
      </c>
      <c r="D41" s="44"/>
      <c r="E41" s="45"/>
      <c r="F41" s="45"/>
      <c r="G41" s="45"/>
      <c r="H41" s="46"/>
      <c r="I41" s="44"/>
      <c r="J41" s="45"/>
      <c r="K41" s="45"/>
      <c r="L41" s="45"/>
      <c r="M41" s="46"/>
      <c r="N41" s="44"/>
      <c r="O41" s="45"/>
      <c r="P41" s="45"/>
      <c r="Q41" s="45"/>
      <c r="R41" s="46"/>
      <c r="S41" s="44"/>
      <c r="T41" s="45"/>
      <c r="U41" s="45"/>
      <c r="V41" s="45"/>
      <c r="W41" s="46"/>
      <c r="X41" s="44"/>
      <c r="Y41" s="45"/>
      <c r="Z41" s="45"/>
      <c r="AA41" s="45"/>
      <c r="AB41" s="46"/>
      <c r="AC41" s="43" t="str">
        <f t="shared" si="0"/>
        <v/>
      </c>
      <c r="AD41" s="43" t="str">
        <f t="shared" si="1"/>
        <v/>
      </c>
      <c r="AE41" s="34"/>
      <c r="AF41" s="39">
        <f t="shared" si="2"/>
        <v>0</v>
      </c>
      <c r="AG41" s="65">
        <f t="shared" si="3"/>
        <v>0</v>
      </c>
      <c r="AH41" s="34"/>
      <c r="AI41" s="34"/>
      <c r="AJ41" s="34"/>
      <c r="AK41" s="34"/>
      <c r="AL41" s="34"/>
      <c r="AM41" s="34"/>
      <c r="AN41" s="34"/>
    </row>
    <row r="42" spans="1:40" s="4" customFormat="1" ht="15" customHeight="1">
      <c r="A42" s="34"/>
      <c r="B42" s="3">
        <v>36</v>
      </c>
      <c r="C42" s="27" t="str">
        <f>IF(นักเรียน!C41="","",นักเรียน!C41)</f>
        <v/>
      </c>
      <c r="D42" s="44"/>
      <c r="E42" s="45"/>
      <c r="F42" s="45"/>
      <c r="G42" s="45"/>
      <c r="H42" s="46"/>
      <c r="I42" s="44"/>
      <c r="J42" s="45"/>
      <c r="K42" s="45"/>
      <c r="L42" s="45"/>
      <c r="M42" s="46"/>
      <c r="N42" s="44"/>
      <c r="O42" s="45"/>
      <c r="P42" s="45"/>
      <c r="Q42" s="45"/>
      <c r="R42" s="46"/>
      <c r="S42" s="44"/>
      <c r="T42" s="45"/>
      <c r="U42" s="45"/>
      <c r="V42" s="45"/>
      <c r="W42" s="46"/>
      <c r="X42" s="44"/>
      <c r="Y42" s="45"/>
      <c r="Z42" s="45"/>
      <c r="AA42" s="45"/>
      <c r="AB42" s="46"/>
      <c r="AC42" s="43" t="str">
        <f t="shared" si="0"/>
        <v/>
      </c>
      <c r="AD42" s="43" t="str">
        <f t="shared" si="1"/>
        <v/>
      </c>
      <c r="AE42" s="34"/>
      <c r="AF42" s="39">
        <f t="shared" si="2"/>
        <v>0</v>
      </c>
      <c r="AG42" s="65">
        <f t="shared" si="3"/>
        <v>0</v>
      </c>
      <c r="AH42" s="34"/>
      <c r="AI42" s="34"/>
      <c r="AJ42" s="34"/>
      <c r="AK42" s="34"/>
      <c r="AL42" s="34"/>
      <c r="AM42" s="34"/>
      <c r="AN42" s="34"/>
    </row>
    <row r="43" spans="1:40" s="4" customFormat="1" ht="15" customHeight="1">
      <c r="A43" s="34"/>
      <c r="B43" s="3">
        <v>37</v>
      </c>
      <c r="C43" s="27" t="str">
        <f>IF(นักเรียน!C42="","",นักเรียน!C42)</f>
        <v/>
      </c>
      <c r="D43" s="44"/>
      <c r="E43" s="45"/>
      <c r="F43" s="45"/>
      <c r="G43" s="45"/>
      <c r="H43" s="46"/>
      <c r="I43" s="44"/>
      <c r="J43" s="45"/>
      <c r="K43" s="45"/>
      <c r="L43" s="45"/>
      <c r="M43" s="46"/>
      <c r="N43" s="44"/>
      <c r="O43" s="45"/>
      <c r="P43" s="45"/>
      <c r="Q43" s="45"/>
      <c r="R43" s="46"/>
      <c r="S43" s="44"/>
      <c r="T43" s="45"/>
      <c r="U43" s="45"/>
      <c r="V43" s="45"/>
      <c r="W43" s="46"/>
      <c r="X43" s="44"/>
      <c r="Y43" s="45"/>
      <c r="Z43" s="45"/>
      <c r="AA43" s="45"/>
      <c r="AB43" s="46"/>
      <c r="AC43" s="43" t="str">
        <f t="shared" si="0"/>
        <v/>
      </c>
      <c r="AD43" s="43" t="str">
        <f t="shared" si="1"/>
        <v/>
      </c>
      <c r="AE43" s="34"/>
      <c r="AF43" s="39">
        <f t="shared" si="2"/>
        <v>0</v>
      </c>
      <c r="AG43" s="65">
        <f t="shared" si="3"/>
        <v>0</v>
      </c>
      <c r="AH43" s="34"/>
      <c r="AI43" s="34"/>
      <c r="AJ43" s="34"/>
      <c r="AK43" s="34"/>
      <c r="AL43" s="34"/>
      <c r="AM43" s="34"/>
      <c r="AN43" s="34"/>
    </row>
    <row r="44" spans="1:40" s="5" customFormat="1" ht="15" customHeight="1">
      <c r="A44" s="35"/>
      <c r="B44" s="3">
        <v>38</v>
      </c>
      <c r="C44" s="27" t="str">
        <f>IF(นักเรียน!C43="","",นักเรียน!C43)</f>
        <v/>
      </c>
      <c r="D44" s="44"/>
      <c r="E44" s="45"/>
      <c r="F44" s="45"/>
      <c r="G44" s="45"/>
      <c r="H44" s="46"/>
      <c r="I44" s="44"/>
      <c r="J44" s="45"/>
      <c r="K44" s="45"/>
      <c r="L44" s="45"/>
      <c r="M44" s="46"/>
      <c r="N44" s="44"/>
      <c r="O44" s="45"/>
      <c r="P44" s="45"/>
      <c r="Q44" s="45"/>
      <c r="R44" s="46"/>
      <c r="S44" s="44"/>
      <c r="T44" s="45"/>
      <c r="U44" s="45"/>
      <c r="V44" s="45"/>
      <c r="W44" s="46"/>
      <c r="X44" s="44"/>
      <c r="Y44" s="45"/>
      <c r="Z44" s="45"/>
      <c r="AA44" s="45"/>
      <c r="AB44" s="46"/>
      <c r="AC44" s="43" t="str">
        <f t="shared" si="0"/>
        <v/>
      </c>
      <c r="AD44" s="43" t="str">
        <f t="shared" si="1"/>
        <v/>
      </c>
      <c r="AE44" s="35"/>
      <c r="AF44" s="39">
        <f t="shared" si="2"/>
        <v>0</v>
      </c>
      <c r="AG44" s="65">
        <f t="shared" si="3"/>
        <v>0</v>
      </c>
      <c r="AH44" s="35"/>
      <c r="AI44" s="35"/>
      <c r="AJ44" s="35"/>
      <c r="AK44" s="35"/>
      <c r="AL44" s="35"/>
      <c r="AM44" s="35"/>
      <c r="AN44" s="35"/>
    </row>
    <row r="45" spans="1:40" s="5" customFormat="1" ht="15" customHeight="1">
      <c r="A45" s="35"/>
      <c r="B45" s="3">
        <v>39</v>
      </c>
      <c r="C45" s="27" t="str">
        <f>IF(นักเรียน!C44="","",นักเรียน!C44)</f>
        <v/>
      </c>
      <c r="D45" s="44"/>
      <c r="E45" s="45"/>
      <c r="F45" s="45"/>
      <c r="G45" s="45"/>
      <c r="H45" s="46"/>
      <c r="I45" s="44"/>
      <c r="J45" s="45"/>
      <c r="K45" s="45"/>
      <c r="L45" s="45"/>
      <c r="M45" s="46"/>
      <c r="N45" s="44"/>
      <c r="O45" s="45"/>
      <c r="P45" s="45"/>
      <c r="Q45" s="45"/>
      <c r="R45" s="46"/>
      <c r="S45" s="44"/>
      <c r="T45" s="45"/>
      <c r="U45" s="45"/>
      <c r="V45" s="45"/>
      <c r="W45" s="46"/>
      <c r="X45" s="44"/>
      <c r="Y45" s="45"/>
      <c r="Z45" s="45"/>
      <c r="AA45" s="45"/>
      <c r="AB45" s="46"/>
      <c r="AC45" s="43" t="str">
        <f t="shared" si="0"/>
        <v/>
      </c>
      <c r="AD45" s="43" t="str">
        <f t="shared" si="1"/>
        <v/>
      </c>
      <c r="AE45" s="35"/>
      <c r="AF45" s="39">
        <f t="shared" si="2"/>
        <v>0</v>
      </c>
      <c r="AG45" s="65">
        <f t="shared" si="3"/>
        <v>0</v>
      </c>
      <c r="AH45" s="35"/>
      <c r="AI45" s="35"/>
      <c r="AJ45" s="35"/>
      <c r="AK45" s="35"/>
      <c r="AL45" s="35"/>
      <c r="AM45" s="35"/>
      <c r="AN45" s="35"/>
    </row>
    <row r="46" spans="1:40" s="5" customFormat="1" ht="15" customHeight="1">
      <c r="A46" s="35"/>
      <c r="B46" s="3">
        <v>40</v>
      </c>
      <c r="C46" s="27" t="str">
        <f>IF(นักเรียน!C45="","",นักเรียน!C45)</f>
        <v/>
      </c>
      <c r="D46" s="44"/>
      <c r="E46" s="45"/>
      <c r="F46" s="45"/>
      <c r="G46" s="45"/>
      <c r="H46" s="46"/>
      <c r="I46" s="44"/>
      <c r="J46" s="45"/>
      <c r="K46" s="45"/>
      <c r="L46" s="45"/>
      <c r="M46" s="46"/>
      <c r="N46" s="44"/>
      <c r="O46" s="45"/>
      <c r="P46" s="45"/>
      <c r="Q46" s="45"/>
      <c r="R46" s="46"/>
      <c r="S46" s="44"/>
      <c r="T46" s="45"/>
      <c r="U46" s="45"/>
      <c r="V46" s="45"/>
      <c r="W46" s="46"/>
      <c r="X46" s="44"/>
      <c r="Y46" s="45"/>
      <c r="Z46" s="45"/>
      <c r="AA46" s="45"/>
      <c r="AB46" s="46"/>
      <c r="AC46" s="43" t="str">
        <f t="shared" si="0"/>
        <v/>
      </c>
      <c r="AD46" s="43" t="str">
        <f t="shared" si="1"/>
        <v/>
      </c>
      <c r="AE46" s="35"/>
      <c r="AF46" s="39">
        <f t="shared" si="2"/>
        <v>0</v>
      </c>
      <c r="AG46" s="65">
        <f t="shared" si="3"/>
        <v>0</v>
      </c>
      <c r="AH46" s="35"/>
      <c r="AI46" s="35"/>
      <c r="AJ46" s="35"/>
      <c r="AK46" s="35"/>
      <c r="AL46" s="35"/>
      <c r="AM46" s="35"/>
      <c r="AN46" s="35"/>
    </row>
    <row r="47" spans="1:40" s="5" customFormat="1" ht="15" customHeight="1">
      <c r="A47" s="35"/>
      <c r="B47" s="3">
        <v>41</v>
      </c>
      <c r="C47" s="27" t="str">
        <f>IF(นักเรียน!C46="","",นักเรียน!C46)</f>
        <v/>
      </c>
      <c r="D47" s="44"/>
      <c r="E47" s="45"/>
      <c r="F47" s="45"/>
      <c r="G47" s="45"/>
      <c r="H47" s="46"/>
      <c r="I47" s="44"/>
      <c r="J47" s="45"/>
      <c r="K47" s="45"/>
      <c r="L47" s="45"/>
      <c r="M47" s="46"/>
      <c r="N47" s="44"/>
      <c r="O47" s="45"/>
      <c r="P47" s="45"/>
      <c r="Q47" s="45"/>
      <c r="R47" s="46"/>
      <c r="S47" s="44"/>
      <c r="T47" s="45"/>
      <c r="U47" s="45"/>
      <c r="V47" s="45"/>
      <c r="W47" s="46"/>
      <c r="X47" s="44"/>
      <c r="Y47" s="45"/>
      <c r="Z47" s="45"/>
      <c r="AA47" s="45"/>
      <c r="AB47" s="46"/>
      <c r="AC47" s="43" t="str">
        <f t="shared" si="0"/>
        <v/>
      </c>
      <c r="AD47" s="43" t="str">
        <f t="shared" si="1"/>
        <v/>
      </c>
      <c r="AE47" s="35"/>
      <c r="AF47" s="39">
        <f t="shared" si="2"/>
        <v>0</v>
      </c>
      <c r="AG47" s="65">
        <f t="shared" si="3"/>
        <v>0</v>
      </c>
      <c r="AH47" s="35"/>
      <c r="AI47" s="35"/>
      <c r="AJ47" s="35"/>
      <c r="AK47" s="35"/>
      <c r="AL47" s="35"/>
      <c r="AM47" s="35"/>
      <c r="AN47" s="35"/>
    </row>
    <row r="48" spans="1:40" s="5" customFormat="1" ht="15" customHeight="1">
      <c r="A48" s="35"/>
      <c r="B48" s="3">
        <v>42</v>
      </c>
      <c r="C48" s="27" t="str">
        <f>IF(นักเรียน!C47="","",นักเรียน!C47)</f>
        <v/>
      </c>
      <c r="D48" s="44"/>
      <c r="E48" s="45"/>
      <c r="F48" s="45"/>
      <c r="G48" s="45"/>
      <c r="H48" s="46"/>
      <c r="I48" s="44"/>
      <c r="J48" s="45"/>
      <c r="K48" s="45"/>
      <c r="L48" s="45"/>
      <c r="M48" s="46"/>
      <c r="N48" s="44"/>
      <c r="O48" s="45"/>
      <c r="P48" s="45"/>
      <c r="Q48" s="45"/>
      <c r="R48" s="46"/>
      <c r="S48" s="44"/>
      <c r="T48" s="45"/>
      <c r="U48" s="45"/>
      <c r="V48" s="45"/>
      <c r="W48" s="46"/>
      <c r="X48" s="44"/>
      <c r="Y48" s="45"/>
      <c r="Z48" s="45"/>
      <c r="AA48" s="45"/>
      <c r="AB48" s="46"/>
      <c r="AC48" s="43" t="str">
        <f t="shared" si="0"/>
        <v/>
      </c>
      <c r="AD48" s="43" t="str">
        <f t="shared" si="1"/>
        <v/>
      </c>
      <c r="AE48" s="35"/>
      <c r="AF48" s="39">
        <f t="shared" si="2"/>
        <v>0</v>
      </c>
      <c r="AG48" s="65">
        <f t="shared" si="3"/>
        <v>0</v>
      </c>
      <c r="AH48" s="35"/>
      <c r="AI48" s="35"/>
      <c r="AJ48" s="35"/>
      <c r="AK48" s="35"/>
      <c r="AL48" s="35"/>
      <c r="AM48" s="35"/>
      <c r="AN48" s="35"/>
    </row>
    <row r="49" spans="1:40" s="5" customFormat="1" ht="15" customHeight="1">
      <c r="A49" s="35"/>
      <c r="B49" s="3">
        <v>43</v>
      </c>
      <c r="C49" s="27" t="str">
        <f>IF(นักเรียน!C48="","",นักเรียน!C48)</f>
        <v/>
      </c>
      <c r="D49" s="44"/>
      <c r="E49" s="45"/>
      <c r="F49" s="45"/>
      <c r="G49" s="45"/>
      <c r="H49" s="46"/>
      <c r="I49" s="44"/>
      <c r="J49" s="45"/>
      <c r="K49" s="45"/>
      <c r="L49" s="45"/>
      <c r="M49" s="46"/>
      <c r="N49" s="44"/>
      <c r="O49" s="45"/>
      <c r="P49" s="45"/>
      <c r="Q49" s="45"/>
      <c r="R49" s="46"/>
      <c r="S49" s="44"/>
      <c r="T49" s="45"/>
      <c r="U49" s="45"/>
      <c r="V49" s="45"/>
      <c r="W49" s="46"/>
      <c r="X49" s="44"/>
      <c r="Y49" s="45"/>
      <c r="Z49" s="45"/>
      <c r="AA49" s="45"/>
      <c r="AB49" s="46"/>
      <c r="AC49" s="43" t="str">
        <f t="shared" si="0"/>
        <v/>
      </c>
      <c r="AD49" s="43" t="str">
        <f t="shared" si="1"/>
        <v/>
      </c>
      <c r="AE49" s="35"/>
      <c r="AF49" s="39">
        <f t="shared" si="2"/>
        <v>0</v>
      </c>
      <c r="AG49" s="65">
        <f t="shared" si="3"/>
        <v>0</v>
      </c>
      <c r="AH49" s="35"/>
      <c r="AI49" s="35"/>
      <c r="AJ49" s="35"/>
      <c r="AK49" s="35"/>
      <c r="AL49" s="35"/>
      <c r="AM49" s="35"/>
      <c r="AN49" s="35"/>
    </row>
    <row r="50" spans="1:40" s="5" customFormat="1" ht="15" customHeight="1">
      <c r="A50" s="35"/>
      <c r="B50" s="3">
        <v>44</v>
      </c>
      <c r="C50" s="27" t="str">
        <f>IF(นักเรียน!C49="","",นักเรียน!C49)</f>
        <v/>
      </c>
      <c r="D50" s="44"/>
      <c r="E50" s="45"/>
      <c r="F50" s="45"/>
      <c r="G50" s="45"/>
      <c r="H50" s="46"/>
      <c r="I50" s="44"/>
      <c r="J50" s="45"/>
      <c r="K50" s="45"/>
      <c r="L50" s="45"/>
      <c r="M50" s="46"/>
      <c r="N50" s="44"/>
      <c r="O50" s="45"/>
      <c r="P50" s="45"/>
      <c r="Q50" s="45"/>
      <c r="R50" s="46"/>
      <c r="S50" s="44"/>
      <c r="T50" s="45"/>
      <c r="U50" s="45"/>
      <c r="V50" s="45"/>
      <c r="W50" s="46"/>
      <c r="X50" s="44"/>
      <c r="Y50" s="45"/>
      <c r="Z50" s="45"/>
      <c r="AA50" s="45"/>
      <c r="AB50" s="46"/>
      <c r="AC50" s="43" t="str">
        <f t="shared" si="0"/>
        <v/>
      </c>
      <c r="AD50" s="43" t="str">
        <f t="shared" si="1"/>
        <v/>
      </c>
      <c r="AE50" s="35"/>
      <c r="AF50" s="39">
        <f t="shared" si="2"/>
        <v>0</v>
      </c>
      <c r="AG50" s="65">
        <f t="shared" si="3"/>
        <v>0</v>
      </c>
      <c r="AH50" s="35"/>
      <c r="AI50" s="35"/>
      <c r="AJ50" s="35"/>
      <c r="AK50" s="35"/>
      <c r="AL50" s="35"/>
      <c r="AM50" s="35"/>
      <c r="AN50" s="35"/>
    </row>
    <row r="51" spans="1:40" s="5" customFormat="1" ht="15" customHeight="1">
      <c r="A51" s="35"/>
      <c r="B51" s="3">
        <v>45</v>
      </c>
      <c r="C51" s="27" t="str">
        <f>IF(นักเรียน!C50="","",นักเรียน!C50)</f>
        <v/>
      </c>
      <c r="D51" s="44"/>
      <c r="E51" s="45"/>
      <c r="F51" s="45"/>
      <c r="G51" s="45"/>
      <c r="H51" s="46"/>
      <c r="I51" s="44"/>
      <c r="J51" s="45"/>
      <c r="K51" s="45"/>
      <c r="L51" s="45"/>
      <c r="M51" s="46"/>
      <c r="N51" s="44"/>
      <c r="O51" s="45"/>
      <c r="P51" s="45"/>
      <c r="Q51" s="45"/>
      <c r="R51" s="46"/>
      <c r="S51" s="44"/>
      <c r="T51" s="45"/>
      <c r="U51" s="45"/>
      <c r="V51" s="45"/>
      <c r="W51" s="46"/>
      <c r="X51" s="44"/>
      <c r="Y51" s="45"/>
      <c r="Z51" s="45"/>
      <c r="AA51" s="45"/>
      <c r="AB51" s="46"/>
      <c r="AC51" s="43" t="str">
        <f t="shared" si="0"/>
        <v/>
      </c>
      <c r="AD51" s="43" t="str">
        <f>IF(AC51="","",IF(AC51=5,"ดีเยี่ยม",IF(AC51=4,"ดีมาก",IF(AC51=3,"ดี",IF(AC51=2,"พอใช้","ปรับปรุง")))))</f>
        <v/>
      </c>
      <c r="AE51" s="35"/>
      <c r="AF51" s="39">
        <f t="shared" si="2"/>
        <v>0</v>
      </c>
      <c r="AG51" s="65">
        <f t="shared" si="3"/>
        <v>0</v>
      </c>
      <c r="AH51" s="35"/>
      <c r="AI51" s="35"/>
      <c r="AJ51" s="35"/>
      <c r="AK51" s="35"/>
      <c r="AL51" s="35"/>
      <c r="AM51" s="35"/>
      <c r="AN51" s="35"/>
    </row>
    <row r="52" spans="1:40" s="5" customFormat="1" ht="16.5" customHeight="1">
      <c r="A52" s="35"/>
      <c r="B52" s="168" t="s">
        <v>45</v>
      </c>
      <c r="C52" s="168"/>
      <c r="D52" s="168"/>
      <c r="E52" s="168"/>
      <c r="F52" s="168"/>
      <c r="G52" s="168"/>
      <c r="H52" s="168"/>
      <c r="I52" s="170" t="str">
        <f>IF(AH2=0,"",AH2)</f>
        <v/>
      </c>
      <c r="J52" s="170"/>
      <c r="K52" s="170"/>
      <c r="L52" s="170"/>
      <c r="M52" s="170"/>
      <c r="N52" s="181" t="s">
        <v>36</v>
      </c>
      <c r="O52" s="182"/>
      <c r="P52" s="182"/>
      <c r="Q52" s="182"/>
      <c r="R52" s="182"/>
      <c r="S52" s="182"/>
      <c r="T52" s="182"/>
      <c r="U52" s="182"/>
      <c r="V52" s="182"/>
      <c r="W52" s="182"/>
      <c r="X52" s="182"/>
      <c r="Y52" s="182"/>
      <c r="Z52" s="182"/>
      <c r="AA52" s="182"/>
      <c r="AB52" s="183"/>
      <c r="AC52" s="169" t="str">
        <f>IF(AH4="-","-",AH4)</f>
        <v>-</v>
      </c>
      <c r="AD52" s="170"/>
      <c r="AE52" s="35"/>
      <c r="AF52" s="66"/>
      <c r="AG52" s="67"/>
      <c r="AH52" s="35"/>
      <c r="AI52" s="35"/>
      <c r="AJ52" s="35"/>
      <c r="AK52" s="35"/>
      <c r="AL52" s="35"/>
      <c r="AM52" s="35"/>
      <c r="AN52" s="35"/>
    </row>
    <row r="53" spans="1:40" s="5" customFormat="1" ht="16.5" customHeight="1">
      <c r="A53" s="35"/>
      <c r="B53" s="171" t="s">
        <v>35</v>
      </c>
      <c r="C53" s="171"/>
      <c r="D53" s="171"/>
      <c r="E53" s="171"/>
      <c r="F53" s="171"/>
      <c r="G53" s="171"/>
      <c r="H53" s="171"/>
      <c r="I53" s="172" t="str">
        <f>IF(AH3="-","",AH3)</f>
        <v/>
      </c>
      <c r="J53" s="173"/>
      <c r="K53" s="173"/>
      <c r="L53" s="173"/>
      <c r="M53" s="173"/>
      <c r="N53" s="184" t="s">
        <v>2</v>
      </c>
      <c r="O53" s="185"/>
      <c r="P53" s="185"/>
      <c r="Q53" s="185"/>
      <c r="R53" s="185"/>
      <c r="S53" s="185"/>
      <c r="T53" s="185"/>
      <c r="U53" s="185"/>
      <c r="V53" s="185"/>
      <c r="W53" s="185"/>
      <c r="X53" s="185"/>
      <c r="Y53" s="185"/>
      <c r="Z53" s="185"/>
      <c r="AA53" s="185"/>
      <c r="AB53" s="186"/>
      <c r="AC53" s="180" t="str">
        <f>IF(AC52="-","-",IF(AC52&gt;=0.9,5,IF(AC52&gt;=0.75,4,IF(AC52&gt;=0.6,3,IF(AC52&gt;=0.5,2,1)))))</f>
        <v>-</v>
      </c>
      <c r="AD53" s="180"/>
      <c r="AE53" s="35"/>
      <c r="AF53" s="66"/>
      <c r="AG53" s="67"/>
      <c r="AH53" s="35"/>
      <c r="AI53" s="35"/>
      <c r="AJ53" s="35"/>
      <c r="AK53" s="35"/>
      <c r="AL53" s="35"/>
      <c r="AM53" s="35"/>
      <c r="AN53" s="35"/>
    </row>
    <row r="54" spans="1:40" s="5" customFormat="1" ht="16.5" customHeight="1">
      <c r="A54" s="35"/>
      <c r="B54" s="168" t="s">
        <v>46</v>
      </c>
      <c r="C54" s="168"/>
      <c r="D54" s="168"/>
      <c r="E54" s="168"/>
      <c r="F54" s="168"/>
      <c r="G54" s="168"/>
      <c r="H54" s="168"/>
      <c r="I54" s="168"/>
      <c r="J54" s="168"/>
      <c r="K54" s="168"/>
      <c r="L54" s="168"/>
      <c r="M54" s="168"/>
      <c r="N54" s="168"/>
      <c r="O54" s="168"/>
      <c r="P54" s="168"/>
      <c r="Q54" s="168"/>
      <c r="R54" s="168"/>
      <c r="S54" s="168"/>
      <c r="T54" s="168"/>
      <c r="U54" s="168"/>
      <c r="V54" s="168"/>
      <c r="W54" s="168"/>
      <c r="X54" s="168"/>
      <c r="Y54" s="168"/>
      <c r="Z54" s="168"/>
      <c r="AA54" s="168"/>
      <c r="AB54" s="168"/>
      <c r="AC54" s="170" t="str">
        <f>IF(AC53="-","-",IF(AC53=5,"ดีเยี่ยม",IF(AC53=4,"ดีมาก",IF(AC53=3,"ดี",IF(AC53=2,"พอใช้","ปรับปรุง")))))</f>
        <v>-</v>
      </c>
      <c r="AD54" s="170"/>
      <c r="AE54" s="35"/>
      <c r="AF54" s="66"/>
      <c r="AG54" s="67"/>
      <c r="AH54" s="35"/>
      <c r="AI54" s="35"/>
      <c r="AJ54" s="35"/>
      <c r="AK54" s="35"/>
      <c r="AL54" s="35"/>
      <c r="AM54" s="35"/>
      <c r="AN54" s="35"/>
    </row>
    <row r="55" spans="1:40" s="5" customFormat="1" ht="15.75" customHeight="1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8"/>
      <c r="AG55" s="35"/>
      <c r="AH55" s="35"/>
      <c r="AI55" s="35"/>
      <c r="AJ55" s="35"/>
      <c r="AK55" s="35"/>
      <c r="AL55" s="35"/>
      <c r="AM55" s="35"/>
      <c r="AN55" s="35"/>
    </row>
    <row r="56" spans="1:40">
      <c r="B56" s="33"/>
      <c r="C56" s="68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49" t="s">
        <v>37</v>
      </c>
      <c r="AD56" s="57">
        <f>COUNTIF(AC7:AC51,5)</f>
        <v>0</v>
      </c>
      <c r="AE56" s="33" t="s">
        <v>34</v>
      </c>
    </row>
    <row r="57" spans="1:40"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49" t="s">
        <v>38</v>
      </c>
      <c r="AD57" s="57">
        <f>COUNTIF(AC7:AC51,4)</f>
        <v>0</v>
      </c>
      <c r="AE57" s="33" t="s">
        <v>34</v>
      </c>
    </row>
    <row r="58" spans="1:40"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49" t="s">
        <v>39</v>
      </c>
      <c r="AD58" s="57">
        <f>COUNTIF(AC7:AC51,3)</f>
        <v>0</v>
      </c>
      <c r="AE58" s="33" t="s">
        <v>34</v>
      </c>
    </row>
    <row r="59" spans="1:40"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49" t="s">
        <v>40</v>
      </c>
      <c r="AD59" s="57">
        <f>COUNTIF(AC7:AC51,2)</f>
        <v>0</v>
      </c>
      <c r="AE59" s="33" t="s">
        <v>34</v>
      </c>
    </row>
    <row r="60" spans="1:40"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49" t="s">
        <v>41</v>
      </c>
      <c r="AD60" s="57">
        <f>COUNTIF(AC7:AC51,1)</f>
        <v>0</v>
      </c>
      <c r="AE60" s="33" t="s">
        <v>34</v>
      </c>
    </row>
    <row r="61" spans="1:40"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49" t="s">
        <v>44</v>
      </c>
      <c r="AD61" s="58">
        <f>SUM(AD56:AD60)</f>
        <v>0</v>
      </c>
      <c r="AE61" s="33" t="s">
        <v>34</v>
      </c>
    </row>
    <row r="62" spans="1:40"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</row>
    <row r="63" spans="1:40"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</row>
    <row r="64" spans="1:40"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</row>
    <row r="65" spans="2:30"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</row>
    <row r="66" spans="2:30"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</row>
    <row r="67" spans="2:30"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</row>
    <row r="68" spans="2:30"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</row>
    <row r="69" spans="2:30"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</row>
    <row r="70" spans="2:30"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</row>
    <row r="71" spans="2:30"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</row>
    <row r="72" spans="2:30"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</row>
    <row r="73" spans="2:30"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</row>
    <row r="74" spans="2:30"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</row>
    <row r="75" spans="2:30"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</row>
    <row r="76" spans="2:30"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</row>
    <row r="77" spans="2:30"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</row>
    <row r="78" spans="2:30"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</row>
    <row r="79" spans="2:30"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</row>
    <row r="80" spans="2:30"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</row>
    <row r="81" spans="2:30"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</row>
    <row r="82" spans="2:30"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</row>
    <row r="83" spans="2:30"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</row>
    <row r="84" spans="2:30"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</row>
    <row r="85" spans="2:30"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</row>
  </sheetData>
  <sheetProtection password="CF17" sheet="1" objects="1" scenarios="1" selectLockedCells="1"/>
  <mergeCells count="20">
    <mergeCell ref="C2:AC2"/>
    <mergeCell ref="B5:B6"/>
    <mergeCell ref="C5:C6"/>
    <mergeCell ref="D5:H5"/>
    <mergeCell ref="I5:M5"/>
    <mergeCell ref="N5:R5"/>
    <mergeCell ref="S5:W5"/>
    <mergeCell ref="X5:AB5"/>
    <mergeCell ref="AC5:AC6"/>
    <mergeCell ref="B54:AB54"/>
    <mergeCell ref="AC54:AD54"/>
    <mergeCell ref="AD5:AD6"/>
    <mergeCell ref="B52:H52"/>
    <mergeCell ref="I52:M52"/>
    <mergeCell ref="N52:AB52"/>
    <mergeCell ref="AC52:AD52"/>
    <mergeCell ref="B53:H53"/>
    <mergeCell ref="I53:M53"/>
    <mergeCell ref="N53:AB53"/>
    <mergeCell ref="AC53:AD53"/>
  </mergeCells>
  <dataValidations count="5">
    <dataValidation type="list" allowBlank="1" showInputMessage="1" showErrorMessage="1" error="ในช่องนี้กรอกค่าระดับการประเมินเป็น 1 เท่านั้นครับ" prompt="ระดับคุณภาพ &quot;ปรับปรุง&quot;" sqref="AB7:AB51 H7:H51 M7:M51 R7:R51 W7:W51">
      <formula1>scor1</formula1>
    </dataValidation>
    <dataValidation type="list" allowBlank="1" showInputMessage="1" showErrorMessage="1" error="ในช่องนี้กรอกค่าระดับการประเมินเป็น 2 เท่านั้นครับ" prompt="ระดับคุณภาพ &quot;พอใช้&quot;" sqref="AA7:AA51 L7:L51 G7:G51 Q7:Q51 V7:V51">
      <formula1>scor2</formula1>
    </dataValidation>
    <dataValidation type="list" allowBlank="1" showInputMessage="1" showErrorMessage="1" error="ในช่องนี้กรอกค่าระดับการประเมินเป็น 3 เท่านั้นครับ" prompt="ระดับคุณภาพ &quot;ดี&quot;" sqref="Z7:Z51 K7:K51 F7:F51 P7:P51 U7:U51">
      <formula1>scor3</formula1>
    </dataValidation>
    <dataValidation type="list" allowBlank="1" showInputMessage="1" showErrorMessage="1" error="ในช่องนี้กรอกค่าระดับการประเมินเป็น 5 เท่านั้นครับ" prompt="ระดับคุณภาพ &quot;ดีเยี่ยม&quot;" sqref="X7:X51 I7:I51 D7:D51 N7:N51 S7:S51">
      <formula1>scor5</formula1>
    </dataValidation>
    <dataValidation type="list" allowBlank="1" showInputMessage="1" showErrorMessage="1" error="ในช่องนี้กรอกค่าระดับการประเมินเป็น 4 เท่านั้นครับ" prompt="ระดับคุณภาพ &quot;ดีมาก&quot;" sqref="Y7:Y51 J7:J51 E7:E51 O7:O51 T7:T51">
      <formula1>scor4</formula1>
    </dataValidation>
  </dataValidations>
  <printOptions horizontalCentered="1"/>
  <pageMargins left="0.51181102362204722" right="0.11811023622047245" top="0.35433070866141736" bottom="0.15748031496062992" header="0.11811023622047245" footer="0.11811023622047245"/>
  <pageSetup paperSize="9" scale="90" orientation="portrait" blackAndWhite="1" horizontalDpi="4294967293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B1:Y27"/>
  <sheetViews>
    <sheetView showGridLines="0" showRowColHeaders="0" topLeftCell="A4" workbookViewId="0">
      <selection activeCell="B14" sqref="B14"/>
    </sheetView>
  </sheetViews>
  <sheetFormatPr defaultColWidth="23.25" defaultRowHeight="20.25"/>
  <cols>
    <col min="1" max="1" width="15" style="32" customWidth="1"/>
    <col min="2" max="2" width="34.625" style="32" customWidth="1"/>
    <col min="3" max="3" width="9.875" style="32" customWidth="1"/>
    <col min="4" max="4" width="12" style="32" customWidth="1"/>
    <col min="5" max="5" width="10" style="32" customWidth="1"/>
    <col min="6" max="6" width="8" style="32" customWidth="1"/>
    <col min="7" max="7" width="7.625" style="32" customWidth="1"/>
    <col min="8" max="8" width="10.125" style="32" customWidth="1"/>
    <col min="9" max="9" width="11" style="32" customWidth="1"/>
    <col min="10" max="13" width="11.375" style="32" customWidth="1"/>
    <col min="14" max="23" width="2.75" style="32" customWidth="1"/>
    <col min="24" max="24" width="5.75" style="32" customWidth="1"/>
    <col min="25" max="25" width="8.875" style="32" customWidth="1"/>
    <col min="26" max="26" width="10.625" style="32" customWidth="1"/>
    <col min="27" max="16384" width="23.25" style="32"/>
  </cols>
  <sheetData>
    <row r="1" spans="2:25" ht="37.5" customHeight="1"/>
    <row r="2" spans="2:25" s="33" customFormat="1" ht="19.5" customHeight="1">
      <c r="B2" s="206" t="s">
        <v>69</v>
      </c>
      <c r="C2" s="206"/>
      <c r="D2" s="206"/>
      <c r="E2" s="206"/>
      <c r="F2" s="206"/>
      <c r="G2" s="206"/>
      <c r="H2" s="206"/>
      <c r="I2" s="206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</row>
    <row r="3" spans="2:25" s="33" customFormat="1" ht="19.5" customHeight="1">
      <c r="B3" s="206" t="str">
        <f>บันทึกข้อความ!Q4&amp;"  "&amp;บันทึกข้อความ!Q5</f>
        <v>โรงเรียนพระปริยัติธรรม....  สำนักงานพระพุทธศาสนาแห่งชาติ</v>
      </c>
      <c r="C3" s="206"/>
      <c r="D3" s="206"/>
      <c r="E3" s="206"/>
      <c r="F3" s="206"/>
      <c r="G3" s="206"/>
      <c r="H3" s="206"/>
      <c r="I3" s="206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</row>
    <row r="4" spans="2:25" s="33" customFormat="1" ht="19.5" customHeight="1">
      <c r="B4" s="206" t="str">
        <f>บันทึกข้อความ!Q8&amp;"  ปีการศึกษา "&amp;บันทึกข้อความ!Q9</f>
        <v>ระดับมัธยมศึกษาปีที่...  ปีการศึกษา 2556</v>
      </c>
      <c r="C4" s="206"/>
      <c r="D4" s="206"/>
      <c r="E4" s="206"/>
      <c r="F4" s="206"/>
      <c r="G4" s="206"/>
      <c r="H4" s="206"/>
      <c r="I4" s="206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</row>
    <row r="5" spans="2:25" s="33" customFormat="1" ht="19.5" customHeight="1">
      <c r="B5" s="207" t="s">
        <v>73</v>
      </c>
      <c r="C5" s="207"/>
      <c r="D5" s="207"/>
      <c r="E5" s="207"/>
      <c r="F5" s="207"/>
      <c r="G5" s="207"/>
      <c r="H5" s="207"/>
      <c r="I5" s="207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</row>
    <row r="6" spans="2:25" ht="19.5" customHeight="1" thickBot="1">
      <c r="B6" s="73" t="s">
        <v>114</v>
      </c>
      <c r="C6" s="73"/>
      <c r="D6" s="73"/>
      <c r="E6" s="73"/>
      <c r="F6" s="73"/>
      <c r="G6" s="73"/>
      <c r="H6" s="73"/>
      <c r="I6" s="73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</row>
    <row r="7" spans="2:25" ht="124.5" customHeight="1" thickBot="1">
      <c r="B7" s="74" t="s">
        <v>74</v>
      </c>
      <c r="C7" s="74" t="s">
        <v>88</v>
      </c>
      <c r="D7" s="74" t="s">
        <v>89</v>
      </c>
      <c r="E7" s="74" t="s">
        <v>75</v>
      </c>
      <c r="F7" s="74" t="s">
        <v>76</v>
      </c>
      <c r="G7" s="74" t="s">
        <v>77</v>
      </c>
      <c r="H7" s="74" t="s">
        <v>78</v>
      </c>
      <c r="I7" s="74" t="s">
        <v>79</v>
      </c>
    </row>
    <row r="8" spans="2:25" ht="42.75" thickBot="1">
      <c r="B8" s="75" t="s">
        <v>81</v>
      </c>
      <c r="C8" s="91"/>
      <c r="D8" s="91"/>
      <c r="E8" s="91"/>
      <c r="F8" s="76">
        <f>SUM(F9:F14)</f>
        <v>5</v>
      </c>
      <c r="G8" s="77">
        <f>SUM(G9:G14)</f>
        <v>0</v>
      </c>
      <c r="H8" s="78" t="str">
        <f>IF(G8=0,"",IF(G8&gt;=4.5,5,IF(G8&gt;=3.75,4,IF(G8&gt;=3,3,IF(G8&gt;=2.5,2,1)))))</f>
        <v/>
      </c>
      <c r="I8" s="78" t="str">
        <f>IF(H8="","",IF(H8=5,"ดีเยี่ยม",IF(H8=4,"ดีมาก",IF(H8=3,"ดี",IF(H8=2,"พอใช้","ปรับปรุง")))))</f>
        <v/>
      </c>
    </row>
    <row r="9" spans="2:25" ht="40.5">
      <c r="B9" s="79" t="s">
        <v>82</v>
      </c>
      <c r="C9" s="80">
        <f>'มฐ.1-1'!U61</f>
        <v>0</v>
      </c>
      <c r="D9" s="80">
        <f>'มฐ.1-1'!Y2</f>
        <v>0</v>
      </c>
      <c r="E9" s="81" t="str">
        <f>'มฐ.1-1'!Y3</f>
        <v>-</v>
      </c>
      <c r="F9" s="80">
        <f>'มฐ.1-1'!Y1</f>
        <v>0.5</v>
      </c>
      <c r="G9" s="81" t="str">
        <f>'มฐ.1-1'!Y4</f>
        <v>-</v>
      </c>
      <c r="H9" s="80" t="str">
        <f>'มฐ.1-1'!T53</f>
        <v>-</v>
      </c>
      <c r="I9" s="80" t="str">
        <f>'มฐ.1-1'!T54</f>
        <v>-</v>
      </c>
    </row>
    <row r="10" spans="2:25" ht="40.5" customHeight="1">
      <c r="B10" s="82" t="s">
        <v>83</v>
      </c>
      <c r="C10" s="83">
        <f>'มฐ.1-2'!U61</f>
        <v>0</v>
      </c>
      <c r="D10" s="83">
        <f>'มฐ.1-2'!Y2</f>
        <v>0</v>
      </c>
      <c r="E10" s="84" t="str">
        <f>'มฐ.1-2'!Y3</f>
        <v>-</v>
      </c>
      <c r="F10" s="83">
        <f>'มฐ.1-2'!Y1</f>
        <v>0.5</v>
      </c>
      <c r="G10" s="84" t="str">
        <f>'มฐ.1-2'!Y4</f>
        <v>-</v>
      </c>
      <c r="H10" s="83" t="str">
        <f>'มฐ.1-2'!T53</f>
        <v>-</v>
      </c>
      <c r="I10" s="83" t="str">
        <f>'มฐ.1-2'!T54</f>
        <v>-</v>
      </c>
    </row>
    <row r="11" spans="2:25" ht="81">
      <c r="B11" s="82" t="s">
        <v>84</v>
      </c>
      <c r="C11" s="83">
        <f>'มฐ.1-3'!U61</f>
        <v>0</v>
      </c>
      <c r="D11" s="83">
        <f>'มฐ.1-3'!Y2</f>
        <v>0</v>
      </c>
      <c r="E11" s="84" t="str">
        <f>'มฐ.1-3'!Y3</f>
        <v>-</v>
      </c>
      <c r="F11" s="85">
        <f>'มฐ.1-3'!Y1</f>
        <v>1</v>
      </c>
      <c r="G11" s="84" t="str">
        <f>'มฐ.1-3'!Y4</f>
        <v>-</v>
      </c>
      <c r="H11" s="83" t="str">
        <f>'มฐ.1-3'!T53</f>
        <v>-</v>
      </c>
      <c r="I11" s="83" t="str">
        <f>'มฐ.1-3'!T54</f>
        <v>-</v>
      </c>
    </row>
    <row r="12" spans="2:25" ht="40.5">
      <c r="B12" s="82" t="s">
        <v>85</v>
      </c>
      <c r="C12" s="83">
        <f>'มฐ.1-4'!U61</f>
        <v>0</v>
      </c>
      <c r="D12" s="83">
        <f>'มฐ.1-4'!Y2</f>
        <v>0</v>
      </c>
      <c r="E12" s="84" t="str">
        <f>'มฐ.1-4'!Y3</f>
        <v>-</v>
      </c>
      <c r="F12" s="85">
        <f>'มฐ.1-4'!Y1</f>
        <v>1</v>
      </c>
      <c r="G12" s="84" t="str">
        <f>'มฐ.1-4'!Y4</f>
        <v>-</v>
      </c>
      <c r="H12" s="83" t="str">
        <f>'มฐ.1-4'!T53</f>
        <v>-</v>
      </c>
      <c r="I12" s="83" t="str">
        <f>'มฐ.1-4'!T54</f>
        <v>-</v>
      </c>
    </row>
    <row r="13" spans="2:25">
      <c r="B13" s="82" t="s">
        <v>80</v>
      </c>
      <c r="C13" s="83">
        <f>'มฐ.1-5'!Z61</f>
        <v>0</v>
      </c>
      <c r="D13" s="83">
        <f>'มฐ.1-5'!AD2</f>
        <v>0</v>
      </c>
      <c r="E13" s="84" t="str">
        <f>'มฐ.1-5'!AD3</f>
        <v>-</v>
      </c>
      <c r="F13" s="85">
        <f>'มฐ.1-5'!AD1</f>
        <v>1</v>
      </c>
      <c r="G13" s="84" t="str">
        <f>'มฐ.1-5'!AD4</f>
        <v>-</v>
      </c>
      <c r="H13" s="83" t="str">
        <f>'มฐ.1-5'!Y53</f>
        <v>-</v>
      </c>
      <c r="I13" s="83" t="str">
        <f>'มฐ.1-5'!Y54</f>
        <v>-</v>
      </c>
    </row>
    <row r="14" spans="2:25" ht="61.5" thickBot="1">
      <c r="B14" s="86" t="s">
        <v>86</v>
      </c>
      <c r="C14" s="87">
        <f>'มฐ.1-6'!Z61</f>
        <v>0</v>
      </c>
      <c r="D14" s="87">
        <f>'มฐ.1-6'!AD2</f>
        <v>0</v>
      </c>
      <c r="E14" s="88" t="str">
        <f>'มฐ.1-6'!AD3</f>
        <v>-</v>
      </c>
      <c r="F14" s="89">
        <f>'มฐ.1-6'!AD1</f>
        <v>1</v>
      </c>
      <c r="G14" s="88" t="str">
        <f>'มฐ.1-6'!AD4</f>
        <v>-</v>
      </c>
      <c r="H14" s="87" t="str">
        <f>'มฐ.1-6'!Y53</f>
        <v>-</v>
      </c>
      <c r="I14" s="87" t="str">
        <f>'มฐ.1-6'!Y54</f>
        <v>-</v>
      </c>
    </row>
    <row r="15" spans="2:25">
      <c r="B15" s="90"/>
      <c r="C15" s="90"/>
      <c r="D15" s="90"/>
      <c r="E15" s="90"/>
      <c r="F15" s="90"/>
      <c r="G15" s="90"/>
      <c r="H15" s="90"/>
      <c r="I15" s="90"/>
    </row>
    <row r="16" spans="2:25">
      <c r="B16" s="90"/>
      <c r="C16" s="90"/>
      <c r="D16" s="90"/>
      <c r="E16" s="90"/>
      <c r="F16" s="90"/>
      <c r="G16" s="90"/>
      <c r="H16" s="90"/>
      <c r="I16" s="90"/>
    </row>
    <row r="17" spans="2:9">
      <c r="B17" s="90"/>
      <c r="C17" s="90"/>
      <c r="D17" s="90"/>
      <c r="E17" s="90"/>
      <c r="F17" s="90"/>
      <c r="G17" s="90"/>
      <c r="H17" s="90"/>
      <c r="I17" s="90"/>
    </row>
    <row r="18" spans="2:9" ht="22.5">
      <c r="B18" s="90"/>
      <c r="C18" s="92"/>
      <c r="D18" s="92" t="s">
        <v>87</v>
      </c>
      <c r="E18" s="92"/>
      <c r="F18" s="92"/>
      <c r="G18" s="92"/>
      <c r="H18" s="92"/>
      <c r="I18" s="90"/>
    </row>
    <row r="19" spans="2:9" ht="22.5">
      <c r="B19" s="90"/>
      <c r="C19" s="92"/>
      <c r="D19" s="208" t="str">
        <f>"("&amp;บันทึกข้อความ!Q10&amp;")"</f>
        <v>(นายพัฒนพล คำกมล)</v>
      </c>
      <c r="E19" s="208"/>
      <c r="F19" s="208"/>
      <c r="G19" s="92"/>
      <c r="H19" s="92"/>
      <c r="I19" s="90"/>
    </row>
    <row r="20" spans="2:9" ht="22.5">
      <c r="B20" s="90"/>
      <c r="C20" s="92"/>
      <c r="D20" s="92" t="str">
        <f>"วันที่ประเมิน      "&amp;บันทึกข้อความ!F4</f>
        <v>วันที่ประเมิน      4 พฤษภาคม 2557</v>
      </c>
      <c r="E20" s="92"/>
      <c r="F20" s="92"/>
      <c r="G20" s="92"/>
      <c r="H20" s="92"/>
      <c r="I20" s="90"/>
    </row>
    <row r="21" spans="2:9" ht="22.5">
      <c r="B21" s="90"/>
      <c r="C21" s="92"/>
      <c r="D21" s="92"/>
      <c r="E21" s="92"/>
      <c r="F21" s="92"/>
      <c r="G21" s="92"/>
      <c r="H21" s="92"/>
      <c r="I21" s="90"/>
    </row>
    <row r="22" spans="2:9" ht="22.5">
      <c r="B22" s="90"/>
      <c r="C22" s="92"/>
      <c r="D22" s="92"/>
      <c r="E22" s="92"/>
      <c r="F22" s="92"/>
      <c r="G22" s="92"/>
      <c r="H22" s="92"/>
      <c r="I22" s="90"/>
    </row>
    <row r="23" spans="2:9" ht="22.5">
      <c r="B23" s="90"/>
      <c r="C23" s="92"/>
      <c r="D23" s="92"/>
      <c r="E23" s="92"/>
      <c r="F23" s="92"/>
      <c r="G23" s="92"/>
      <c r="H23" s="92"/>
      <c r="I23" s="90"/>
    </row>
    <row r="24" spans="2:9">
      <c r="B24" s="90"/>
      <c r="C24" s="90"/>
      <c r="D24" s="90"/>
      <c r="E24" s="90"/>
      <c r="F24" s="90"/>
      <c r="G24" s="90"/>
      <c r="H24" s="90"/>
      <c r="I24" s="90"/>
    </row>
    <row r="25" spans="2:9">
      <c r="B25" s="90"/>
      <c r="C25" s="90"/>
      <c r="D25" s="90"/>
      <c r="E25" s="90"/>
      <c r="F25" s="90"/>
      <c r="G25" s="90"/>
      <c r="H25" s="90"/>
      <c r="I25" s="90"/>
    </row>
    <row r="26" spans="2:9">
      <c r="B26" s="90"/>
      <c r="C26" s="90"/>
      <c r="D26" s="90"/>
      <c r="E26" s="90"/>
      <c r="F26" s="90"/>
      <c r="G26" s="90"/>
      <c r="H26" s="90"/>
      <c r="I26" s="90"/>
    </row>
    <row r="27" spans="2:9">
      <c r="B27" s="90"/>
      <c r="C27" s="90"/>
      <c r="D27" s="90"/>
      <c r="E27" s="90"/>
      <c r="F27" s="90"/>
      <c r="G27" s="90"/>
      <c r="H27" s="90"/>
      <c r="I27" s="90"/>
    </row>
  </sheetData>
  <sheetProtection password="CF17" sheet="1" objects="1" scenarios="1" selectLockedCells="1"/>
  <mergeCells count="5">
    <mergeCell ref="B2:I2"/>
    <mergeCell ref="B3:I3"/>
    <mergeCell ref="B4:I4"/>
    <mergeCell ref="B5:I5"/>
    <mergeCell ref="D19:F19"/>
  </mergeCells>
  <printOptions horizontalCentered="1"/>
  <pageMargins left="0.51181102362204722" right="0.11811023622047245" top="0.74803149606299213" bottom="0.15748031496062992" header="0.11811023622047245" footer="0.11811023622047245"/>
  <pageSetup paperSize="9" scale="90" orientation="portrait" horizontalDpi="4294967293" verticalDpi="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B1:Y27"/>
  <sheetViews>
    <sheetView showGridLines="0" showRowColHeaders="0" workbookViewId="0">
      <selection activeCell="B15" sqref="B15"/>
    </sheetView>
  </sheetViews>
  <sheetFormatPr defaultColWidth="23.25" defaultRowHeight="20.25"/>
  <cols>
    <col min="1" max="1" width="15" style="32" customWidth="1"/>
    <col min="2" max="2" width="35.25" style="32" customWidth="1"/>
    <col min="3" max="3" width="8.875" style="32" customWidth="1"/>
    <col min="4" max="4" width="12" style="32" customWidth="1"/>
    <col min="5" max="5" width="10" style="32" customWidth="1"/>
    <col min="6" max="6" width="8" style="32" customWidth="1"/>
    <col min="7" max="7" width="7.625" style="32" customWidth="1"/>
    <col min="8" max="8" width="10.125" style="32" customWidth="1"/>
    <col min="9" max="9" width="11" style="32" customWidth="1"/>
    <col min="10" max="13" width="11.375" style="32" customWidth="1"/>
    <col min="14" max="23" width="2.75" style="32" customWidth="1"/>
    <col min="24" max="24" width="5.75" style="32" customWidth="1"/>
    <col min="25" max="25" width="8.875" style="32" customWidth="1"/>
    <col min="26" max="26" width="10.625" style="32" customWidth="1"/>
    <col min="27" max="16384" width="23.25" style="32"/>
  </cols>
  <sheetData>
    <row r="1" spans="2:25" ht="37.5" customHeight="1"/>
    <row r="2" spans="2:25" s="33" customFormat="1" ht="19.5" customHeight="1">
      <c r="B2" s="206" t="s">
        <v>69</v>
      </c>
      <c r="C2" s="206"/>
      <c r="D2" s="206"/>
      <c r="E2" s="206"/>
      <c r="F2" s="206"/>
      <c r="G2" s="206"/>
      <c r="H2" s="206"/>
      <c r="I2" s="206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</row>
    <row r="3" spans="2:25" s="33" customFormat="1" ht="19.5" customHeight="1">
      <c r="B3" s="206" t="str">
        <f>บันทึกข้อความ!Q4&amp;"  "&amp;บันทึกข้อความ!Q5</f>
        <v>โรงเรียนพระปริยัติธรรม....  สำนักงานพระพุทธศาสนาแห่งชาติ</v>
      </c>
      <c r="C3" s="206"/>
      <c r="D3" s="206"/>
      <c r="E3" s="206"/>
      <c r="F3" s="206"/>
      <c r="G3" s="206"/>
      <c r="H3" s="206"/>
      <c r="I3" s="206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</row>
    <row r="4" spans="2:25" s="33" customFormat="1" ht="19.5" customHeight="1">
      <c r="B4" s="206" t="str">
        <f>บันทึกข้อความ!Q8&amp;"  ปีการศึกษา "&amp;บันทึกข้อความ!Q9</f>
        <v>ระดับมัธยมศึกษาปีที่...  ปีการศึกษา 2556</v>
      </c>
      <c r="C4" s="206"/>
      <c r="D4" s="206"/>
      <c r="E4" s="206"/>
      <c r="F4" s="206"/>
      <c r="G4" s="206"/>
      <c r="H4" s="206"/>
      <c r="I4" s="206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</row>
    <row r="5" spans="2:25" s="33" customFormat="1" ht="19.5" customHeight="1">
      <c r="B5" s="207" t="s">
        <v>73</v>
      </c>
      <c r="C5" s="207"/>
      <c r="D5" s="207"/>
      <c r="E5" s="207"/>
      <c r="F5" s="207"/>
      <c r="G5" s="207"/>
      <c r="H5" s="207"/>
      <c r="I5" s="207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</row>
    <row r="6" spans="2:25" ht="19.5" customHeight="1" thickBot="1">
      <c r="B6" s="73" t="s">
        <v>115</v>
      </c>
      <c r="C6" s="73"/>
      <c r="D6" s="73"/>
      <c r="E6" s="73"/>
      <c r="F6" s="73"/>
      <c r="G6" s="73"/>
      <c r="H6" s="73"/>
      <c r="I6" s="73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</row>
    <row r="7" spans="2:25" ht="123" customHeight="1" thickBot="1">
      <c r="B7" s="74" t="s">
        <v>74</v>
      </c>
      <c r="C7" s="74" t="s">
        <v>88</v>
      </c>
      <c r="D7" s="74" t="s">
        <v>89</v>
      </c>
      <c r="E7" s="74" t="s">
        <v>75</v>
      </c>
      <c r="F7" s="74" t="s">
        <v>76</v>
      </c>
      <c r="G7" s="74" t="s">
        <v>77</v>
      </c>
      <c r="H7" s="74" t="s">
        <v>78</v>
      </c>
      <c r="I7" s="74" t="s">
        <v>79</v>
      </c>
    </row>
    <row r="8" spans="2:25" ht="42.75" thickBot="1">
      <c r="B8" s="75" t="s">
        <v>116</v>
      </c>
      <c r="C8" s="91"/>
      <c r="D8" s="91"/>
      <c r="E8" s="91"/>
      <c r="F8" s="76">
        <f>SUM(F9:F12)</f>
        <v>5</v>
      </c>
      <c r="G8" s="77">
        <f>SUM(G9:G12)</f>
        <v>0</v>
      </c>
      <c r="H8" s="78" t="str">
        <f>IF(G8=0,"",IF(G8&gt;=4.5,5,IF(G8&gt;=3.75,4,IF(G8&gt;=3,3,IF(G8&gt;=2.5,2,1)))))</f>
        <v/>
      </c>
      <c r="I8" s="78" t="str">
        <f>IF(H8="","",IF(H8=5,"ดีเยี่ยม",IF(H8=4,"ดีมาก",IF(H8=3,"ดี",IF(H8=2,"พอใช้","ปรับปรุง")))))</f>
        <v/>
      </c>
    </row>
    <row r="9" spans="2:25">
      <c r="B9" s="79" t="s">
        <v>117</v>
      </c>
      <c r="C9" s="80">
        <f>'มฐ.2-1'!AT61</f>
        <v>0</v>
      </c>
      <c r="D9" s="80">
        <f>'มฐ.2-1'!AX2</f>
        <v>0</v>
      </c>
      <c r="E9" s="81" t="str">
        <f>'มฐ.2-1'!AX3</f>
        <v>-</v>
      </c>
      <c r="F9" s="101">
        <f>'มฐ.2-1'!AX1</f>
        <v>2</v>
      </c>
      <c r="G9" s="81" t="str">
        <f>'มฐ.2-1'!AX4</f>
        <v>-</v>
      </c>
      <c r="H9" s="80" t="str">
        <f>'มฐ.2-1'!AS53</f>
        <v>-</v>
      </c>
      <c r="I9" s="80" t="str">
        <f>'มฐ.2-1'!AS54</f>
        <v>-</v>
      </c>
    </row>
    <row r="10" spans="2:25" ht="40.5" customHeight="1">
      <c r="B10" s="82" t="s">
        <v>118</v>
      </c>
      <c r="C10" s="83">
        <f>'มฐ.2-2'!Z61</f>
        <v>0</v>
      </c>
      <c r="D10" s="83">
        <f>'มฐ.2-2'!AD2</f>
        <v>0</v>
      </c>
      <c r="E10" s="84" t="str">
        <f>'มฐ.2-2'!AD3</f>
        <v>-</v>
      </c>
      <c r="F10" s="85">
        <f>'มฐ.2-2'!AD1</f>
        <v>1</v>
      </c>
      <c r="G10" s="84" t="str">
        <f>'มฐ.2-2'!AD4</f>
        <v>-</v>
      </c>
      <c r="H10" s="83" t="str">
        <f>'มฐ.2-2'!Y53</f>
        <v>-</v>
      </c>
      <c r="I10" s="83" t="str">
        <f>'มฐ.2-2'!Y54</f>
        <v>-</v>
      </c>
    </row>
    <row r="11" spans="2:25" ht="40.5" customHeight="1">
      <c r="B11" s="82" t="s">
        <v>119</v>
      </c>
      <c r="C11" s="83">
        <f>'มฐ.2-3'!Z61</f>
        <v>0</v>
      </c>
      <c r="D11" s="83">
        <f>'มฐ.2-3'!AD2</f>
        <v>0</v>
      </c>
      <c r="E11" s="84" t="str">
        <f>'มฐ.2-3'!AD3</f>
        <v>-</v>
      </c>
      <c r="F11" s="85">
        <f>'มฐ.2-3'!AD1</f>
        <v>1</v>
      </c>
      <c r="G11" s="84" t="str">
        <f>'มฐ.2-3'!AD4</f>
        <v>-</v>
      </c>
      <c r="H11" s="83" t="str">
        <f>'มฐ.2-3'!Y53</f>
        <v>-</v>
      </c>
      <c r="I11" s="83" t="str">
        <f>'มฐ.2-3'!Y54</f>
        <v>-</v>
      </c>
    </row>
    <row r="12" spans="2:25" ht="40.5">
      <c r="B12" s="82" t="s">
        <v>120</v>
      </c>
      <c r="C12" s="83">
        <f>'มฐ.2-4'!Z61</f>
        <v>0</v>
      </c>
      <c r="D12" s="83">
        <f>'มฐ.2-4'!AD2</f>
        <v>0</v>
      </c>
      <c r="E12" s="84" t="str">
        <f>'มฐ.2-4'!AD3</f>
        <v>-</v>
      </c>
      <c r="F12" s="85">
        <f>'มฐ.2-4'!AD1</f>
        <v>1</v>
      </c>
      <c r="G12" s="84" t="str">
        <f>'มฐ.2-4'!AD4</f>
        <v>-</v>
      </c>
      <c r="H12" s="83" t="str">
        <f>'มฐ.2-4'!Y53</f>
        <v>-</v>
      </c>
      <c r="I12" s="83" t="str">
        <f>'มฐ.2-4'!Y54</f>
        <v>-</v>
      </c>
    </row>
    <row r="13" spans="2:25">
      <c r="B13" s="90"/>
      <c r="C13" s="90"/>
      <c r="D13" s="90"/>
      <c r="E13" s="90"/>
      <c r="F13" s="90"/>
      <c r="G13" s="90"/>
      <c r="H13" s="90"/>
      <c r="I13" s="90"/>
    </row>
    <row r="14" spans="2:25">
      <c r="B14" s="90"/>
      <c r="C14" s="90"/>
      <c r="D14" s="90"/>
      <c r="E14" s="90"/>
      <c r="F14" s="90"/>
      <c r="G14" s="90"/>
      <c r="H14" s="90"/>
      <c r="I14" s="90"/>
    </row>
    <row r="15" spans="2:25">
      <c r="B15" s="90"/>
      <c r="C15" s="90"/>
      <c r="D15" s="90"/>
      <c r="E15" s="90"/>
      <c r="F15" s="90"/>
      <c r="G15" s="90"/>
      <c r="H15" s="90"/>
      <c r="I15" s="90"/>
    </row>
    <row r="16" spans="2:25" ht="22.5">
      <c r="B16" s="90"/>
      <c r="C16" s="92"/>
      <c r="D16" s="92" t="s">
        <v>87</v>
      </c>
      <c r="E16" s="92"/>
      <c r="F16" s="92"/>
      <c r="G16" s="92"/>
      <c r="H16" s="92"/>
      <c r="I16" s="90"/>
    </row>
    <row r="17" spans="2:9" ht="22.5">
      <c r="B17" s="90"/>
      <c r="C17" s="92"/>
      <c r="D17" s="208" t="str">
        <f>"("&amp;บันทึกข้อความ!Q10&amp;")"</f>
        <v>(นายพัฒนพล คำกมล)</v>
      </c>
      <c r="E17" s="208"/>
      <c r="F17" s="208"/>
      <c r="G17" s="92"/>
      <c r="H17" s="92"/>
      <c r="I17" s="90"/>
    </row>
    <row r="18" spans="2:9" ht="22.5">
      <c r="B18" s="90"/>
      <c r="C18" s="92"/>
      <c r="D18" s="92" t="str">
        <f>"วันที่ประเมิน      "&amp;บันทึกข้อความ!F4</f>
        <v>วันที่ประเมิน      4 พฤษภาคม 2557</v>
      </c>
      <c r="E18" s="92"/>
      <c r="F18" s="92"/>
      <c r="G18" s="92"/>
      <c r="H18" s="92"/>
      <c r="I18" s="90"/>
    </row>
    <row r="19" spans="2:9" ht="22.5">
      <c r="B19" s="90"/>
      <c r="C19" s="92"/>
      <c r="D19" s="92"/>
      <c r="E19" s="92"/>
      <c r="F19" s="92"/>
      <c r="G19" s="92"/>
      <c r="H19" s="92"/>
      <c r="I19" s="90"/>
    </row>
    <row r="20" spans="2:9" ht="22.5">
      <c r="B20" s="90"/>
      <c r="C20" s="92"/>
      <c r="D20" s="92"/>
      <c r="E20" s="92"/>
      <c r="F20" s="92"/>
      <c r="G20" s="92"/>
      <c r="H20" s="92"/>
      <c r="I20" s="90"/>
    </row>
    <row r="21" spans="2:9" ht="22.5">
      <c r="B21" s="90"/>
      <c r="C21" s="92"/>
      <c r="D21" s="92"/>
      <c r="E21" s="92"/>
      <c r="F21" s="92"/>
      <c r="G21" s="92"/>
      <c r="H21" s="92"/>
      <c r="I21" s="90"/>
    </row>
    <row r="22" spans="2:9">
      <c r="B22" s="90"/>
      <c r="C22" s="90"/>
      <c r="D22" s="90"/>
      <c r="E22" s="90"/>
      <c r="F22" s="90"/>
      <c r="G22" s="90"/>
      <c r="H22" s="90"/>
      <c r="I22" s="90"/>
    </row>
    <row r="23" spans="2:9">
      <c r="B23" s="90"/>
      <c r="C23" s="90"/>
      <c r="D23" s="90"/>
      <c r="E23" s="90"/>
      <c r="F23" s="90"/>
      <c r="G23" s="90"/>
      <c r="H23" s="90"/>
      <c r="I23" s="90"/>
    </row>
    <row r="24" spans="2:9">
      <c r="B24" s="90"/>
      <c r="C24" s="90"/>
      <c r="D24" s="90"/>
      <c r="E24" s="90"/>
      <c r="F24" s="90"/>
      <c r="G24" s="90"/>
      <c r="H24" s="90"/>
      <c r="I24" s="90"/>
    </row>
    <row r="25" spans="2:9">
      <c r="B25" s="90"/>
      <c r="C25" s="90"/>
      <c r="D25" s="90"/>
      <c r="E25" s="90"/>
      <c r="F25" s="90"/>
      <c r="G25" s="90"/>
      <c r="H25" s="90"/>
      <c r="I25" s="90"/>
    </row>
    <row r="26" spans="2:9">
      <c r="B26" s="90"/>
      <c r="C26" s="90"/>
      <c r="D26" s="90"/>
      <c r="E26" s="90"/>
      <c r="F26" s="90"/>
      <c r="G26" s="90"/>
      <c r="H26" s="90"/>
      <c r="I26" s="90"/>
    </row>
    <row r="27" spans="2:9">
      <c r="B27" s="90"/>
      <c r="C27" s="90"/>
      <c r="D27" s="90"/>
      <c r="E27" s="90"/>
      <c r="F27" s="90"/>
      <c r="G27" s="90"/>
      <c r="H27" s="90"/>
      <c r="I27" s="90"/>
    </row>
  </sheetData>
  <sheetProtection password="CF17" sheet="1" objects="1" scenarios="1" selectLockedCells="1"/>
  <mergeCells count="5">
    <mergeCell ref="B2:I2"/>
    <mergeCell ref="B3:I3"/>
    <mergeCell ref="B4:I4"/>
    <mergeCell ref="B5:I5"/>
    <mergeCell ref="D17:F17"/>
  </mergeCells>
  <printOptions horizontalCentered="1"/>
  <pageMargins left="0.51181102362204722" right="0.11811023622047245" top="0.74803149606299213" bottom="0.15748031496062992" header="0.11811023622047245" footer="0.11811023622047245"/>
  <pageSetup paperSize="9" scale="90" orientation="portrait" horizontalDpi="4294967293" verticalDpi="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B1:Y27"/>
  <sheetViews>
    <sheetView showGridLines="0" showRowColHeaders="0" workbookViewId="0">
      <selection activeCell="C9" sqref="C9"/>
    </sheetView>
  </sheetViews>
  <sheetFormatPr defaultColWidth="23.25" defaultRowHeight="20.25"/>
  <cols>
    <col min="1" max="1" width="15" style="32" customWidth="1"/>
    <col min="2" max="2" width="34" style="32" customWidth="1"/>
    <col min="3" max="3" width="9.875" style="32" customWidth="1"/>
    <col min="4" max="4" width="12.125" style="32" customWidth="1"/>
    <col min="5" max="5" width="10" style="32" customWidth="1"/>
    <col min="6" max="6" width="8" style="32" customWidth="1"/>
    <col min="7" max="7" width="7.625" style="32" customWidth="1"/>
    <col min="8" max="8" width="10.125" style="32" customWidth="1"/>
    <col min="9" max="9" width="11" style="32" customWidth="1"/>
    <col min="10" max="13" width="11.375" style="32" customWidth="1"/>
    <col min="14" max="23" width="2.75" style="32" customWidth="1"/>
    <col min="24" max="24" width="5.75" style="32" customWidth="1"/>
    <col min="25" max="25" width="8.875" style="32" customWidth="1"/>
    <col min="26" max="26" width="10.625" style="32" customWidth="1"/>
    <col min="27" max="16384" width="23.25" style="32"/>
  </cols>
  <sheetData>
    <row r="1" spans="2:25" ht="37.5" customHeight="1"/>
    <row r="2" spans="2:25" s="33" customFormat="1" ht="19.5" customHeight="1">
      <c r="B2" s="206" t="s">
        <v>69</v>
      </c>
      <c r="C2" s="206"/>
      <c r="D2" s="206"/>
      <c r="E2" s="206"/>
      <c r="F2" s="206"/>
      <c r="G2" s="206"/>
      <c r="H2" s="206"/>
      <c r="I2" s="206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</row>
    <row r="3" spans="2:25" s="33" customFormat="1" ht="19.5" customHeight="1">
      <c r="B3" s="206" t="str">
        <f>บันทึกข้อความ!Q4&amp;"  "&amp;บันทึกข้อความ!Q5</f>
        <v>โรงเรียนพระปริยัติธรรม....  สำนักงานพระพุทธศาสนาแห่งชาติ</v>
      </c>
      <c r="C3" s="206"/>
      <c r="D3" s="206"/>
      <c r="E3" s="206"/>
      <c r="F3" s="206"/>
      <c r="G3" s="206"/>
      <c r="H3" s="206"/>
      <c r="I3" s="206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</row>
    <row r="4" spans="2:25" s="33" customFormat="1" ht="19.5" customHeight="1">
      <c r="B4" s="206" t="str">
        <f>บันทึกข้อความ!Q8&amp;"  ปีการศึกษา "&amp;บันทึกข้อความ!Q9</f>
        <v>ระดับมัธยมศึกษาปีที่...  ปีการศึกษา 2556</v>
      </c>
      <c r="C4" s="206"/>
      <c r="D4" s="206"/>
      <c r="E4" s="206"/>
      <c r="F4" s="206"/>
      <c r="G4" s="206"/>
      <c r="H4" s="206"/>
      <c r="I4" s="206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</row>
    <row r="5" spans="2:25" s="33" customFormat="1" ht="19.5" customHeight="1">
      <c r="B5" s="207" t="s">
        <v>73</v>
      </c>
      <c r="C5" s="207"/>
      <c r="D5" s="207"/>
      <c r="E5" s="207"/>
      <c r="F5" s="207"/>
      <c r="G5" s="207"/>
      <c r="H5" s="207"/>
      <c r="I5" s="207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</row>
    <row r="6" spans="2:25" ht="19.5" customHeight="1" thickBot="1">
      <c r="B6" s="73" t="s">
        <v>144</v>
      </c>
      <c r="C6" s="73"/>
      <c r="D6" s="73"/>
      <c r="E6" s="73"/>
      <c r="F6" s="73"/>
      <c r="G6" s="73"/>
      <c r="H6" s="73"/>
      <c r="I6" s="73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</row>
    <row r="7" spans="2:25" ht="123" customHeight="1" thickBot="1">
      <c r="B7" s="74" t="s">
        <v>74</v>
      </c>
      <c r="C7" s="74" t="s">
        <v>88</v>
      </c>
      <c r="D7" s="74" t="s">
        <v>89</v>
      </c>
      <c r="E7" s="74" t="s">
        <v>75</v>
      </c>
      <c r="F7" s="74" t="s">
        <v>76</v>
      </c>
      <c r="G7" s="74" t="s">
        <v>77</v>
      </c>
      <c r="H7" s="74" t="s">
        <v>78</v>
      </c>
      <c r="I7" s="74" t="s">
        <v>79</v>
      </c>
    </row>
    <row r="8" spans="2:25" ht="63.75" thickBot="1">
      <c r="B8" s="75" t="s">
        <v>145</v>
      </c>
      <c r="C8" s="91"/>
      <c r="D8" s="91"/>
      <c r="E8" s="91"/>
      <c r="F8" s="76">
        <f>SUM(F9:F12)</f>
        <v>5</v>
      </c>
      <c r="G8" s="77">
        <f>SUM(G9:G12)</f>
        <v>0</v>
      </c>
      <c r="H8" s="78" t="str">
        <f>IF(G8=0,"",IF(G8&gt;=4.5,5,IF(G8&gt;=3.75,4,IF(G8&gt;=3,3,IF(G8&gt;=2.5,2,1)))))</f>
        <v/>
      </c>
      <c r="I8" s="78" t="str">
        <f>IF(H8="","",IF(H8=5,"ดีเยี่ยม",IF(H8=4,"ดีมาก",IF(H8=3,"ดี",IF(H8=2,"พอใช้","ปรับปรุง")))))</f>
        <v/>
      </c>
    </row>
    <row r="9" spans="2:25" ht="60.75">
      <c r="B9" s="79" t="s">
        <v>146</v>
      </c>
      <c r="C9" s="80">
        <f>'มฐ.3-1'!Z61</f>
        <v>0</v>
      </c>
      <c r="D9" s="80">
        <f>'มฐ.3-1'!AD2</f>
        <v>0</v>
      </c>
      <c r="E9" s="81" t="str">
        <f>'มฐ.3-1'!AD3</f>
        <v>-</v>
      </c>
      <c r="F9" s="101">
        <f>'มฐ.3-1'!AD1</f>
        <v>2</v>
      </c>
      <c r="G9" s="81" t="str">
        <f>'มฐ.3-1'!AD4</f>
        <v>-</v>
      </c>
      <c r="H9" s="80" t="str">
        <f>'มฐ.3-1'!Y53</f>
        <v>-</v>
      </c>
      <c r="I9" s="80" t="str">
        <f>'มฐ.3-1'!Y54</f>
        <v>-</v>
      </c>
    </row>
    <row r="10" spans="2:25" ht="60.75" customHeight="1">
      <c r="B10" s="82" t="s">
        <v>147</v>
      </c>
      <c r="C10" s="83">
        <f>'มฐ.3-2'!AO61</f>
        <v>0</v>
      </c>
      <c r="D10" s="83">
        <f>'มฐ.3-2'!AS2</f>
        <v>0</v>
      </c>
      <c r="E10" s="84" t="str">
        <f>'มฐ.3-2'!AS3</f>
        <v>-</v>
      </c>
      <c r="F10" s="85">
        <f>'มฐ.3-2'!AS1</f>
        <v>1</v>
      </c>
      <c r="G10" s="84" t="str">
        <f>'มฐ.3-2'!AS4</f>
        <v>-</v>
      </c>
      <c r="H10" s="83" t="str">
        <f>'มฐ.3-2'!AN53</f>
        <v>-</v>
      </c>
      <c r="I10" s="83" t="str">
        <f>'มฐ.3-2'!AN54</f>
        <v>-</v>
      </c>
    </row>
    <row r="11" spans="2:25" ht="40.5" customHeight="1">
      <c r="B11" s="82" t="s">
        <v>148</v>
      </c>
      <c r="C11" s="83">
        <f>'มฐ.3-3'!Z61</f>
        <v>0</v>
      </c>
      <c r="D11" s="83">
        <f>'มฐ.3-3'!AD2</f>
        <v>0</v>
      </c>
      <c r="E11" s="84" t="str">
        <f>'มฐ.3-3'!AD3</f>
        <v>-</v>
      </c>
      <c r="F11" s="85">
        <f>'มฐ.3-3'!AD1</f>
        <v>1</v>
      </c>
      <c r="G11" s="84" t="str">
        <f>'มฐ.3-3'!AD4</f>
        <v>-</v>
      </c>
      <c r="H11" s="83" t="str">
        <f>'มฐ.3-3'!Y53</f>
        <v>-</v>
      </c>
      <c r="I11" s="83" t="str">
        <f>'มฐ.3-3'!Y54</f>
        <v>-</v>
      </c>
    </row>
    <row r="12" spans="2:25" ht="40.5">
      <c r="B12" s="82" t="s">
        <v>149</v>
      </c>
      <c r="C12" s="83">
        <f>'มฐ.3-4'!Z61</f>
        <v>0</v>
      </c>
      <c r="D12" s="83">
        <f>'มฐ.3-4'!AD2</f>
        <v>0</v>
      </c>
      <c r="E12" s="84" t="str">
        <f>'มฐ.3-4'!AD3</f>
        <v>-</v>
      </c>
      <c r="F12" s="85">
        <f>'มฐ.3-4'!AD1</f>
        <v>1</v>
      </c>
      <c r="G12" s="84" t="str">
        <f>'มฐ.3-4'!AD4</f>
        <v>-</v>
      </c>
      <c r="H12" s="83" t="str">
        <f>'มฐ.3-4'!Y53</f>
        <v>-</v>
      </c>
      <c r="I12" s="83" t="str">
        <f>'มฐ.3-4'!Y54</f>
        <v>-</v>
      </c>
    </row>
    <row r="13" spans="2:25">
      <c r="B13" s="90"/>
      <c r="C13" s="90"/>
      <c r="D13" s="90"/>
      <c r="E13" s="90"/>
      <c r="F13" s="90"/>
      <c r="G13" s="90"/>
      <c r="H13" s="90"/>
      <c r="I13" s="90"/>
    </row>
    <row r="14" spans="2:25">
      <c r="B14" s="90"/>
      <c r="C14" s="90"/>
      <c r="D14" s="90"/>
      <c r="E14" s="90"/>
      <c r="F14" s="90"/>
      <c r="G14" s="90"/>
      <c r="H14" s="90"/>
      <c r="I14" s="90"/>
    </row>
    <row r="15" spans="2:25">
      <c r="B15" s="90"/>
      <c r="C15" s="90"/>
      <c r="D15" s="90"/>
      <c r="E15" s="90"/>
      <c r="F15" s="90"/>
      <c r="G15" s="90"/>
      <c r="H15" s="90"/>
      <c r="I15" s="90"/>
    </row>
    <row r="16" spans="2:25" ht="22.5">
      <c r="B16" s="90"/>
      <c r="C16" s="92"/>
      <c r="D16" s="92" t="s">
        <v>87</v>
      </c>
      <c r="E16" s="92"/>
      <c r="F16" s="92"/>
      <c r="G16" s="92"/>
      <c r="H16" s="92"/>
      <c r="I16" s="90"/>
    </row>
    <row r="17" spans="2:9" ht="22.5">
      <c r="B17" s="90"/>
      <c r="C17" s="92"/>
      <c r="D17" s="208" t="str">
        <f>"("&amp;บันทึกข้อความ!Q10&amp;")"</f>
        <v>(นายพัฒนพล คำกมล)</v>
      </c>
      <c r="E17" s="208"/>
      <c r="F17" s="208"/>
      <c r="G17" s="92"/>
      <c r="H17" s="92"/>
      <c r="I17" s="90"/>
    </row>
    <row r="18" spans="2:9" ht="22.5">
      <c r="B18" s="90"/>
      <c r="C18" s="92"/>
      <c r="D18" s="92" t="str">
        <f>"วันที่ประเมิน      "&amp;บันทึกข้อความ!F4</f>
        <v>วันที่ประเมิน      4 พฤษภาคม 2557</v>
      </c>
      <c r="E18" s="92"/>
      <c r="F18" s="92"/>
      <c r="G18" s="92"/>
      <c r="H18" s="92"/>
      <c r="I18" s="90"/>
    </row>
    <row r="19" spans="2:9" ht="22.5">
      <c r="B19" s="90"/>
      <c r="C19" s="92"/>
      <c r="D19" s="92"/>
      <c r="E19" s="92"/>
      <c r="F19" s="92"/>
      <c r="G19" s="92"/>
      <c r="H19" s="92"/>
      <c r="I19" s="90"/>
    </row>
    <row r="20" spans="2:9" ht="22.5">
      <c r="B20" s="90"/>
      <c r="C20" s="92"/>
      <c r="D20" s="92"/>
      <c r="E20" s="92"/>
      <c r="F20" s="92"/>
      <c r="G20" s="92"/>
      <c r="H20" s="92"/>
      <c r="I20" s="90"/>
    </row>
    <row r="21" spans="2:9" ht="22.5">
      <c r="B21" s="90"/>
      <c r="C21" s="92"/>
      <c r="D21" s="92"/>
      <c r="E21" s="92"/>
      <c r="F21" s="92"/>
      <c r="G21" s="92"/>
      <c r="H21" s="92"/>
      <c r="I21" s="90"/>
    </row>
    <row r="22" spans="2:9">
      <c r="B22" s="90"/>
      <c r="C22" s="90"/>
      <c r="D22" s="90"/>
      <c r="E22" s="90"/>
      <c r="F22" s="90"/>
      <c r="G22" s="90"/>
      <c r="H22" s="90"/>
      <c r="I22" s="90"/>
    </row>
    <row r="23" spans="2:9">
      <c r="B23" s="90"/>
      <c r="C23" s="90"/>
      <c r="D23" s="90"/>
      <c r="E23" s="90"/>
      <c r="F23" s="90"/>
      <c r="G23" s="90"/>
      <c r="H23" s="90"/>
      <c r="I23" s="90"/>
    </row>
    <row r="24" spans="2:9">
      <c r="B24" s="90"/>
      <c r="C24" s="90"/>
      <c r="D24" s="90"/>
      <c r="E24" s="90"/>
      <c r="F24" s="90"/>
      <c r="G24" s="90"/>
      <c r="H24" s="90"/>
      <c r="I24" s="90"/>
    </row>
    <row r="25" spans="2:9">
      <c r="B25" s="90"/>
      <c r="C25" s="90"/>
      <c r="D25" s="90"/>
      <c r="E25" s="90"/>
      <c r="F25" s="90"/>
      <c r="G25" s="90"/>
      <c r="H25" s="90"/>
      <c r="I25" s="90"/>
    </row>
    <row r="26" spans="2:9">
      <c r="B26" s="90"/>
      <c r="C26" s="90"/>
      <c r="D26" s="90"/>
      <c r="E26" s="90"/>
      <c r="F26" s="90"/>
      <c r="G26" s="90"/>
      <c r="H26" s="90"/>
      <c r="I26" s="90"/>
    </row>
    <row r="27" spans="2:9">
      <c r="B27" s="90"/>
      <c r="C27" s="90"/>
      <c r="D27" s="90"/>
      <c r="E27" s="90"/>
      <c r="F27" s="90"/>
      <c r="G27" s="90"/>
      <c r="H27" s="90"/>
      <c r="I27" s="90"/>
    </row>
  </sheetData>
  <sheetProtection password="CF17" sheet="1" objects="1" scenarios="1" selectLockedCells="1"/>
  <mergeCells count="5">
    <mergeCell ref="B2:I2"/>
    <mergeCell ref="B3:I3"/>
    <mergeCell ref="B4:I4"/>
    <mergeCell ref="B5:I5"/>
    <mergeCell ref="D17:F17"/>
  </mergeCells>
  <printOptions horizontalCentered="1"/>
  <pageMargins left="0.51181102362204722" right="0.11811023622047245" top="0.74803149606299213" bottom="0.15748031496062992" header="0.11811023622047245" footer="0.11811023622047245"/>
  <pageSetup paperSize="9" scale="90" orientation="portrait" horizontalDpi="4294967293" verticalDpi="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B1:Y27"/>
  <sheetViews>
    <sheetView showGridLines="0" showRowColHeaders="0" workbookViewId="0">
      <selection activeCell="C7" sqref="C7"/>
    </sheetView>
  </sheetViews>
  <sheetFormatPr defaultColWidth="23.25" defaultRowHeight="20.25"/>
  <cols>
    <col min="1" max="1" width="15" style="32" customWidth="1"/>
    <col min="2" max="2" width="35" style="32" customWidth="1"/>
    <col min="3" max="3" width="9.875" style="32" customWidth="1"/>
    <col min="4" max="4" width="12" style="32" customWidth="1"/>
    <col min="5" max="5" width="10" style="32" customWidth="1"/>
    <col min="6" max="6" width="8" style="32" customWidth="1"/>
    <col min="7" max="7" width="7.625" style="32" customWidth="1"/>
    <col min="8" max="8" width="10.125" style="32" customWidth="1"/>
    <col min="9" max="9" width="9.875" style="32" customWidth="1"/>
    <col min="10" max="13" width="11.375" style="32" customWidth="1"/>
    <col min="14" max="23" width="2.75" style="32" customWidth="1"/>
    <col min="24" max="24" width="5.75" style="32" customWidth="1"/>
    <col min="25" max="25" width="8.875" style="32" customWidth="1"/>
    <col min="26" max="26" width="10.625" style="32" customWidth="1"/>
    <col min="27" max="16384" width="23.25" style="32"/>
  </cols>
  <sheetData>
    <row r="1" spans="2:25" ht="37.5" customHeight="1"/>
    <row r="2" spans="2:25" s="33" customFormat="1" ht="19.5" customHeight="1">
      <c r="B2" s="206" t="s">
        <v>69</v>
      </c>
      <c r="C2" s="206"/>
      <c r="D2" s="206"/>
      <c r="E2" s="206"/>
      <c r="F2" s="206"/>
      <c r="G2" s="206"/>
      <c r="H2" s="206"/>
      <c r="I2" s="206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</row>
    <row r="3" spans="2:25" s="33" customFormat="1" ht="19.5" customHeight="1">
      <c r="B3" s="206" t="str">
        <f>บันทึกข้อความ!Q4&amp;"  "&amp;บันทึกข้อความ!Q5</f>
        <v>โรงเรียนพระปริยัติธรรม....  สำนักงานพระพุทธศาสนาแห่งชาติ</v>
      </c>
      <c r="C3" s="206"/>
      <c r="D3" s="206"/>
      <c r="E3" s="206"/>
      <c r="F3" s="206"/>
      <c r="G3" s="206"/>
      <c r="H3" s="206"/>
      <c r="I3" s="206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</row>
    <row r="4" spans="2:25" s="33" customFormat="1" ht="19.5" customHeight="1">
      <c r="B4" s="206" t="str">
        <f>บันทึกข้อความ!Q8&amp;"  ปีการศึกษา "&amp;บันทึกข้อความ!Q9</f>
        <v>ระดับมัธยมศึกษาปีที่...  ปีการศึกษา 2556</v>
      </c>
      <c r="C4" s="206"/>
      <c r="D4" s="206"/>
      <c r="E4" s="206"/>
      <c r="F4" s="206"/>
      <c r="G4" s="206"/>
      <c r="H4" s="206"/>
      <c r="I4" s="206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</row>
    <row r="5" spans="2:25" s="33" customFormat="1" ht="19.5" customHeight="1">
      <c r="B5" s="207" t="s">
        <v>73</v>
      </c>
      <c r="C5" s="207"/>
      <c r="D5" s="207"/>
      <c r="E5" s="207"/>
      <c r="F5" s="207"/>
      <c r="G5" s="207"/>
      <c r="H5" s="207"/>
      <c r="I5" s="207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</row>
    <row r="6" spans="2:25" ht="19.5" customHeight="1" thickBot="1">
      <c r="B6" s="73" t="s">
        <v>165</v>
      </c>
      <c r="C6" s="73"/>
      <c r="D6" s="73"/>
      <c r="E6" s="73"/>
      <c r="F6" s="73"/>
      <c r="G6" s="73"/>
      <c r="H6" s="73"/>
      <c r="I6" s="73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</row>
    <row r="7" spans="2:25" ht="106.5" customHeight="1" thickBot="1">
      <c r="B7" s="74" t="s">
        <v>74</v>
      </c>
      <c r="C7" s="74" t="s">
        <v>88</v>
      </c>
      <c r="D7" s="74" t="s">
        <v>89</v>
      </c>
      <c r="E7" s="74" t="s">
        <v>75</v>
      </c>
      <c r="F7" s="74" t="s">
        <v>76</v>
      </c>
      <c r="G7" s="74" t="s">
        <v>77</v>
      </c>
      <c r="H7" s="74" t="s">
        <v>78</v>
      </c>
      <c r="I7" s="74" t="s">
        <v>79</v>
      </c>
    </row>
    <row r="8" spans="2:25" ht="87" customHeight="1" thickBot="1">
      <c r="B8" s="75" t="s">
        <v>166</v>
      </c>
      <c r="C8" s="91"/>
      <c r="D8" s="91"/>
      <c r="E8" s="91"/>
      <c r="F8" s="76">
        <f>SUM(F9:F12)</f>
        <v>5</v>
      </c>
      <c r="G8" s="77">
        <f>SUM(G9:G12)</f>
        <v>0</v>
      </c>
      <c r="H8" s="78" t="str">
        <f>IF(G8=0,"",IF(G8&gt;=4.5,5,IF(G8&gt;=3.75,4,IF(G8&gt;=3,3,IF(G8&gt;=2.5,2,1)))))</f>
        <v/>
      </c>
      <c r="I8" s="78" t="str">
        <f>IF(H8="","",IF(H8=5,"ดีเยี่ยม",IF(H8=4,"ดีมาก",IF(H8=3,"ดี",IF(H8=2,"พอใช้","ปรับปรุง")))))</f>
        <v/>
      </c>
    </row>
    <row r="9" spans="2:25" ht="60.75">
      <c r="B9" s="79" t="s">
        <v>167</v>
      </c>
      <c r="C9" s="80">
        <f>'มฐ.4-1'!U61</f>
        <v>0</v>
      </c>
      <c r="D9" s="80">
        <f>'มฐ.4-1'!Y2</f>
        <v>0</v>
      </c>
      <c r="E9" s="81" t="str">
        <f>'มฐ.4-1'!Y3</f>
        <v>-</v>
      </c>
      <c r="F9" s="101">
        <f>'มฐ.4-1'!Y1</f>
        <v>2</v>
      </c>
      <c r="G9" s="81" t="str">
        <f>'มฐ.4-1'!Y4</f>
        <v>-</v>
      </c>
      <c r="H9" s="80" t="str">
        <f>'มฐ.4-1'!T53</f>
        <v>-</v>
      </c>
      <c r="I9" s="80" t="str">
        <f>'มฐ.4-1'!T54</f>
        <v>-</v>
      </c>
    </row>
    <row r="10" spans="2:25" ht="45.75" customHeight="1">
      <c r="B10" s="82" t="s">
        <v>168</v>
      </c>
      <c r="C10" s="83">
        <f>'มฐ.4-2'!U61</f>
        <v>0</v>
      </c>
      <c r="D10" s="83">
        <f>'มฐ.4-2'!Y2</f>
        <v>0</v>
      </c>
      <c r="E10" s="84" t="str">
        <f>'มฐ.4-2'!Y3</f>
        <v>-</v>
      </c>
      <c r="F10" s="85">
        <f>'มฐ.4-2'!Y1</f>
        <v>1</v>
      </c>
      <c r="G10" s="84" t="str">
        <f>'มฐ.4-2'!Y4</f>
        <v>-</v>
      </c>
      <c r="H10" s="83" t="str">
        <f>'มฐ.4-2'!T53</f>
        <v>-</v>
      </c>
      <c r="I10" s="83" t="str">
        <f>'มฐ.4-2'!T54</f>
        <v>-</v>
      </c>
    </row>
    <row r="11" spans="2:25" ht="40.5" customHeight="1">
      <c r="B11" s="82" t="s">
        <v>169</v>
      </c>
      <c r="C11" s="83">
        <f>'มฐ.4-3'!U61</f>
        <v>0</v>
      </c>
      <c r="D11" s="83">
        <f>'มฐ.4-3'!Y2</f>
        <v>0</v>
      </c>
      <c r="E11" s="84" t="str">
        <f>'มฐ.4-3'!Y3</f>
        <v>-</v>
      </c>
      <c r="F11" s="85">
        <f>'มฐ.4-3'!Y1</f>
        <v>1</v>
      </c>
      <c r="G11" s="84" t="str">
        <f>'มฐ.4-3'!Y4</f>
        <v>-</v>
      </c>
      <c r="H11" s="83" t="str">
        <f>'มฐ.4-3'!T53</f>
        <v>-</v>
      </c>
      <c r="I11" s="83" t="str">
        <f>'มฐ.4-3'!T54</f>
        <v>-</v>
      </c>
    </row>
    <row r="12" spans="2:25" ht="40.5">
      <c r="B12" s="82" t="s">
        <v>170</v>
      </c>
      <c r="C12" s="83">
        <f>'มฐ.4-4'!U61</f>
        <v>0</v>
      </c>
      <c r="D12" s="83">
        <f>'มฐ.4-4'!Y2</f>
        <v>0</v>
      </c>
      <c r="E12" s="84" t="str">
        <f>'มฐ.4-4'!Y3</f>
        <v>-</v>
      </c>
      <c r="F12" s="85">
        <f>'มฐ.4-4'!Y1</f>
        <v>1</v>
      </c>
      <c r="G12" s="84" t="str">
        <f>'มฐ.4-4'!Y4</f>
        <v>-</v>
      </c>
      <c r="H12" s="83" t="str">
        <f>'มฐ.4-4'!T53</f>
        <v>-</v>
      </c>
      <c r="I12" s="83" t="str">
        <f>'มฐ.4-4'!T54</f>
        <v>-</v>
      </c>
    </row>
    <row r="13" spans="2:25">
      <c r="B13" s="90"/>
      <c r="C13" s="90"/>
      <c r="D13" s="90"/>
      <c r="E13" s="90"/>
      <c r="F13" s="90"/>
      <c r="G13" s="90"/>
      <c r="H13" s="90"/>
      <c r="I13" s="90"/>
    </row>
    <row r="14" spans="2:25">
      <c r="B14" s="90"/>
      <c r="C14" s="90"/>
      <c r="D14" s="90"/>
      <c r="E14" s="90"/>
      <c r="F14" s="90"/>
      <c r="G14" s="90"/>
      <c r="H14" s="90"/>
      <c r="I14" s="90"/>
    </row>
    <row r="15" spans="2:25">
      <c r="B15" s="90"/>
      <c r="C15" s="90"/>
      <c r="D15" s="90"/>
      <c r="E15" s="90"/>
      <c r="F15" s="90"/>
      <c r="G15" s="90"/>
      <c r="H15" s="90"/>
      <c r="I15" s="90"/>
    </row>
    <row r="16" spans="2:25" ht="22.5">
      <c r="B16" s="90"/>
      <c r="C16" s="92"/>
      <c r="D16" s="92" t="s">
        <v>87</v>
      </c>
      <c r="E16" s="92"/>
      <c r="F16" s="92"/>
      <c r="G16" s="92"/>
      <c r="H16" s="92"/>
      <c r="I16" s="90"/>
    </row>
    <row r="17" spans="2:9" ht="22.5">
      <c r="B17" s="90"/>
      <c r="C17" s="92"/>
      <c r="D17" s="208" t="str">
        <f>"("&amp;บันทึกข้อความ!Q10&amp;")"</f>
        <v>(นายพัฒนพล คำกมล)</v>
      </c>
      <c r="E17" s="208"/>
      <c r="F17" s="208"/>
      <c r="G17" s="92"/>
      <c r="H17" s="92"/>
      <c r="I17" s="90"/>
    </row>
    <row r="18" spans="2:9" ht="22.5">
      <c r="B18" s="90"/>
      <c r="C18" s="92"/>
      <c r="D18" s="92" t="str">
        <f>"วันที่ประเมิน      "&amp;บันทึกข้อความ!F4</f>
        <v>วันที่ประเมิน      4 พฤษภาคม 2557</v>
      </c>
      <c r="E18" s="92"/>
      <c r="F18" s="92"/>
      <c r="G18" s="92"/>
      <c r="H18" s="92"/>
      <c r="I18" s="90"/>
    </row>
    <row r="19" spans="2:9" ht="22.5">
      <c r="B19" s="90"/>
      <c r="C19" s="92"/>
      <c r="D19" s="92"/>
      <c r="E19" s="92"/>
      <c r="F19" s="92"/>
      <c r="G19" s="92"/>
      <c r="H19" s="92"/>
      <c r="I19" s="90"/>
    </row>
    <row r="20" spans="2:9" ht="22.5">
      <c r="B20" s="90"/>
      <c r="C20" s="92"/>
      <c r="D20" s="92"/>
      <c r="E20" s="92"/>
      <c r="F20" s="92"/>
      <c r="G20" s="92"/>
      <c r="H20" s="92"/>
      <c r="I20" s="90"/>
    </row>
    <row r="21" spans="2:9" ht="22.5">
      <c r="B21" s="90"/>
      <c r="C21" s="92"/>
      <c r="D21" s="92"/>
      <c r="E21" s="92"/>
      <c r="F21" s="92"/>
      <c r="G21" s="92"/>
      <c r="H21" s="92"/>
      <c r="I21" s="90"/>
    </row>
    <row r="22" spans="2:9">
      <c r="B22" s="90"/>
      <c r="C22" s="90"/>
      <c r="D22" s="90"/>
      <c r="E22" s="90"/>
      <c r="F22" s="90"/>
      <c r="G22" s="90"/>
      <c r="H22" s="90"/>
      <c r="I22" s="90"/>
    </row>
    <row r="23" spans="2:9">
      <c r="B23" s="90"/>
      <c r="C23" s="90"/>
      <c r="D23" s="90"/>
      <c r="E23" s="90"/>
      <c r="F23" s="90"/>
      <c r="G23" s="90"/>
      <c r="H23" s="90"/>
      <c r="I23" s="90"/>
    </row>
    <row r="24" spans="2:9">
      <c r="B24" s="90"/>
      <c r="C24" s="90"/>
      <c r="D24" s="90"/>
      <c r="E24" s="90"/>
      <c r="F24" s="90"/>
      <c r="G24" s="90"/>
      <c r="H24" s="90"/>
      <c r="I24" s="90"/>
    </row>
    <row r="25" spans="2:9">
      <c r="B25" s="90"/>
      <c r="C25" s="90"/>
      <c r="D25" s="90"/>
      <c r="E25" s="90"/>
      <c r="F25" s="90"/>
      <c r="G25" s="90"/>
      <c r="H25" s="90"/>
      <c r="I25" s="90"/>
    </row>
    <row r="26" spans="2:9">
      <c r="B26" s="90"/>
      <c r="C26" s="90"/>
      <c r="D26" s="90"/>
      <c r="E26" s="90"/>
      <c r="F26" s="90"/>
      <c r="G26" s="90"/>
      <c r="H26" s="90"/>
      <c r="I26" s="90"/>
    </row>
    <row r="27" spans="2:9">
      <c r="B27" s="90"/>
      <c r="C27" s="90"/>
      <c r="D27" s="90"/>
      <c r="E27" s="90"/>
      <c r="F27" s="90"/>
      <c r="G27" s="90"/>
      <c r="H27" s="90"/>
      <c r="I27" s="90"/>
    </row>
  </sheetData>
  <sheetProtection password="CF17" sheet="1" objects="1" scenarios="1" selectLockedCells="1"/>
  <mergeCells count="5">
    <mergeCell ref="B2:I2"/>
    <mergeCell ref="B3:I3"/>
    <mergeCell ref="B4:I4"/>
    <mergeCell ref="B5:I5"/>
    <mergeCell ref="D17:F17"/>
  </mergeCells>
  <printOptions horizontalCentered="1"/>
  <pageMargins left="0.51181102362204722" right="0.11811023622047245" top="0.74803149606299213" bottom="0.15748031496062992" header="0.11811023622047245" footer="0.11811023622047245"/>
  <pageSetup paperSize="9" scale="90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B1:Y44"/>
  <sheetViews>
    <sheetView showGridLines="0" showRowColHeaders="0" workbookViewId="0">
      <selection activeCell="E34" sqref="E34"/>
    </sheetView>
  </sheetViews>
  <sheetFormatPr defaultColWidth="23.25" defaultRowHeight="20.25"/>
  <cols>
    <col min="1" max="1" width="15" style="32" customWidth="1"/>
    <col min="2" max="2" width="40.625" style="32" customWidth="1"/>
    <col min="3" max="3" width="8.875" style="32" customWidth="1"/>
    <col min="4" max="4" width="12.25" style="32" customWidth="1"/>
    <col min="5" max="5" width="8.875" style="32" customWidth="1"/>
    <col min="6" max="6" width="6.75" style="32" customWidth="1"/>
    <col min="7" max="7" width="7.625" style="32" customWidth="1"/>
    <col min="8" max="8" width="7.75" style="32" customWidth="1"/>
    <col min="9" max="9" width="10.375" style="32" customWidth="1"/>
    <col min="10" max="13" width="11.375" style="32" customWidth="1"/>
    <col min="14" max="23" width="2.75" style="32" customWidth="1"/>
    <col min="24" max="24" width="5.75" style="32" customWidth="1"/>
    <col min="25" max="25" width="8.875" style="32" customWidth="1"/>
    <col min="26" max="26" width="10.625" style="32" customWidth="1"/>
    <col min="27" max="16384" width="23.25" style="32"/>
  </cols>
  <sheetData>
    <row r="1" spans="2:25" ht="37.5" customHeight="1"/>
    <row r="2" spans="2:25" s="33" customFormat="1" ht="19.5" customHeight="1">
      <c r="B2" s="164" t="s">
        <v>69</v>
      </c>
      <c r="C2" s="164"/>
      <c r="D2" s="164"/>
      <c r="E2" s="164"/>
      <c r="F2" s="164"/>
      <c r="G2" s="164"/>
      <c r="H2" s="164"/>
      <c r="I2" s="164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</row>
    <row r="3" spans="2:25" s="33" customFormat="1" ht="19.5" customHeight="1">
      <c r="B3" s="164" t="str">
        <f>บันทึกข้อความ!Q4&amp;"  "&amp;บันทึกข้อความ!Q5</f>
        <v>โรงเรียนพระปริยัติธรรม....  สำนักงานพระพุทธศาสนาแห่งชาติ</v>
      </c>
      <c r="C3" s="164"/>
      <c r="D3" s="164"/>
      <c r="E3" s="164"/>
      <c r="F3" s="164"/>
      <c r="G3" s="164"/>
      <c r="H3" s="164"/>
      <c r="I3" s="164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</row>
    <row r="4" spans="2:25" s="33" customFormat="1" ht="19.5" customHeight="1">
      <c r="B4" s="164" t="str">
        <f>บันทึกข้อความ!Q8&amp;"  ปีการศึกษา "&amp;บันทึกข้อความ!Q9</f>
        <v>ระดับมัธยมศึกษาปีที่...  ปีการศึกษา 2556</v>
      </c>
      <c r="C4" s="164"/>
      <c r="D4" s="164"/>
      <c r="E4" s="164"/>
      <c r="F4" s="164"/>
      <c r="G4" s="164"/>
      <c r="H4" s="164"/>
      <c r="I4" s="164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</row>
    <row r="5" spans="2:25" s="33" customFormat="1" ht="19.5" customHeight="1" thickBot="1">
      <c r="B5" s="165" t="s">
        <v>223</v>
      </c>
      <c r="C5" s="165"/>
      <c r="D5" s="165"/>
      <c r="E5" s="165"/>
      <c r="F5" s="165"/>
      <c r="G5" s="165"/>
      <c r="H5" s="165"/>
      <c r="I5" s="165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</row>
    <row r="6" spans="2:25" ht="81" customHeight="1" thickBot="1">
      <c r="B6" s="113" t="s">
        <v>74</v>
      </c>
      <c r="C6" s="113" t="s">
        <v>88</v>
      </c>
      <c r="D6" s="113" t="s">
        <v>89</v>
      </c>
      <c r="E6" s="113" t="s">
        <v>75</v>
      </c>
      <c r="F6" s="113" t="s">
        <v>76</v>
      </c>
      <c r="G6" s="113" t="s">
        <v>77</v>
      </c>
      <c r="H6" s="113" t="s">
        <v>78</v>
      </c>
      <c r="I6" s="113" t="s">
        <v>79</v>
      </c>
    </row>
    <row r="7" spans="2:25" ht="27" customHeight="1" thickBot="1">
      <c r="B7" s="116" t="s">
        <v>73</v>
      </c>
      <c r="C7" s="105"/>
      <c r="D7" s="105"/>
      <c r="E7" s="106"/>
      <c r="F7" s="109">
        <v>30</v>
      </c>
      <c r="G7" s="110">
        <f>SUM(G8,G15,G20,G25,G30,G35)</f>
        <v>0</v>
      </c>
      <c r="H7" s="111" t="str">
        <f>IF(G7=0,"",IF(G7&gt;=27,5,IF(G7&gt;=22.5,4,IF(G7&gt;=18,3,IF(G7&gt;=15,2,1)))))</f>
        <v/>
      </c>
      <c r="I7" s="112" t="str">
        <f>IF(H7="","",IF(H7=5,"ดีเยี่ยม",IF(H7=4,"ดีมาก",IF(H7=3,"ดี",IF(H7=2,"พอใช้","ปรับปรุง")))))</f>
        <v/>
      </c>
    </row>
    <row r="8" spans="2:25" ht="41.25" customHeight="1" thickBot="1">
      <c r="B8" s="137" t="s">
        <v>81</v>
      </c>
      <c r="C8" s="138"/>
      <c r="D8" s="138"/>
      <c r="E8" s="139"/>
      <c r="F8" s="121">
        <v>5</v>
      </c>
      <c r="G8" s="122">
        <f>SUM(G9:G14)</f>
        <v>0</v>
      </c>
      <c r="H8" s="123" t="str">
        <f>IF(G8=0,"",IF(G8&gt;=4.5,5,IF(G8&gt;=3.75,4,IF(G8&gt;=3,3,IF(G8&gt;=2.5,2,1)))))</f>
        <v/>
      </c>
      <c r="I8" s="124" t="str">
        <f>IF(H8="","",IF(H8=5,"ดีเยี่ยม",IF(H8=4,"ดีมาก",IF(H8=3,"ดี",IF(H8=2,"พอใช้","ปรับปรุง")))))</f>
        <v/>
      </c>
    </row>
    <row r="9" spans="2:25" ht="40.5">
      <c r="B9" s="117" t="s">
        <v>202</v>
      </c>
      <c r="C9" s="125" t="str">
        <f>IF('มฐ.1-1'!U61=0,"",'มฐ.1-1'!U61)</f>
        <v/>
      </c>
      <c r="D9" s="125" t="str">
        <f>IF('มฐ.1-1'!U61=0,"",'มฐ.1-1'!Y2)</f>
        <v/>
      </c>
      <c r="E9" s="126" t="str">
        <f>IF(D9="","",D9*100/C9)</f>
        <v/>
      </c>
      <c r="F9" s="125">
        <v>0.5</v>
      </c>
      <c r="G9" s="126" t="str">
        <f>IF(E9="","",F9*E9/100)</f>
        <v/>
      </c>
      <c r="H9" s="145" t="str">
        <f>IF(G9="","",IF(G9&gt;=0.45,5,IF(G9&gt;=0.38,4,IF(G9&gt;=0.3,3,IF(G9&gt;=0.25,2,1)))))</f>
        <v/>
      </c>
      <c r="I9" s="145" t="str">
        <f t="shared" ref="I9:I14" si="0">IF(H9="","",IF(H9=5,"ดีเยี่ยม",IF(H9=4,"ดีมาก",IF(H9=3,"ดี",IF(H9=2,"พอใช้","ปรับปรุง")))))</f>
        <v/>
      </c>
    </row>
    <row r="10" spans="2:25" ht="40.5" customHeight="1">
      <c r="B10" s="118" t="s">
        <v>203</v>
      </c>
      <c r="C10" s="128" t="str">
        <f>IF('มฐ.1-2'!U61=0,"",'มฐ.1-2'!U61)</f>
        <v/>
      </c>
      <c r="D10" s="128" t="str">
        <f>IF('มฐ.1-2'!U61=0,"",'มฐ.1-2'!Y2)</f>
        <v/>
      </c>
      <c r="E10" s="126" t="str">
        <f t="shared" ref="E10:E14" si="1">IF(D10="","",D10*100/C10)</f>
        <v/>
      </c>
      <c r="F10" s="128">
        <v>0.5</v>
      </c>
      <c r="G10" s="126" t="str">
        <f t="shared" ref="G10:G14" si="2">IF(E10="","",F10*E10/100)</f>
        <v/>
      </c>
      <c r="H10" s="146" t="str">
        <f>IF(G10="","",IF(G10&gt;=0.45,5,IF(G10&gt;=0.38,4,IF(G10&gt;=0.3,3,IF(G10&gt;=0.25,2,1)))))</f>
        <v/>
      </c>
      <c r="I10" s="146" t="str">
        <f t="shared" si="0"/>
        <v/>
      </c>
    </row>
    <row r="11" spans="2:25" ht="61.5" customHeight="1">
      <c r="B11" s="118" t="s">
        <v>204</v>
      </c>
      <c r="C11" s="128" t="str">
        <f>IF('มฐ.1-3'!U61=0,"",'มฐ.1-3'!U61)</f>
        <v/>
      </c>
      <c r="D11" s="128" t="str">
        <f>IF('มฐ.1-3'!U61=0,"",'มฐ.1-3'!Y2)</f>
        <v/>
      </c>
      <c r="E11" s="126" t="str">
        <f t="shared" si="1"/>
        <v/>
      </c>
      <c r="F11" s="130">
        <v>1</v>
      </c>
      <c r="G11" s="126" t="str">
        <f t="shared" si="2"/>
        <v/>
      </c>
      <c r="H11" s="129" t="str">
        <f>IF(G11="","",IF(G11&gt;=0.9,5,IF(G11&gt;=0.75,4,IF(G11&gt;=0.6,3,IF(G11&gt;=0.5,2,1)))))</f>
        <v/>
      </c>
      <c r="I11" s="146" t="str">
        <f t="shared" si="0"/>
        <v/>
      </c>
    </row>
    <row r="12" spans="2:25" ht="40.5">
      <c r="B12" s="118" t="s">
        <v>85</v>
      </c>
      <c r="C12" s="128" t="str">
        <f>IF('มฐ.1-4'!U61=0,"",'มฐ.1-4'!U61)</f>
        <v/>
      </c>
      <c r="D12" s="128" t="str">
        <f>IF('มฐ.1-4'!U61=0,"",'มฐ.1-4'!Y2)</f>
        <v/>
      </c>
      <c r="E12" s="126" t="str">
        <f t="shared" si="1"/>
        <v/>
      </c>
      <c r="F12" s="130">
        <v>1</v>
      </c>
      <c r="G12" s="126" t="str">
        <f t="shared" si="2"/>
        <v/>
      </c>
      <c r="H12" s="129" t="str">
        <f>IF(G12="","",IF(G12&gt;=0.9,5,IF(G12&gt;=0.75,4,IF(G12&gt;=0.6,3,IF(G12&gt;=0.5,2,1)))))</f>
        <v/>
      </c>
      <c r="I12" s="146" t="str">
        <f t="shared" si="0"/>
        <v/>
      </c>
    </row>
    <row r="13" spans="2:25" ht="21">
      <c r="B13" s="118" t="s">
        <v>80</v>
      </c>
      <c r="C13" s="128" t="str">
        <f>IF('มฐ.1-5'!Z61=0,"",'มฐ.1-5'!Z61)</f>
        <v/>
      </c>
      <c r="D13" s="128" t="str">
        <f>IF('มฐ.1-5'!AD2=0,"",'มฐ.1-5'!AD2)</f>
        <v/>
      </c>
      <c r="E13" s="126" t="str">
        <f t="shared" si="1"/>
        <v/>
      </c>
      <c r="F13" s="130">
        <v>1</v>
      </c>
      <c r="G13" s="126" t="str">
        <f t="shared" si="2"/>
        <v/>
      </c>
      <c r="H13" s="129" t="str">
        <f>IF(G13="","",IF(G13&gt;=0.9,5,IF(G13&gt;=0.75,4,IF(G13&gt;=0.6,3,IF(G13&gt;=0.5,2,1)))))</f>
        <v/>
      </c>
      <c r="I13" s="146" t="str">
        <f t="shared" si="0"/>
        <v/>
      </c>
    </row>
    <row r="14" spans="2:25" ht="40.5" customHeight="1" thickBot="1">
      <c r="B14" s="119" t="s">
        <v>205</v>
      </c>
      <c r="C14" s="132" t="str">
        <f>IF('มฐ.1-6'!Z61=0,"",'มฐ.1-6'!Z61)</f>
        <v/>
      </c>
      <c r="D14" s="132" t="str">
        <f>IF('มฐ.1-6'!Z61=0,"",'มฐ.1-6'!AD2)</f>
        <v/>
      </c>
      <c r="E14" s="126" t="str">
        <f t="shared" si="1"/>
        <v/>
      </c>
      <c r="F14" s="131">
        <v>1</v>
      </c>
      <c r="G14" s="126" t="str">
        <f t="shared" si="2"/>
        <v/>
      </c>
      <c r="H14" s="129" t="str">
        <f>IF(G14="","",IF(G14&gt;=0.9,5,IF(G14&gt;=0.75,4,IF(G14&gt;=0.6,3,IF(G14&gt;=0.5,2,1)))))</f>
        <v/>
      </c>
      <c r="I14" s="147" t="str">
        <f t="shared" si="0"/>
        <v/>
      </c>
    </row>
    <row r="15" spans="2:25" ht="42" customHeight="1" thickBot="1">
      <c r="B15" s="137" t="s">
        <v>224</v>
      </c>
      <c r="C15" s="138"/>
      <c r="D15" s="138"/>
      <c r="E15" s="139"/>
      <c r="F15" s="121">
        <f>SUM(F16:F19)</f>
        <v>5</v>
      </c>
      <c r="G15" s="122">
        <f>SUM(G16:G19)</f>
        <v>0</v>
      </c>
      <c r="H15" s="133" t="str">
        <f>IF(G15=0,"",IF(G15&gt;=4.5,5,IF(G15&gt;=3.75,4,IF(G15&gt;=3,3,IF(G15&gt;=2.5,2,1)))))</f>
        <v/>
      </c>
      <c r="I15" s="124" t="str">
        <f>IF(H15="","",IF(H15=5,"ดีเยี่ยม",IF(H15=4,"ดีมาก",IF(H15=3,"ดี",IF(H15=2,"พอใช้","ปรับปรุง")))))</f>
        <v/>
      </c>
    </row>
    <row r="16" spans="2:25" ht="21">
      <c r="B16" s="117" t="s">
        <v>117</v>
      </c>
      <c r="C16" s="125" t="str">
        <f>IF('สรุป มฐ.2'!C9=0,"",'สรุป มฐ.2'!C9)</f>
        <v/>
      </c>
      <c r="D16" s="125" t="str">
        <f>IF('สรุป มฐ.2'!D9=0,"",'สรุป มฐ.2'!D9)</f>
        <v/>
      </c>
      <c r="E16" s="126" t="str">
        <f t="shared" ref="E16:E19" si="3">IF(D16="","",D16*100/C16)</f>
        <v/>
      </c>
      <c r="F16" s="134">
        <v>2</v>
      </c>
      <c r="G16" s="126" t="str">
        <f t="shared" ref="G16:G19" si="4">IF(E16="","",F16*E16/100)</f>
        <v/>
      </c>
      <c r="H16" s="129" t="str">
        <f>IF(G16="","",IF(G16&gt;=1.8,5,IF(G16&gt;=1.5,4,IF(G16&gt;=1.2,3,IF(G16&gt;=1,2,1)))))</f>
        <v/>
      </c>
      <c r="I16" s="127" t="str">
        <f t="shared" ref="I16:I19" si="5">IF(H16="","",IF(H16=5,"ดีเยี่ยม",IF(H16=4,"ดีมาก",IF(H16=3,"ดี",IF(H16=2,"พอใช้","ปรับปรุง")))))</f>
        <v/>
      </c>
    </row>
    <row r="17" spans="2:9" ht="20.25" customHeight="1">
      <c r="B17" s="118" t="s">
        <v>206</v>
      </c>
      <c r="C17" s="125" t="str">
        <f>IF('สรุป มฐ.2'!C10=0,"",'สรุป มฐ.2'!C10)</f>
        <v/>
      </c>
      <c r="D17" s="125" t="str">
        <f>IF('สรุป มฐ.2'!D10=0,"",'สรุป มฐ.2'!D10)</f>
        <v/>
      </c>
      <c r="E17" s="126" t="str">
        <f t="shared" si="3"/>
        <v/>
      </c>
      <c r="F17" s="130">
        <v>1</v>
      </c>
      <c r="G17" s="126" t="str">
        <f t="shared" si="4"/>
        <v/>
      </c>
      <c r="H17" s="129" t="str">
        <f>IF(G17="","",IF(G17&gt;=0.9,5,IF(G17&gt;=0.75,4,IF(G17&gt;=0.6,3,IF(G17&gt;=0.5,2,1)))))</f>
        <v/>
      </c>
      <c r="I17" s="129" t="str">
        <f t="shared" si="5"/>
        <v/>
      </c>
    </row>
    <row r="18" spans="2:9" ht="21" customHeight="1">
      <c r="B18" s="118" t="s">
        <v>207</v>
      </c>
      <c r="C18" s="125" t="str">
        <f>IF('สรุป มฐ.2'!C11=0,"",'สรุป มฐ.2'!C11)</f>
        <v/>
      </c>
      <c r="D18" s="125" t="str">
        <f>IF('สรุป มฐ.2'!D11=0,"",'สรุป มฐ.2'!D11)</f>
        <v/>
      </c>
      <c r="E18" s="126" t="str">
        <f t="shared" si="3"/>
        <v/>
      </c>
      <c r="F18" s="130">
        <v>1</v>
      </c>
      <c r="G18" s="126" t="str">
        <f t="shared" si="4"/>
        <v/>
      </c>
      <c r="H18" s="129" t="str">
        <f>IF(G18="","",IF(G18&gt;=0.9,5,IF(G18&gt;=0.75,4,IF(G18&gt;=0.6,3,IF(G18&gt;=0.5,2,1)))))</f>
        <v/>
      </c>
      <c r="I18" s="129" t="str">
        <f t="shared" si="5"/>
        <v/>
      </c>
    </row>
    <row r="19" spans="2:9" ht="41.25" thickBot="1">
      <c r="B19" s="118" t="s">
        <v>208</v>
      </c>
      <c r="C19" s="125" t="str">
        <f>IF('สรุป มฐ.2'!C12=0,"",'สรุป มฐ.2'!C12)</f>
        <v/>
      </c>
      <c r="D19" s="125" t="str">
        <f>IF('สรุป มฐ.2'!D12=0,"",'สรุป มฐ.2'!D12)</f>
        <v/>
      </c>
      <c r="E19" s="126" t="str">
        <f t="shared" si="3"/>
        <v/>
      </c>
      <c r="F19" s="130">
        <v>1</v>
      </c>
      <c r="G19" s="126" t="str">
        <f t="shared" si="4"/>
        <v/>
      </c>
      <c r="H19" s="129" t="str">
        <f>IF(G19="","",IF(G19&gt;=0.9,5,IF(G19&gt;=0.75,4,IF(G19&gt;=0.6,3,IF(G19&gt;=0.5,2,1)))))</f>
        <v/>
      </c>
      <c r="I19" s="129" t="str">
        <f t="shared" si="5"/>
        <v/>
      </c>
    </row>
    <row r="20" spans="2:9" ht="63.75" thickBot="1">
      <c r="B20" s="137" t="s">
        <v>218</v>
      </c>
      <c r="C20" s="138"/>
      <c r="D20" s="138"/>
      <c r="E20" s="139"/>
      <c r="F20" s="121">
        <f>SUM(F21:F24)</f>
        <v>5</v>
      </c>
      <c r="G20" s="122">
        <f>SUM(G21:G24)</f>
        <v>0</v>
      </c>
      <c r="H20" s="124" t="str">
        <f>IF(G20=0,"",IF(G20&gt;=4.5,5,IF(G20&gt;=3.75,4,IF(G20&gt;=3,3,IF(G20&gt;=2.5,2,1)))))</f>
        <v/>
      </c>
      <c r="I20" s="124" t="str">
        <f>IF(H20="","",IF(H20=5,"ดีเยี่ยม",IF(H20=4,"ดีมาก",IF(H20=3,"ดี",IF(H20=2,"พอใช้","ปรับปรุง")))))</f>
        <v/>
      </c>
    </row>
    <row r="21" spans="2:9" ht="43.5" customHeight="1">
      <c r="B21" s="117" t="s">
        <v>217</v>
      </c>
      <c r="C21" s="125" t="str">
        <f>IF('สรุป มฐ.3'!C9=0,"",'สรุป มฐ.3'!C9)</f>
        <v/>
      </c>
      <c r="D21" s="125" t="str">
        <f>IF('สรุป มฐ.3'!D9=0,"",'สรุป มฐ.3'!D9)</f>
        <v/>
      </c>
      <c r="E21" s="126" t="str">
        <f t="shared" ref="E21:E24" si="6">IF(D21="","",D21*100/C21)</f>
        <v/>
      </c>
      <c r="F21" s="134">
        <v>2</v>
      </c>
      <c r="G21" s="126" t="str">
        <f t="shared" ref="G21:G24" si="7">IF(E21="","",F21*E21/100)</f>
        <v/>
      </c>
      <c r="H21" s="129" t="str">
        <f>IF(G21="","",IF(G21&gt;=1.8,5,IF(G21&gt;=1.5,4,IF(G21&gt;=1.2,3,IF(G21&gt;=1,2,1)))))</f>
        <v/>
      </c>
      <c r="I21" s="127" t="str">
        <f t="shared" ref="I21:I29" si="8">IF(H21="","",IF(H21=5,"ดีเยี่ยม",IF(H21=4,"ดีมาก",IF(H21=3,"ดี",IF(H21=2,"พอใช้","ปรับปรุง")))))</f>
        <v/>
      </c>
    </row>
    <row r="22" spans="2:9" ht="47.25" customHeight="1">
      <c r="B22" s="118" t="s">
        <v>216</v>
      </c>
      <c r="C22" s="125" t="str">
        <f>IF('สรุป มฐ.3'!C10=0,"",'สรุป มฐ.3'!C10)</f>
        <v/>
      </c>
      <c r="D22" s="125" t="str">
        <f>IF('สรุป มฐ.3'!D10=0,"",'สรุป มฐ.3'!D10)</f>
        <v/>
      </c>
      <c r="E22" s="126" t="str">
        <f t="shared" si="6"/>
        <v/>
      </c>
      <c r="F22" s="130">
        <v>1</v>
      </c>
      <c r="G22" s="126" t="str">
        <f t="shared" si="7"/>
        <v/>
      </c>
      <c r="H22" s="129" t="str">
        <f>IF(G22="","",IF(G22&gt;=0.9,5,IF(G22&gt;=0.75,4,IF(G22&gt;=0.6,3,IF(G22&gt;=0.5,2,1)))))</f>
        <v/>
      </c>
      <c r="I22" s="129" t="str">
        <f t="shared" si="8"/>
        <v/>
      </c>
    </row>
    <row r="23" spans="2:9" ht="48" customHeight="1">
      <c r="B23" s="118" t="s">
        <v>215</v>
      </c>
      <c r="C23" s="125" t="str">
        <f>IF('สรุป มฐ.3'!C11=0,"",'สรุป มฐ.3'!C11)</f>
        <v/>
      </c>
      <c r="D23" s="125" t="str">
        <f>IF('สรุป มฐ.3'!D11=0,"",'สรุป มฐ.3'!D11)</f>
        <v/>
      </c>
      <c r="E23" s="126" t="str">
        <f t="shared" si="6"/>
        <v/>
      </c>
      <c r="F23" s="130">
        <v>1</v>
      </c>
      <c r="G23" s="126" t="str">
        <f t="shared" si="7"/>
        <v/>
      </c>
      <c r="H23" s="129" t="str">
        <f>IF(G23="","",IF(G23&gt;=0.9,5,IF(G23&gt;=0.75,4,IF(G23&gt;=0.6,3,IF(G23&gt;=0.5,2,1)))))</f>
        <v/>
      </c>
      <c r="I23" s="129" t="str">
        <f t="shared" si="8"/>
        <v/>
      </c>
    </row>
    <row r="24" spans="2:9" ht="36" customHeight="1" thickBot="1">
      <c r="B24" s="118" t="s">
        <v>214</v>
      </c>
      <c r="C24" s="125" t="str">
        <f>IF('สรุป มฐ.3'!C12=0,"",'สรุป มฐ.3'!C12)</f>
        <v/>
      </c>
      <c r="D24" s="125" t="str">
        <f>IF('สรุป มฐ.3'!D12=0,"",'สรุป มฐ.3'!D12)</f>
        <v/>
      </c>
      <c r="E24" s="126" t="str">
        <f t="shared" si="6"/>
        <v/>
      </c>
      <c r="F24" s="130">
        <v>1</v>
      </c>
      <c r="G24" s="126" t="str">
        <f t="shared" si="7"/>
        <v/>
      </c>
      <c r="H24" s="129" t="str">
        <f>IF(G24="","",IF(G24&gt;=0.9,5,IF(G24&gt;=0.75,4,IF(G24&gt;=0.6,3,IF(G24&gt;=0.5,2,1)))))</f>
        <v/>
      </c>
      <c r="I24" s="135" t="str">
        <f t="shared" si="8"/>
        <v/>
      </c>
    </row>
    <row r="25" spans="2:9" ht="63" customHeight="1" thickBot="1">
      <c r="B25" s="137" t="s">
        <v>219</v>
      </c>
      <c r="C25" s="138"/>
      <c r="D25" s="138"/>
      <c r="E25" s="139"/>
      <c r="F25" s="121">
        <f>SUM(F26:F29)</f>
        <v>5</v>
      </c>
      <c r="G25" s="122">
        <f>SUM(G26:G29)</f>
        <v>0</v>
      </c>
      <c r="H25" s="124" t="str">
        <f>IF(G25=0,"",IF(G25&gt;=4.5,5,IF(G25&gt;=3.75,4,IF(G25&gt;=3,3,IF(G25&gt;=2.5,2,1)))))</f>
        <v/>
      </c>
      <c r="I25" s="124" t="str">
        <f>IF(H25="","",IF(H25=5,"ดีเยี่ยม",IF(H25=4,"ดีมาก",IF(H25=3,"ดี",IF(H25=2,"พอใช้","ปรับปรุง")))))</f>
        <v/>
      </c>
    </row>
    <row r="26" spans="2:9" ht="42" customHeight="1">
      <c r="B26" s="117" t="s">
        <v>220</v>
      </c>
      <c r="C26" s="125" t="str">
        <f>IF('สรุป มฐ.4'!C9=0,"",'สรุป มฐ.4'!C9)</f>
        <v/>
      </c>
      <c r="D26" s="125" t="str">
        <f>IF('สรุป มฐ.4'!D9=0,"",'สรุป มฐ.4'!D9)</f>
        <v/>
      </c>
      <c r="E26" s="126" t="str">
        <f t="shared" ref="E26:E29" si="9">IF(D26="","",D26*100/C26)</f>
        <v/>
      </c>
      <c r="F26" s="134">
        <v>2</v>
      </c>
      <c r="G26" s="126" t="str">
        <f t="shared" ref="G26:G29" si="10">IF(E26="","",F26*E26/100)</f>
        <v/>
      </c>
      <c r="H26" s="129" t="str">
        <f>IF(G26="","",IF(G26&gt;=1.8,5,IF(G26&gt;=1.5,4,IF(G26&gt;=1.2,3,IF(G26&gt;=1,2,1)))))</f>
        <v/>
      </c>
      <c r="I26" s="127" t="str">
        <f t="shared" si="8"/>
        <v/>
      </c>
    </row>
    <row r="27" spans="2:9" ht="39" customHeight="1">
      <c r="B27" s="118" t="s">
        <v>168</v>
      </c>
      <c r="C27" s="125" t="str">
        <f>IF('สรุป มฐ.4'!C10=0,"",'สรุป มฐ.4'!C10)</f>
        <v/>
      </c>
      <c r="D27" s="125" t="str">
        <f>IF('สรุป มฐ.4'!D10=0,"",'สรุป มฐ.4'!D10)</f>
        <v/>
      </c>
      <c r="E27" s="126" t="str">
        <f t="shared" si="9"/>
        <v/>
      </c>
      <c r="F27" s="130">
        <v>1</v>
      </c>
      <c r="G27" s="126" t="str">
        <f t="shared" si="10"/>
        <v/>
      </c>
      <c r="H27" s="129" t="str">
        <f>IF(G27="","",IF(G27&gt;=0.9,5,IF(G27&gt;=0.75,4,IF(G27&gt;=0.6,3,IF(G27&gt;=0.5,2,1)))))</f>
        <v/>
      </c>
      <c r="I27" s="129" t="str">
        <f t="shared" si="8"/>
        <v/>
      </c>
    </row>
    <row r="28" spans="2:9" ht="40.5" customHeight="1">
      <c r="B28" s="118" t="s">
        <v>222</v>
      </c>
      <c r="C28" s="125" t="str">
        <f>IF('สรุป มฐ.4'!C11=0,"",'สรุป มฐ.4'!C11)</f>
        <v/>
      </c>
      <c r="D28" s="125" t="str">
        <f>IF('สรุป มฐ.4'!D11=0,"",'สรุป มฐ.4'!D11)</f>
        <v/>
      </c>
      <c r="E28" s="126" t="str">
        <f t="shared" si="9"/>
        <v/>
      </c>
      <c r="F28" s="130">
        <v>1</v>
      </c>
      <c r="G28" s="126" t="str">
        <f t="shared" si="10"/>
        <v/>
      </c>
      <c r="H28" s="129" t="str">
        <f>IF(G28="","",IF(G28&gt;=0.9,5,IF(G28&gt;=0.75,4,IF(G28&gt;=0.6,3,IF(G28&gt;=0.5,2,1)))))</f>
        <v/>
      </c>
      <c r="I28" s="129" t="str">
        <f t="shared" si="8"/>
        <v/>
      </c>
    </row>
    <row r="29" spans="2:9" ht="22.5" customHeight="1" thickBot="1">
      <c r="B29" s="118" t="s">
        <v>221</v>
      </c>
      <c r="C29" s="125" t="str">
        <f>IF('สรุป มฐ.4'!C12=0,"",'สรุป มฐ.4'!C12)</f>
        <v/>
      </c>
      <c r="D29" s="125" t="str">
        <f>IF('สรุป มฐ.4'!D12=0,"",'สรุป มฐ.4'!D12)</f>
        <v/>
      </c>
      <c r="E29" s="126" t="str">
        <f t="shared" si="9"/>
        <v/>
      </c>
      <c r="F29" s="130">
        <v>1</v>
      </c>
      <c r="G29" s="126" t="str">
        <f t="shared" si="10"/>
        <v/>
      </c>
      <c r="H29" s="129" t="str">
        <f>IF(G29="","",IF(G29&gt;=0.9,5,IF(G29&gt;=0.75,4,IF(G29&gt;=0.6,3,IF(G29&gt;=0.5,2,1)))))</f>
        <v/>
      </c>
      <c r="I29" s="135" t="str">
        <f t="shared" si="8"/>
        <v/>
      </c>
    </row>
    <row r="30" spans="2:9" ht="44.25" customHeight="1" thickBot="1">
      <c r="B30" s="137" t="s">
        <v>209</v>
      </c>
      <c r="C30" s="138"/>
      <c r="D30" s="138"/>
      <c r="E30" s="139"/>
      <c r="F30" s="121">
        <f>SUM(F31:F34)</f>
        <v>5</v>
      </c>
      <c r="G30" s="122">
        <f>SUM(G31:G34)</f>
        <v>0</v>
      </c>
      <c r="H30" s="124" t="str">
        <f>IF(G30=0,"",IF(G30&gt;=4.5,5,IF(G30&gt;=3.75,4,IF(G30&gt;=3,3,IF(G30&gt;=2.5,2,1)))))</f>
        <v/>
      </c>
      <c r="I30" s="124" t="str">
        <f>IF(H30="","",IF(H30=5,"ดีเยี่ยม",IF(H30=4,"ดีมาก",IF(H30=3,"ดี",IF(H30=2,"พอใช้","ปรับปรุง")))))</f>
        <v/>
      </c>
    </row>
    <row r="31" spans="2:9" ht="40.5">
      <c r="B31" s="117" t="s">
        <v>210</v>
      </c>
      <c r="C31" s="107"/>
      <c r="D31" s="107"/>
      <c r="E31" s="114"/>
      <c r="F31" s="134">
        <v>1</v>
      </c>
      <c r="G31" s="126">
        <f>E31*F31/5</f>
        <v>0</v>
      </c>
      <c r="H31" s="129" t="str">
        <f>IF(G31=0,"",IF(G31=1,5,IF(G31=0.8,4,IF(G31=0.6,3,IF(G31=0.4,2,IF(G31=0.2,1))))))</f>
        <v/>
      </c>
      <c r="I31" s="129" t="str">
        <f t="shared" ref="I31:I34" si="11">IF(H31="","",IF(H31=5,"ดีเยี่ยม",IF(H31=4,"ดีมาก",IF(H31=3,"ดี",IF(H31=2,"พอใช้","ปรับปรุง")))))</f>
        <v/>
      </c>
    </row>
    <row r="32" spans="2:9" ht="42" customHeight="1">
      <c r="B32" s="118" t="s">
        <v>211</v>
      </c>
      <c r="C32" s="108"/>
      <c r="D32" s="108"/>
      <c r="E32" s="115"/>
      <c r="F32" s="130">
        <v>1</v>
      </c>
      <c r="G32" s="126">
        <f t="shared" ref="G32:G34" si="12">E32*F32/5</f>
        <v>0</v>
      </c>
      <c r="H32" s="129" t="str">
        <f>IF(G32=0,"",IF(G32=1,5,IF(G32=0.8,4,IF(G32=0.6,3,IF(G32=0.4,2,IF(G32=0.2,1))))))</f>
        <v/>
      </c>
      <c r="I32" s="129" t="str">
        <f t="shared" si="11"/>
        <v/>
      </c>
    </row>
    <row r="33" spans="2:9" ht="43.5" customHeight="1">
      <c r="B33" s="118" t="s">
        <v>212</v>
      </c>
      <c r="C33" s="108"/>
      <c r="D33" s="108"/>
      <c r="E33" s="115"/>
      <c r="F33" s="130">
        <v>2</v>
      </c>
      <c r="G33" s="126">
        <f t="shared" si="12"/>
        <v>0</v>
      </c>
      <c r="H33" s="129" t="str">
        <f>IF(G33=0,"",IF(G33=2,5,IF(G33=1.6,4,IF(G33=1.2,3,IF(G33=0.8,2,IF(G33=0.4,1,0))))))</f>
        <v/>
      </c>
      <c r="I33" s="129" t="str">
        <f t="shared" si="11"/>
        <v/>
      </c>
    </row>
    <row r="34" spans="2:9" ht="24" customHeight="1" thickBot="1">
      <c r="B34" s="118" t="s">
        <v>213</v>
      </c>
      <c r="C34" s="108"/>
      <c r="D34" s="108"/>
      <c r="E34" s="115"/>
      <c r="F34" s="130">
        <v>1</v>
      </c>
      <c r="G34" s="126">
        <f t="shared" si="12"/>
        <v>0</v>
      </c>
      <c r="H34" s="129" t="str">
        <f>IF(G34=0,"",IF(G34=1,5,IF(G34=0.8,4,IF(G34=0.6,3,IF(G34=0.4,2,IF(G34=0.2,1))))))</f>
        <v/>
      </c>
      <c r="I34" s="129" t="str">
        <f t="shared" si="11"/>
        <v/>
      </c>
    </row>
    <row r="35" spans="2:9" ht="66.75" customHeight="1" thickBot="1">
      <c r="B35" s="137" t="s">
        <v>197</v>
      </c>
      <c r="C35" s="138"/>
      <c r="D35" s="138"/>
      <c r="E35" s="139"/>
      <c r="F35" s="121">
        <f>SUM(F36:F39)</f>
        <v>5</v>
      </c>
      <c r="G35" s="122">
        <f>SUM(G36:G39)</f>
        <v>0</v>
      </c>
      <c r="H35" s="124" t="str">
        <f>IF(G35=0,"",IF(G35&gt;=4.5,5,IF(G35&gt;=3.75,4,IF(G35&gt;=3,3,IF(G35&gt;=2.5,2,1)))))</f>
        <v/>
      </c>
      <c r="I35" s="124" t="str">
        <f>IF(H35="","",IF(H35=5,"ดีเยี่ยม",IF(H35=4,"ดีมาก",IF(H35=3,"ดี",IF(H35=2,"พอใช้","ปรับปรุง")))))</f>
        <v/>
      </c>
    </row>
    <row r="36" spans="2:9" ht="21">
      <c r="B36" s="117" t="s">
        <v>198</v>
      </c>
      <c r="C36" s="125" t="str">
        <f>IF('สรุป มฐ.6'!C9=0,"",'สรุป มฐ.6'!C9)</f>
        <v/>
      </c>
      <c r="D36" s="125" t="str">
        <f>IF('สรุป มฐ.6'!D9=0,"",'สรุป มฐ.6'!D9)</f>
        <v/>
      </c>
      <c r="E36" s="126" t="str">
        <f t="shared" ref="E36:E39" si="13">IF(D36="","",D36*100/C36)</f>
        <v/>
      </c>
      <c r="F36" s="134">
        <v>2</v>
      </c>
      <c r="G36" s="126" t="str">
        <f t="shared" ref="G36:G39" si="14">IF(E36="","",F36*E36/100)</f>
        <v/>
      </c>
      <c r="H36" s="129" t="str">
        <f>IF(G36="","",IF(G36&gt;=1.8,5,IF(G36&gt;=1.5,4,IF(G36&gt;=1.2,3,IF(G36&gt;=1,2,1)))))</f>
        <v/>
      </c>
      <c r="I36" s="127" t="str">
        <f t="shared" ref="I36:I39" si="15">IF(H36="","",IF(H36=5,"ดีเยี่ยม",IF(H36=4,"ดีมาก",IF(H36=3,"ดี",IF(H36=2,"พอใช้","ปรับปรุง")))))</f>
        <v/>
      </c>
    </row>
    <row r="37" spans="2:9" ht="42" customHeight="1">
      <c r="B37" s="118" t="s">
        <v>199</v>
      </c>
      <c r="C37" s="125" t="str">
        <f>IF('สรุป มฐ.6'!C10=0,"",'สรุป มฐ.6'!C10)</f>
        <v/>
      </c>
      <c r="D37" s="125" t="str">
        <f>IF('สรุป มฐ.6'!D10=0,"",'สรุป มฐ.6'!D10)</f>
        <v/>
      </c>
      <c r="E37" s="126" t="str">
        <f t="shared" si="13"/>
        <v/>
      </c>
      <c r="F37" s="130">
        <v>1</v>
      </c>
      <c r="G37" s="126" t="str">
        <f t="shared" si="14"/>
        <v/>
      </c>
      <c r="H37" s="129" t="str">
        <f>IF(G37="","",IF(G37&gt;=0.9,5,IF(G37&gt;=0.75,4,IF(G37&gt;=0.6,3,IF(G37&gt;=0.5,2,1)))))</f>
        <v/>
      </c>
      <c r="I37" s="129" t="str">
        <f t="shared" si="15"/>
        <v/>
      </c>
    </row>
    <row r="38" spans="2:9" ht="22.5" customHeight="1">
      <c r="B38" s="118" t="s">
        <v>200</v>
      </c>
      <c r="C38" s="125" t="str">
        <f>IF('สรุป มฐ.6'!C11=0,"",'สรุป มฐ.6'!C11)</f>
        <v/>
      </c>
      <c r="D38" s="125" t="str">
        <f>IF('สรุป มฐ.6'!D11=0,"",'สรุป มฐ.6'!D11)</f>
        <v/>
      </c>
      <c r="E38" s="126" t="str">
        <f t="shared" si="13"/>
        <v/>
      </c>
      <c r="F38" s="130">
        <v>1</v>
      </c>
      <c r="G38" s="126" t="str">
        <f t="shared" si="14"/>
        <v/>
      </c>
      <c r="H38" s="129" t="str">
        <f>IF(G38="","",IF(G38&gt;=0.9,5,IF(G38&gt;=0.75,4,IF(G38&gt;=0.6,3,IF(G38&gt;=0.5,2,1)))))</f>
        <v/>
      </c>
      <c r="I38" s="129" t="str">
        <f t="shared" si="15"/>
        <v/>
      </c>
    </row>
    <row r="39" spans="2:9" ht="41.25" thickBot="1">
      <c r="B39" s="119" t="s">
        <v>201</v>
      </c>
      <c r="C39" s="132" t="str">
        <f>IF('สรุป มฐ.6'!C12=0,"",'สรุป มฐ.6'!C12)</f>
        <v/>
      </c>
      <c r="D39" s="132" t="str">
        <f>IF('สรุป มฐ.6'!D12=0,"",'สรุป มฐ.6'!D12)</f>
        <v/>
      </c>
      <c r="E39" s="140" t="str">
        <f t="shared" si="13"/>
        <v/>
      </c>
      <c r="F39" s="131">
        <v>1</v>
      </c>
      <c r="G39" s="140" t="str">
        <f t="shared" si="14"/>
        <v/>
      </c>
      <c r="H39" s="135" t="str">
        <f>IF(G39="","",IF(G39&gt;=0.9,5,IF(G39&gt;=0.75,4,IF(G39&gt;=0.6,3,IF(G39&gt;=0.5,2,1)))))</f>
        <v/>
      </c>
      <c r="I39" s="135" t="str">
        <f t="shared" si="15"/>
        <v/>
      </c>
    </row>
    <row r="40" spans="2:9">
      <c r="B40" s="120"/>
      <c r="C40" s="120"/>
      <c r="D40" s="120"/>
      <c r="E40" s="120"/>
      <c r="F40" s="120"/>
      <c r="G40" s="120"/>
      <c r="H40" s="120"/>
      <c r="I40" s="120"/>
    </row>
    <row r="41" spans="2:9">
      <c r="B41" s="120"/>
      <c r="C41" s="120"/>
      <c r="D41" s="120"/>
      <c r="E41" s="120"/>
      <c r="F41" s="120"/>
      <c r="G41" s="120"/>
      <c r="H41" s="120"/>
      <c r="I41" s="120"/>
    </row>
    <row r="42" spans="2:9" ht="22.5">
      <c r="B42" s="120"/>
      <c r="C42" s="136"/>
      <c r="D42" s="136" t="s">
        <v>87</v>
      </c>
      <c r="E42" s="136"/>
      <c r="F42" s="136"/>
      <c r="G42" s="136"/>
      <c r="H42" s="136"/>
      <c r="I42" s="120"/>
    </row>
    <row r="43" spans="2:9" ht="22.5">
      <c r="B43" s="120"/>
      <c r="C43" s="136"/>
      <c r="D43" s="166" t="str">
        <f>"("&amp;บันทึกข้อความ!Q10&amp;")"</f>
        <v>(นายพัฒนพล คำกมล)</v>
      </c>
      <c r="E43" s="166"/>
      <c r="F43" s="166"/>
      <c r="G43" s="136"/>
      <c r="H43" s="136"/>
      <c r="I43" s="120"/>
    </row>
    <row r="44" spans="2:9" ht="22.5">
      <c r="B44" s="120"/>
      <c r="C44" s="136"/>
      <c r="D44" s="136" t="str">
        <f>"วันที่ประเมิน      "&amp;บันทึกข้อความ!F4</f>
        <v>วันที่ประเมิน      4 พฤษภาคม 2557</v>
      </c>
      <c r="E44" s="136"/>
      <c r="F44" s="136"/>
      <c r="G44" s="136"/>
      <c r="H44" s="136"/>
      <c r="I44" s="120"/>
    </row>
  </sheetData>
  <sheetProtection password="CF17" sheet="1" objects="1" scenarios="1" selectLockedCells="1"/>
  <mergeCells count="5">
    <mergeCell ref="B2:I2"/>
    <mergeCell ref="B3:I3"/>
    <mergeCell ref="B4:I4"/>
    <mergeCell ref="B5:I5"/>
    <mergeCell ref="D43:F43"/>
  </mergeCells>
  <printOptions horizontalCentered="1"/>
  <pageMargins left="0.51181102362204722" right="0.11811023622047245" top="0.74803149606299213" bottom="0.15748031496062992" header="0.11811023622047245" footer="0.11811023622047245"/>
  <pageSetup paperSize="9" scale="90" orientation="portrait" blackAndWhite="1" horizontalDpi="4294967293" verticalDpi="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B1:Y27"/>
  <sheetViews>
    <sheetView showGridLines="0" showRowColHeaders="0" workbookViewId="0">
      <selection activeCell="M15" sqref="M15"/>
    </sheetView>
  </sheetViews>
  <sheetFormatPr defaultColWidth="23.25" defaultRowHeight="20.25"/>
  <cols>
    <col min="1" max="1" width="15" style="32" customWidth="1"/>
    <col min="2" max="2" width="38.875" style="32" customWidth="1"/>
    <col min="3" max="3" width="9.375" style="32" customWidth="1"/>
    <col min="4" max="4" width="12.25" style="32" customWidth="1"/>
    <col min="5" max="5" width="9.25" style="32" customWidth="1"/>
    <col min="6" max="6" width="8" style="32" customWidth="1"/>
    <col min="7" max="7" width="7.625" style="32" customWidth="1"/>
    <col min="8" max="8" width="9" style="32" customWidth="1"/>
    <col min="9" max="9" width="9.875" style="32" customWidth="1"/>
    <col min="10" max="13" width="11.375" style="32" customWidth="1"/>
    <col min="14" max="23" width="2.75" style="32" customWidth="1"/>
    <col min="24" max="24" width="5.75" style="32" customWidth="1"/>
    <col min="25" max="25" width="8.875" style="32" customWidth="1"/>
    <col min="26" max="26" width="10.625" style="32" customWidth="1"/>
    <col min="27" max="16384" width="23.25" style="32"/>
  </cols>
  <sheetData>
    <row r="1" spans="2:25" ht="37.5" customHeight="1"/>
    <row r="2" spans="2:25" s="33" customFormat="1" ht="19.5" customHeight="1">
      <c r="B2" s="206" t="s">
        <v>69</v>
      </c>
      <c r="C2" s="206"/>
      <c r="D2" s="206"/>
      <c r="E2" s="206"/>
      <c r="F2" s="206"/>
      <c r="G2" s="206"/>
      <c r="H2" s="206"/>
      <c r="I2" s="206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</row>
    <row r="3" spans="2:25" s="33" customFormat="1" ht="19.5" customHeight="1">
      <c r="B3" s="206" t="str">
        <f>บันทึกข้อความ!Q4&amp;"  "&amp;บันทึกข้อความ!Q5</f>
        <v>โรงเรียนพระปริยัติธรรม....  สำนักงานพระพุทธศาสนาแห่งชาติ</v>
      </c>
      <c r="C3" s="206"/>
      <c r="D3" s="206"/>
      <c r="E3" s="206"/>
      <c r="F3" s="206"/>
      <c r="G3" s="206"/>
      <c r="H3" s="206"/>
      <c r="I3" s="206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</row>
    <row r="4" spans="2:25" s="33" customFormat="1" ht="19.5" customHeight="1">
      <c r="B4" s="206" t="str">
        <f>บันทึกข้อความ!Q8&amp;"  ปีการศึกษา "&amp;บันทึกข้อความ!Q9</f>
        <v>ระดับมัธยมศึกษาปีที่...  ปีการศึกษา 2556</v>
      </c>
      <c r="C4" s="206"/>
      <c r="D4" s="206"/>
      <c r="E4" s="206"/>
      <c r="F4" s="206"/>
      <c r="G4" s="206"/>
      <c r="H4" s="206"/>
      <c r="I4" s="206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</row>
    <row r="5" spans="2:25" s="33" customFormat="1" ht="19.5" customHeight="1">
      <c r="B5" s="207" t="s">
        <v>73</v>
      </c>
      <c r="C5" s="207"/>
      <c r="D5" s="207"/>
      <c r="E5" s="207"/>
      <c r="F5" s="207"/>
      <c r="G5" s="207"/>
      <c r="H5" s="207"/>
      <c r="I5" s="207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</row>
    <row r="6" spans="2:25" ht="19.5" customHeight="1" thickBot="1">
      <c r="B6" s="73" t="s">
        <v>196</v>
      </c>
      <c r="C6" s="73"/>
      <c r="D6" s="73"/>
      <c r="E6" s="73"/>
      <c r="F6" s="73"/>
      <c r="G6" s="73"/>
      <c r="H6" s="73"/>
      <c r="I6" s="73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</row>
    <row r="7" spans="2:25" ht="123" customHeight="1" thickBot="1">
      <c r="B7" s="74" t="s">
        <v>74</v>
      </c>
      <c r="C7" s="74" t="s">
        <v>88</v>
      </c>
      <c r="D7" s="74" t="s">
        <v>89</v>
      </c>
      <c r="E7" s="74" t="s">
        <v>75</v>
      </c>
      <c r="F7" s="74" t="s">
        <v>76</v>
      </c>
      <c r="G7" s="74" t="s">
        <v>77</v>
      </c>
      <c r="H7" s="74" t="s">
        <v>78</v>
      </c>
      <c r="I7" s="74" t="s">
        <v>79</v>
      </c>
    </row>
    <row r="8" spans="2:25" ht="66.75" customHeight="1" thickBot="1">
      <c r="B8" s="75" t="s">
        <v>197</v>
      </c>
      <c r="C8" s="91"/>
      <c r="D8" s="91"/>
      <c r="E8" s="91"/>
      <c r="F8" s="76">
        <f>SUM(F9:F12)</f>
        <v>5</v>
      </c>
      <c r="G8" s="77">
        <f>SUM(G9:G12)</f>
        <v>0</v>
      </c>
      <c r="H8" s="78" t="str">
        <f>IF(G8=0,"",IF(G8&gt;=4.5,5,IF(G8&gt;=3.75,4,IF(G8&gt;=3,3,IF(G8&gt;=2.5,2,1)))))</f>
        <v/>
      </c>
      <c r="I8" s="78" t="str">
        <f>IF(H8="","",IF(H8=5,"ดีเยี่ยม",IF(H8=4,"ดีมาก",IF(H8=3,"ดี",IF(H8=2,"พอใช้","ปรับปรุง")))))</f>
        <v/>
      </c>
    </row>
    <row r="9" spans="2:25">
      <c r="B9" s="79" t="s">
        <v>198</v>
      </c>
      <c r="C9" s="80">
        <f>'มฐ.6-1'!AD61</f>
        <v>0</v>
      </c>
      <c r="D9" s="80">
        <f>'มฐ.6-1'!AH2</f>
        <v>0</v>
      </c>
      <c r="E9" s="81" t="str">
        <f>'มฐ.6-1'!AH3</f>
        <v>-</v>
      </c>
      <c r="F9" s="101">
        <f>'มฐ.6-1'!AH1</f>
        <v>2</v>
      </c>
      <c r="G9" s="81" t="str">
        <f>'มฐ.6-1'!AH4</f>
        <v>-</v>
      </c>
      <c r="H9" s="80" t="str">
        <f>'มฐ.6-1'!AC53</f>
        <v>-</v>
      </c>
      <c r="I9" s="80" t="str">
        <f>'มฐ.6-1'!AC54</f>
        <v>-</v>
      </c>
    </row>
    <row r="10" spans="2:25" ht="42" customHeight="1">
      <c r="B10" s="82" t="s">
        <v>199</v>
      </c>
      <c r="C10" s="83">
        <f>'มฐ.6-2'!AD61</f>
        <v>0</v>
      </c>
      <c r="D10" s="83">
        <f>'มฐ.6-2'!AH2</f>
        <v>0</v>
      </c>
      <c r="E10" s="84" t="str">
        <f>'มฐ.6-2'!AH3</f>
        <v>-</v>
      </c>
      <c r="F10" s="85">
        <f>'มฐ.6-2'!AH1</f>
        <v>1</v>
      </c>
      <c r="G10" s="84" t="str">
        <f>'มฐ.6-2'!AH4</f>
        <v>-</v>
      </c>
      <c r="H10" s="83" t="str">
        <f>'มฐ.6-2'!AC53</f>
        <v>-</v>
      </c>
      <c r="I10" s="83" t="str">
        <f>'มฐ.6-2'!AC54</f>
        <v>-</v>
      </c>
    </row>
    <row r="11" spans="2:25" ht="22.5" customHeight="1">
      <c r="B11" s="82" t="s">
        <v>200</v>
      </c>
      <c r="C11" s="83">
        <f>'มฐ.6-3'!AD61</f>
        <v>0</v>
      </c>
      <c r="D11" s="83">
        <f>'มฐ.6-3'!AH2</f>
        <v>0</v>
      </c>
      <c r="E11" s="84" t="str">
        <f>'มฐ.6-3'!AH3</f>
        <v>-</v>
      </c>
      <c r="F11" s="85">
        <f>'มฐ.6-3'!AH1</f>
        <v>1</v>
      </c>
      <c r="G11" s="84" t="str">
        <f>'มฐ.6-3'!AH4</f>
        <v>-</v>
      </c>
      <c r="H11" s="83" t="str">
        <f>'มฐ.6-3'!AC53</f>
        <v>-</v>
      </c>
      <c r="I11" s="83" t="str">
        <f>'มฐ.6-3'!AC54</f>
        <v>-</v>
      </c>
    </row>
    <row r="12" spans="2:25" ht="40.5">
      <c r="B12" s="82" t="s">
        <v>201</v>
      </c>
      <c r="C12" s="83">
        <f>'มฐ.6-4'!AD61</f>
        <v>0</v>
      </c>
      <c r="D12" s="83">
        <f>'มฐ.6-4'!AH2</f>
        <v>0</v>
      </c>
      <c r="E12" s="84" t="str">
        <f>'มฐ.6-4'!AH3</f>
        <v>-</v>
      </c>
      <c r="F12" s="85">
        <f>'มฐ.6-4'!AH1</f>
        <v>1</v>
      </c>
      <c r="G12" s="84" t="str">
        <f>'มฐ.6-4'!AH4</f>
        <v>-</v>
      </c>
      <c r="H12" s="83" t="str">
        <f>'มฐ.6-4'!AC53</f>
        <v>-</v>
      </c>
      <c r="I12" s="83" t="str">
        <f>'มฐ.6-4'!AC54</f>
        <v>-</v>
      </c>
    </row>
    <row r="13" spans="2:25">
      <c r="B13" s="90"/>
      <c r="C13" s="90"/>
      <c r="D13" s="90"/>
      <c r="E13" s="90"/>
      <c r="F13" s="90"/>
      <c r="G13" s="90"/>
      <c r="H13" s="90"/>
      <c r="I13" s="90"/>
    </row>
    <row r="14" spans="2:25">
      <c r="B14" s="90"/>
      <c r="C14" s="90"/>
      <c r="D14" s="90"/>
      <c r="E14" s="90"/>
      <c r="F14" s="90"/>
      <c r="G14" s="90"/>
      <c r="H14" s="90"/>
      <c r="I14" s="90"/>
    </row>
    <row r="15" spans="2:25">
      <c r="B15" s="90"/>
      <c r="C15" s="90"/>
      <c r="D15" s="90"/>
      <c r="E15" s="90"/>
      <c r="F15" s="90"/>
      <c r="G15" s="90"/>
      <c r="H15" s="90"/>
      <c r="I15" s="90"/>
    </row>
    <row r="16" spans="2:25" ht="22.5">
      <c r="B16" s="90"/>
      <c r="C16" s="92"/>
      <c r="D16" s="92" t="s">
        <v>87</v>
      </c>
      <c r="E16" s="92"/>
      <c r="F16" s="92"/>
      <c r="G16" s="92"/>
      <c r="H16" s="92"/>
      <c r="I16" s="90"/>
    </row>
    <row r="17" spans="2:9" ht="22.5">
      <c r="B17" s="90"/>
      <c r="C17" s="92"/>
      <c r="D17" s="208" t="str">
        <f>"("&amp;บันทึกข้อความ!Q10&amp;")"</f>
        <v>(นายพัฒนพล คำกมล)</v>
      </c>
      <c r="E17" s="208"/>
      <c r="F17" s="208"/>
      <c r="G17" s="92"/>
      <c r="H17" s="92"/>
      <c r="I17" s="90"/>
    </row>
    <row r="18" spans="2:9" ht="22.5">
      <c r="B18" s="90"/>
      <c r="C18" s="92"/>
      <c r="D18" s="92" t="str">
        <f>"วันที่ประเมิน      "&amp;บันทึกข้อความ!F4</f>
        <v>วันที่ประเมิน      4 พฤษภาคม 2557</v>
      </c>
      <c r="E18" s="92"/>
      <c r="F18" s="92"/>
      <c r="G18" s="92"/>
      <c r="H18" s="92"/>
      <c r="I18" s="90"/>
    </row>
    <row r="19" spans="2:9" ht="22.5">
      <c r="B19" s="90"/>
      <c r="C19" s="92"/>
      <c r="D19" s="92"/>
      <c r="E19" s="92"/>
      <c r="F19" s="92"/>
      <c r="G19" s="92"/>
      <c r="H19" s="92"/>
      <c r="I19" s="90"/>
    </row>
    <row r="20" spans="2:9" ht="22.5">
      <c r="B20" s="90"/>
      <c r="C20" s="92"/>
      <c r="D20" s="92"/>
      <c r="E20" s="92"/>
      <c r="F20" s="92"/>
      <c r="G20" s="92"/>
      <c r="H20" s="92"/>
      <c r="I20" s="90"/>
    </row>
    <row r="21" spans="2:9" ht="22.5">
      <c r="B21" s="90"/>
      <c r="C21" s="92"/>
      <c r="D21" s="92"/>
      <c r="E21" s="92"/>
      <c r="F21" s="92"/>
      <c r="G21" s="92"/>
      <c r="H21" s="92"/>
      <c r="I21" s="90"/>
    </row>
    <row r="22" spans="2:9">
      <c r="B22" s="90"/>
      <c r="C22" s="90"/>
      <c r="D22" s="90"/>
      <c r="E22" s="90"/>
      <c r="F22" s="90"/>
      <c r="G22" s="90"/>
      <c r="H22" s="90"/>
      <c r="I22" s="90"/>
    </row>
    <row r="23" spans="2:9">
      <c r="B23" s="90"/>
      <c r="C23" s="90"/>
      <c r="D23" s="90"/>
      <c r="E23" s="90"/>
      <c r="F23" s="90"/>
      <c r="G23" s="90"/>
      <c r="H23" s="90"/>
      <c r="I23" s="90"/>
    </row>
    <row r="24" spans="2:9">
      <c r="B24" s="90"/>
      <c r="C24" s="90"/>
      <c r="D24" s="90"/>
      <c r="E24" s="90"/>
      <c r="F24" s="90"/>
      <c r="G24" s="90"/>
      <c r="H24" s="90"/>
      <c r="I24" s="90"/>
    </row>
    <row r="25" spans="2:9">
      <c r="B25" s="90"/>
      <c r="C25" s="90"/>
      <c r="D25" s="90"/>
      <c r="E25" s="90"/>
      <c r="F25" s="90"/>
      <c r="G25" s="90"/>
      <c r="H25" s="90"/>
      <c r="I25" s="90"/>
    </row>
    <row r="26" spans="2:9">
      <c r="B26" s="90"/>
      <c r="C26" s="90"/>
      <c r="D26" s="90"/>
      <c r="E26" s="90"/>
      <c r="F26" s="90"/>
      <c r="G26" s="90"/>
      <c r="H26" s="90"/>
      <c r="I26" s="90"/>
    </row>
    <row r="27" spans="2:9">
      <c r="B27" s="90"/>
      <c r="C27" s="90"/>
      <c r="D27" s="90"/>
      <c r="E27" s="90"/>
      <c r="F27" s="90"/>
      <c r="G27" s="90"/>
      <c r="H27" s="90"/>
      <c r="I27" s="90"/>
    </row>
  </sheetData>
  <sheetProtection password="CF17" sheet="1" objects="1" scenarios="1" selectLockedCells="1"/>
  <mergeCells count="5">
    <mergeCell ref="B2:I2"/>
    <mergeCell ref="B3:I3"/>
    <mergeCell ref="B4:I4"/>
    <mergeCell ref="B5:I5"/>
    <mergeCell ref="D17:F17"/>
  </mergeCells>
  <printOptions horizontalCentered="1"/>
  <pageMargins left="0.51181102362204722" right="0.11811023622047245" top="0.74803149606299213" bottom="0.15748031496062992" header="0.11811023622047245" footer="0.11811023622047245"/>
  <pageSetup paperSize="9" scale="90" orientation="portrait" horizontalDpi="4294967293" verticalDpi="0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B1:Y44"/>
  <sheetViews>
    <sheetView showGridLines="0" showRowColHeaders="0" workbookViewId="0">
      <selection activeCell="C9" sqref="C9"/>
    </sheetView>
  </sheetViews>
  <sheetFormatPr defaultColWidth="23.25" defaultRowHeight="20.25"/>
  <cols>
    <col min="1" max="1" width="15" style="32" customWidth="1"/>
    <col min="2" max="2" width="41.375" style="32" customWidth="1"/>
    <col min="3" max="3" width="8.875" style="32" customWidth="1"/>
    <col min="4" max="4" width="12" style="32" customWidth="1"/>
    <col min="5" max="5" width="8.875" style="32" customWidth="1"/>
    <col min="6" max="6" width="6.75" style="32" customWidth="1"/>
    <col min="7" max="7" width="7.625" style="32" customWidth="1"/>
    <col min="8" max="8" width="7.75" style="32" customWidth="1"/>
    <col min="9" max="9" width="9.25" style="32" customWidth="1"/>
    <col min="10" max="13" width="11.375" style="32" customWidth="1"/>
    <col min="14" max="23" width="2.75" style="32" customWidth="1"/>
    <col min="24" max="24" width="5.75" style="32" customWidth="1"/>
    <col min="25" max="25" width="8.875" style="32" customWidth="1"/>
    <col min="26" max="26" width="10.625" style="32" customWidth="1"/>
    <col min="27" max="16384" width="23.25" style="32"/>
  </cols>
  <sheetData>
    <row r="1" spans="2:25" ht="37.5" customHeight="1"/>
    <row r="2" spans="2:25" s="33" customFormat="1" ht="19.5" customHeight="1">
      <c r="B2" s="164" t="s">
        <v>69</v>
      </c>
      <c r="C2" s="164"/>
      <c r="D2" s="164"/>
      <c r="E2" s="164"/>
      <c r="F2" s="164"/>
      <c r="G2" s="164"/>
      <c r="H2" s="164"/>
      <c r="I2" s="164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</row>
    <row r="3" spans="2:25" s="33" customFormat="1" ht="19.5" customHeight="1">
      <c r="B3" s="164" t="str">
        <f>บันทึกข้อความ!Q4&amp;"  "&amp;บันทึกข้อความ!Q5</f>
        <v>โรงเรียนพระปริยัติธรรม....  สำนักงานพระพุทธศาสนาแห่งชาติ</v>
      </c>
      <c r="C3" s="164"/>
      <c r="D3" s="164"/>
      <c r="E3" s="164"/>
      <c r="F3" s="164"/>
      <c r="G3" s="164"/>
      <c r="H3" s="164"/>
      <c r="I3" s="164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</row>
    <row r="4" spans="2:25" s="33" customFormat="1" ht="19.5" customHeight="1">
      <c r="B4" s="164" t="str">
        <f>บันทึกข้อความ!Q8&amp;"  ปีการศึกษา "&amp;บันทึกข้อความ!Q9</f>
        <v>ระดับมัธยมศึกษาปีที่...  ปีการศึกษา 2556</v>
      </c>
      <c r="C4" s="164"/>
      <c r="D4" s="164"/>
      <c r="E4" s="164"/>
      <c r="F4" s="164"/>
      <c r="G4" s="164"/>
      <c r="H4" s="164"/>
      <c r="I4" s="164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</row>
    <row r="5" spans="2:25" s="33" customFormat="1" ht="19.5" customHeight="1" thickBot="1">
      <c r="B5" s="165" t="s">
        <v>223</v>
      </c>
      <c r="C5" s="165"/>
      <c r="D5" s="165"/>
      <c r="E5" s="165"/>
      <c r="F5" s="165"/>
      <c r="G5" s="165"/>
      <c r="H5" s="165"/>
      <c r="I5" s="165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</row>
    <row r="6" spans="2:25" ht="105" customHeight="1" thickBot="1">
      <c r="B6" s="113" t="s">
        <v>74</v>
      </c>
      <c r="C6" s="113" t="s">
        <v>88</v>
      </c>
      <c r="D6" s="113" t="s">
        <v>89</v>
      </c>
      <c r="E6" s="113" t="s">
        <v>75</v>
      </c>
      <c r="F6" s="113" t="s">
        <v>76</v>
      </c>
      <c r="G6" s="113" t="s">
        <v>77</v>
      </c>
      <c r="H6" s="113" t="s">
        <v>78</v>
      </c>
      <c r="I6" s="113" t="s">
        <v>79</v>
      </c>
    </row>
    <row r="7" spans="2:25" ht="27" customHeight="1" thickBot="1">
      <c r="B7" s="116" t="s">
        <v>73</v>
      </c>
      <c r="C7" s="105"/>
      <c r="D7" s="105"/>
      <c r="E7" s="106"/>
      <c r="F7" s="109">
        <v>30</v>
      </c>
      <c r="G7" s="110">
        <f>SUM(G8,G15,G20,G25,G30,G35)</f>
        <v>0</v>
      </c>
      <c r="H7" s="111" t="str">
        <f>IF(G7=0,"",IF(G7&gt;=27,5,IF(G7&gt;=22.5,4,IF(G7&gt;=18,3,IF(G7&gt;=15,2,1)))))</f>
        <v/>
      </c>
      <c r="I7" s="112" t="str">
        <f>IF(H7="","",IF(H7=5,"ดีเยี่ยม",IF(H7=4,"ดีมาก",IF(H7=3,"ดี",IF(H7=2,"พอใช้","ปรับปรุง")))))</f>
        <v/>
      </c>
    </row>
    <row r="8" spans="2:25" ht="41.25" customHeight="1" thickBot="1">
      <c r="B8" s="137" t="s">
        <v>81</v>
      </c>
      <c r="C8" s="138"/>
      <c r="D8" s="138"/>
      <c r="E8" s="139"/>
      <c r="F8" s="121">
        <v>5</v>
      </c>
      <c r="G8" s="122">
        <f>SUM(G9:G14)</f>
        <v>0</v>
      </c>
      <c r="H8" s="123" t="str">
        <f>IF(G8=0,"",IF(G8&gt;=4.5,5,IF(G8&gt;=3.75,4,IF(G8&gt;=3,3,IF(G8&gt;=2.5,2,1)))))</f>
        <v/>
      </c>
      <c r="I8" s="124" t="str">
        <f>IF(H8="","",IF(H8=5,"ดีเยี่ยม",IF(H8=4,"ดีมาก",IF(H8=3,"ดี",IF(H8=2,"พอใช้","ปรับปรุง")))))</f>
        <v/>
      </c>
    </row>
    <row r="9" spans="2:25" ht="40.5">
      <c r="B9" s="117" t="s">
        <v>202</v>
      </c>
      <c r="C9" s="141"/>
      <c r="D9" s="141"/>
      <c r="E9" s="126" t="str">
        <f>IF(D9="","",D9*100/C9)</f>
        <v/>
      </c>
      <c r="F9" s="125">
        <v>0.5</v>
      </c>
      <c r="G9" s="126" t="str">
        <f>IF(E9="","",F9*E9/100)</f>
        <v/>
      </c>
      <c r="H9" s="127" t="str">
        <f>IF(G9="","",IF(G9&gt;=0.45,5,IF(G9&gt;=0.38,4,IF(G9&gt;=0.3,3,IF(G9&gt;=0.25,2,1)))))</f>
        <v/>
      </c>
      <c r="I9" s="127" t="str">
        <f t="shared" ref="I9:I14" si="0">IF(H9="","",IF(H9=5,"ดีเยี่ยม",IF(H9=4,"ดีมาก",IF(H9=3,"ดี",IF(H9=2,"พอใช้","ปรับปรุง")))))</f>
        <v/>
      </c>
    </row>
    <row r="10" spans="2:25" ht="40.5" customHeight="1">
      <c r="B10" s="118" t="s">
        <v>203</v>
      </c>
      <c r="C10" s="142"/>
      <c r="D10" s="142"/>
      <c r="E10" s="126" t="str">
        <f t="shared" ref="E10:E29" si="1">IF(D10="","",D10*100/C10)</f>
        <v/>
      </c>
      <c r="F10" s="128">
        <v>0.5</v>
      </c>
      <c r="G10" s="126" t="str">
        <f t="shared" ref="G10:G14" si="2">IF(E10="","",F10*E10/100)</f>
        <v/>
      </c>
      <c r="H10" s="129" t="str">
        <f>IF(G10="","",IF(G10&gt;=0.45,5,IF(G10&gt;=0.38,4,IF(G10&gt;=0.3,3,IF(G10&gt;=0.25,2,1)))))</f>
        <v/>
      </c>
      <c r="I10" s="129" t="str">
        <f t="shared" si="0"/>
        <v/>
      </c>
    </row>
    <row r="11" spans="2:25" ht="61.5" customHeight="1">
      <c r="B11" s="118" t="s">
        <v>204</v>
      </c>
      <c r="C11" s="142"/>
      <c r="D11" s="142"/>
      <c r="E11" s="126" t="str">
        <f t="shared" si="1"/>
        <v/>
      </c>
      <c r="F11" s="130">
        <v>1</v>
      </c>
      <c r="G11" s="126" t="str">
        <f t="shared" si="2"/>
        <v/>
      </c>
      <c r="H11" s="129" t="str">
        <f>IF(G11="","",IF(G11&gt;=0.9,5,IF(G11&gt;=0.75,4,IF(G11&gt;=0.6,3,IF(G11&gt;=0.5,2,1)))))</f>
        <v/>
      </c>
      <c r="I11" s="129" t="str">
        <f t="shared" si="0"/>
        <v/>
      </c>
    </row>
    <row r="12" spans="2:25" ht="40.5">
      <c r="B12" s="118" t="s">
        <v>85</v>
      </c>
      <c r="C12" s="142"/>
      <c r="D12" s="142"/>
      <c r="E12" s="126" t="str">
        <f t="shared" si="1"/>
        <v/>
      </c>
      <c r="F12" s="130">
        <v>1</v>
      </c>
      <c r="G12" s="126" t="str">
        <f t="shared" si="2"/>
        <v/>
      </c>
      <c r="H12" s="129" t="str">
        <f>IF(G12="","",IF(G12&gt;=0.9,5,IF(G12&gt;=0.75,4,IF(G12&gt;=0.6,3,IF(G12&gt;=0.5,2,1)))))</f>
        <v/>
      </c>
      <c r="I12" s="129" t="str">
        <f t="shared" si="0"/>
        <v/>
      </c>
    </row>
    <row r="13" spans="2:25" ht="21">
      <c r="B13" s="118" t="s">
        <v>80</v>
      </c>
      <c r="C13" s="142"/>
      <c r="D13" s="142"/>
      <c r="E13" s="126" t="str">
        <f t="shared" si="1"/>
        <v/>
      </c>
      <c r="F13" s="130">
        <v>1</v>
      </c>
      <c r="G13" s="126" t="str">
        <f t="shared" si="2"/>
        <v/>
      </c>
      <c r="H13" s="129" t="str">
        <f>IF(G13="","",IF(G13&gt;=0.9,5,IF(G13&gt;=0.75,4,IF(G13&gt;=0.6,3,IF(G13&gt;=0.5,2,1)))))</f>
        <v/>
      </c>
      <c r="I13" s="129" t="str">
        <f t="shared" si="0"/>
        <v/>
      </c>
    </row>
    <row r="14" spans="2:25" ht="40.5" customHeight="1" thickBot="1">
      <c r="B14" s="119" t="s">
        <v>205</v>
      </c>
      <c r="C14" s="143"/>
      <c r="D14" s="143"/>
      <c r="E14" s="126" t="str">
        <f t="shared" si="1"/>
        <v/>
      </c>
      <c r="F14" s="131">
        <v>1</v>
      </c>
      <c r="G14" s="126" t="str">
        <f t="shared" si="2"/>
        <v/>
      </c>
      <c r="H14" s="144" t="str">
        <f>IF(G14="","",IF(G14&gt;=0.9,5,IF(G14&gt;=0.75,4,IF(G14&gt;=0.6,3,IF(G14&gt;=0.5,2,1)))))</f>
        <v/>
      </c>
      <c r="I14" s="135" t="str">
        <f t="shared" si="0"/>
        <v/>
      </c>
    </row>
    <row r="15" spans="2:25" ht="42" customHeight="1" thickBot="1">
      <c r="B15" s="137" t="s">
        <v>224</v>
      </c>
      <c r="C15" s="138"/>
      <c r="D15" s="138"/>
      <c r="E15" s="139"/>
      <c r="F15" s="121">
        <f>SUM(F16:F19)</f>
        <v>5</v>
      </c>
      <c r="G15" s="122">
        <f>SUM(G16:G19)</f>
        <v>0</v>
      </c>
      <c r="H15" s="124" t="str">
        <f>IF(G15=0,"",IF(G15&gt;=4.5,5,IF(G15&gt;=3.75,4,IF(G15&gt;=3,3,IF(G15&gt;=2.5,2,1)))))</f>
        <v/>
      </c>
      <c r="I15" s="124" t="str">
        <f>IF(H15="","",IF(H15=5,"ดีเยี่ยม",IF(H15=4,"ดีมาก",IF(H15=3,"ดี",IF(H15=2,"พอใช้","ปรับปรุง")))))</f>
        <v/>
      </c>
    </row>
    <row r="16" spans="2:25" ht="21">
      <c r="B16" s="117" t="s">
        <v>117</v>
      </c>
      <c r="C16" s="141"/>
      <c r="D16" s="141"/>
      <c r="E16" s="126" t="str">
        <f t="shared" si="1"/>
        <v/>
      </c>
      <c r="F16" s="134">
        <v>2</v>
      </c>
      <c r="G16" s="126" t="str">
        <f t="shared" ref="G16:G19" si="3">IF(E16="","",F16*E16/100)</f>
        <v/>
      </c>
      <c r="H16" s="129" t="str">
        <f>IF(G16="","",IF(G16&gt;=1.8,5,IF(G16&gt;=1.5,4,IF(G16&gt;=1.2,3,IF(G16&gt;=1,2,1)))))</f>
        <v/>
      </c>
      <c r="I16" s="127" t="str">
        <f t="shared" ref="I16:I19" si="4">IF(H16="","",IF(H16=5,"ดีเยี่ยม",IF(H16=4,"ดีมาก",IF(H16=3,"ดี",IF(H16=2,"พอใช้","ปรับปรุง")))))</f>
        <v/>
      </c>
    </row>
    <row r="17" spans="2:9" ht="20.25" customHeight="1">
      <c r="B17" s="118" t="s">
        <v>206</v>
      </c>
      <c r="C17" s="141"/>
      <c r="D17" s="141"/>
      <c r="E17" s="126" t="str">
        <f t="shared" si="1"/>
        <v/>
      </c>
      <c r="F17" s="130">
        <v>1</v>
      </c>
      <c r="G17" s="126" t="str">
        <f t="shared" si="3"/>
        <v/>
      </c>
      <c r="H17" s="129" t="str">
        <f>IF(G17="","",IF(G17&gt;=0.9,5,IF(G17&gt;=0.75,4,IF(G17&gt;=0.6,3,IF(G17&gt;=0.5,2,1)))))</f>
        <v/>
      </c>
      <c r="I17" s="129" t="str">
        <f t="shared" si="4"/>
        <v/>
      </c>
    </row>
    <row r="18" spans="2:9" ht="21" customHeight="1">
      <c r="B18" s="118" t="s">
        <v>207</v>
      </c>
      <c r="C18" s="141"/>
      <c r="D18" s="141"/>
      <c r="E18" s="126" t="str">
        <f t="shared" si="1"/>
        <v/>
      </c>
      <c r="F18" s="130">
        <v>1</v>
      </c>
      <c r="G18" s="126" t="str">
        <f t="shared" si="3"/>
        <v/>
      </c>
      <c r="H18" s="129" t="str">
        <f>IF(G18="","",IF(G18&gt;=0.9,5,IF(G18&gt;=0.75,4,IF(G18&gt;=0.6,3,IF(G18&gt;=0.5,2,1)))))</f>
        <v/>
      </c>
      <c r="I18" s="129" t="str">
        <f t="shared" si="4"/>
        <v/>
      </c>
    </row>
    <row r="19" spans="2:9" ht="41.25" thickBot="1">
      <c r="B19" s="118" t="s">
        <v>208</v>
      </c>
      <c r="C19" s="141"/>
      <c r="D19" s="141"/>
      <c r="E19" s="126" t="str">
        <f t="shared" si="1"/>
        <v/>
      </c>
      <c r="F19" s="130">
        <v>1</v>
      </c>
      <c r="G19" s="126" t="str">
        <f t="shared" si="3"/>
        <v/>
      </c>
      <c r="H19" s="129" t="str">
        <f>IF(G19="","",IF(G19&gt;=0.9,5,IF(G19&gt;=0.75,4,IF(G19&gt;=0.6,3,IF(G19&gt;=0.5,2,1)))))</f>
        <v/>
      </c>
      <c r="I19" s="129" t="str">
        <f t="shared" si="4"/>
        <v/>
      </c>
    </row>
    <row r="20" spans="2:9" ht="63.75" thickBot="1">
      <c r="B20" s="137" t="s">
        <v>218</v>
      </c>
      <c r="C20" s="138"/>
      <c r="D20" s="138"/>
      <c r="E20" s="139"/>
      <c r="F20" s="121">
        <f>SUM(F21:F24)</f>
        <v>5</v>
      </c>
      <c r="G20" s="122">
        <f>SUM(G21:G24)</f>
        <v>0</v>
      </c>
      <c r="H20" s="124" t="str">
        <f>IF(G20=0,"",IF(G20&gt;=4.5,5,IF(G20&gt;=3.75,4,IF(G20&gt;=3,3,IF(G20&gt;=2.5,2,1)))))</f>
        <v/>
      </c>
      <c r="I20" s="124" t="str">
        <f>IF(H20="","",IF(H20=5,"ดีเยี่ยม",IF(H20=4,"ดีมาก",IF(H20=3,"ดี",IF(H20=2,"พอใช้","ปรับปรุง")))))</f>
        <v/>
      </c>
    </row>
    <row r="21" spans="2:9" ht="43.5" customHeight="1">
      <c r="B21" s="117" t="s">
        <v>217</v>
      </c>
      <c r="C21" s="141"/>
      <c r="D21" s="141"/>
      <c r="E21" s="126" t="str">
        <f t="shared" si="1"/>
        <v/>
      </c>
      <c r="F21" s="134">
        <v>2</v>
      </c>
      <c r="G21" s="126" t="str">
        <f t="shared" ref="G21:G24" si="5">IF(E21="","",F21*E21/100)</f>
        <v/>
      </c>
      <c r="H21" s="129" t="str">
        <f>IF(G21="","",IF(G21&gt;=1.8,5,IF(G21&gt;=1.5,4,IF(G21&gt;=1.2,3,IF(G21&gt;=1,2,1)))))</f>
        <v/>
      </c>
      <c r="I21" s="127" t="str">
        <f t="shared" ref="I21:I29" si="6">IF(H21="","",IF(H21=5,"ดีเยี่ยม",IF(H21=4,"ดีมาก",IF(H21=3,"ดี",IF(H21=2,"พอใช้","ปรับปรุง")))))</f>
        <v/>
      </c>
    </row>
    <row r="22" spans="2:9" ht="47.25" customHeight="1">
      <c r="B22" s="118" t="s">
        <v>216</v>
      </c>
      <c r="C22" s="141"/>
      <c r="D22" s="141"/>
      <c r="E22" s="126" t="str">
        <f t="shared" si="1"/>
        <v/>
      </c>
      <c r="F22" s="130">
        <v>1</v>
      </c>
      <c r="G22" s="126" t="str">
        <f t="shared" si="5"/>
        <v/>
      </c>
      <c r="H22" s="129" t="str">
        <f>IF(G22="","",IF(G22&gt;=0.9,5,IF(G22&gt;=0.75,4,IF(G22&gt;=0.6,3,IF(G22&gt;=0.5,2,1)))))</f>
        <v/>
      </c>
      <c r="I22" s="129" t="str">
        <f t="shared" si="6"/>
        <v/>
      </c>
    </row>
    <row r="23" spans="2:9" ht="48" customHeight="1">
      <c r="B23" s="118" t="s">
        <v>215</v>
      </c>
      <c r="C23" s="141"/>
      <c r="D23" s="141"/>
      <c r="E23" s="126" t="str">
        <f t="shared" si="1"/>
        <v/>
      </c>
      <c r="F23" s="130">
        <v>1</v>
      </c>
      <c r="G23" s="126" t="str">
        <f t="shared" si="5"/>
        <v/>
      </c>
      <c r="H23" s="129" t="str">
        <f>IF(G23="","",IF(G23&gt;=0.9,5,IF(G23&gt;=0.75,4,IF(G23&gt;=0.6,3,IF(G23&gt;=0.5,2,1)))))</f>
        <v/>
      </c>
      <c r="I23" s="129" t="str">
        <f t="shared" si="6"/>
        <v/>
      </c>
    </row>
    <row r="24" spans="2:9" ht="36" customHeight="1" thickBot="1">
      <c r="B24" s="118" t="s">
        <v>214</v>
      </c>
      <c r="C24" s="141"/>
      <c r="D24" s="141"/>
      <c r="E24" s="126" t="str">
        <f t="shared" si="1"/>
        <v/>
      </c>
      <c r="F24" s="130">
        <v>1</v>
      </c>
      <c r="G24" s="126" t="str">
        <f t="shared" si="5"/>
        <v/>
      </c>
      <c r="H24" s="129" t="str">
        <f>IF(G24="","",IF(G24&gt;=0.9,5,IF(G24&gt;=0.75,4,IF(G24&gt;=0.6,3,IF(G24&gt;=0.5,2,1)))))</f>
        <v/>
      </c>
      <c r="I24" s="135" t="str">
        <f t="shared" si="6"/>
        <v/>
      </c>
    </row>
    <row r="25" spans="2:9" ht="63" customHeight="1" thickBot="1">
      <c r="B25" s="137" t="s">
        <v>219</v>
      </c>
      <c r="C25" s="138"/>
      <c r="D25" s="138"/>
      <c r="E25" s="139"/>
      <c r="F25" s="121">
        <f>SUM(F26:F29)</f>
        <v>5</v>
      </c>
      <c r="G25" s="122">
        <f>SUM(G26:G29)</f>
        <v>0</v>
      </c>
      <c r="H25" s="124" t="str">
        <f>IF(G25=0,"",IF(G25&gt;=4.5,5,IF(G25&gt;=3.75,4,IF(G25&gt;=3,3,IF(G25&gt;=2.5,2,1)))))</f>
        <v/>
      </c>
      <c r="I25" s="124" t="str">
        <f>IF(H25="","",IF(H25=5,"ดีเยี่ยม",IF(H25=4,"ดีมาก",IF(H25=3,"ดี",IF(H25=2,"พอใช้","ปรับปรุง")))))</f>
        <v/>
      </c>
    </row>
    <row r="26" spans="2:9" ht="42" customHeight="1">
      <c r="B26" s="117" t="s">
        <v>220</v>
      </c>
      <c r="C26" s="141"/>
      <c r="D26" s="141"/>
      <c r="E26" s="126" t="str">
        <f t="shared" si="1"/>
        <v/>
      </c>
      <c r="F26" s="134">
        <v>2</v>
      </c>
      <c r="G26" s="126" t="str">
        <f t="shared" ref="G26:G29" si="7">IF(E26="","",F26*E26/100)</f>
        <v/>
      </c>
      <c r="H26" s="129" t="str">
        <f>IF(G26="","",IF(G26&gt;=1.8,5,IF(G26&gt;=1.5,4,IF(G26&gt;=1.2,3,IF(G26&gt;=1,2,1)))))</f>
        <v/>
      </c>
      <c r="I26" s="127" t="str">
        <f t="shared" si="6"/>
        <v/>
      </c>
    </row>
    <row r="27" spans="2:9" ht="39" customHeight="1">
      <c r="B27" s="118" t="s">
        <v>168</v>
      </c>
      <c r="C27" s="141"/>
      <c r="D27" s="141"/>
      <c r="E27" s="126" t="str">
        <f t="shared" si="1"/>
        <v/>
      </c>
      <c r="F27" s="130">
        <v>1</v>
      </c>
      <c r="G27" s="126" t="str">
        <f t="shared" si="7"/>
        <v/>
      </c>
      <c r="H27" s="129" t="str">
        <f>IF(G27="","",IF(G27&gt;=0.9,5,IF(G27&gt;=0.75,4,IF(G27&gt;=0.6,3,IF(G27&gt;=0.5,2,1)))))</f>
        <v/>
      </c>
      <c r="I27" s="129" t="str">
        <f t="shared" si="6"/>
        <v/>
      </c>
    </row>
    <row r="28" spans="2:9" ht="40.5" customHeight="1">
      <c r="B28" s="118" t="s">
        <v>222</v>
      </c>
      <c r="C28" s="141"/>
      <c r="D28" s="141"/>
      <c r="E28" s="126" t="str">
        <f t="shared" si="1"/>
        <v/>
      </c>
      <c r="F28" s="130">
        <v>1</v>
      </c>
      <c r="G28" s="126" t="str">
        <f t="shared" si="7"/>
        <v/>
      </c>
      <c r="H28" s="129" t="str">
        <f>IF(G28="","",IF(G28&gt;=0.9,5,IF(G28&gt;=0.75,4,IF(G28&gt;=0.6,3,IF(G28&gt;=0.5,2,1)))))</f>
        <v/>
      </c>
      <c r="I28" s="129" t="str">
        <f t="shared" si="6"/>
        <v/>
      </c>
    </row>
    <row r="29" spans="2:9" ht="22.5" customHeight="1" thickBot="1">
      <c r="B29" s="118" t="s">
        <v>221</v>
      </c>
      <c r="C29" s="141"/>
      <c r="D29" s="141"/>
      <c r="E29" s="126" t="str">
        <f t="shared" si="1"/>
        <v/>
      </c>
      <c r="F29" s="130">
        <v>1</v>
      </c>
      <c r="G29" s="126" t="str">
        <f t="shared" si="7"/>
        <v/>
      </c>
      <c r="H29" s="129" t="str">
        <f>IF(G29="","",IF(G29&gt;=0.9,5,IF(G29&gt;=0.75,4,IF(G29&gt;=0.6,3,IF(G29&gt;=0.5,2,1)))))</f>
        <v/>
      </c>
      <c r="I29" s="135" t="str">
        <f t="shared" si="6"/>
        <v/>
      </c>
    </row>
    <row r="30" spans="2:9" ht="44.25" customHeight="1" thickBot="1">
      <c r="B30" s="137" t="s">
        <v>209</v>
      </c>
      <c r="C30" s="138"/>
      <c r="D30" s="138"/>
      <c r="E30" s="139"/>
      <c r="F30" s="121">
        <f>SUM(F31:F34)</f>
        <v>5</v>
      </c>
      <c r="G30" s="122">
        <f>SUM(G31:G34)</f>
        <v>0</v>
      </c>
      <c r="H30" s="124" t="str">
        <f>IF(G30=0,"",IF(G30&gt;=4.5,5,IF(G30&gt;=3.75,4,IF(G30&gt;=3,3,IF(G30&gt;=2.5,2,1)))))</f>
        <v/>
      </c>
      <c r="I30" s="124" t="str">
        <f>IF(H30="","",IF(H30=5,"ดีเยี่ยม",IF(H30=4,"ดีมาก",IF(H30=3,"ดี",IF(H30=2,"พอใช้","ปรับปรุง")))))</f>
        <v/>
      </c>
    </row>
    <row r="31" spans="2:9" ht="40.5">
      <c r="B31" s="117" t="s">
        <v>210</v>
      </c>
      <c r="C31" s="107"/>
      <c r="D31" s="107"/>
      <c r="E31" s="114"/>
      <c r="F31" s="134">
        <v>1</v>
      </c>
      <c r="G31" s="126" t="str">
        <f>IF(E31="","",E31*F31/5)</f>
        <v/>
      </c>
      <c r="H31" s="129" t="str">
        <f>IF(G31="","",IF(G31=1,5,IF(G31=0.8,4,IF(G31=0.6,3,IF(G31=0.4,2,IF(G31=0.2,1))))))</f>
        <v/>
      </c>
      <c r="I31" s="129" t="str">
        <f t="shared" ref="I31:I34" si="8">IF(H31="","",IF(H31=5,"ดีเยี่ยม",IF(H31=4,"ดีมาก",IF(H31=3,"ดี",IF(H31=2,"พอใช้","ปรับปรุง")))))</f>
        <v/>
      </c>
    </row>
    <row r="32" spans="2:9" ht="42" customHeight="1">
      <c r="B32" s="118" t="s">
        <v>211</v>
      </c>
      <c r="C32" s="108"/>
      <c r="D32" s="108"/>
      <c r="E32" s="115"/>
      <c r="F32" s="130">
        <v>1</v>
      </c>
      <c r="G32" s="126" t="str">
        <f t="shared" ref="G32:G34" si="9">IF(E32="","",E32*F32/5)</f>
        <v/>
      </c>
      <c r="H32" s="129" t="str">
        <f>IF(G32="","",IF(G32=1,5,IF(G32=0.8,4,IF(G32=0.6,3,IF(G32=0.4,2,IF(G32=0.2,1))))))</f>
        <v/>
      </c>
      <c r="I32" s="129" t="str">
        <f t="shared" si="8"/>
        <v/>
      </c>
    </row>
    <row r="33" spans="2:9" ht="43.5" customHeight="1">
      <c r="B33" s="118" t="s">
        <v>212</v>
      </c>
      <c r="C33" s="108"/>
      <c r="D33" s="108"/>
      <c r="E33" s="115"/>
      <c r="F33" s="130">
        <v>2</v>
      </c>
      <c r="G33" s="126" t="str">
        <f t="shared" si="9"/>
        <v/>
      </c>
      <c r="H33" s="129" t="str">
        <f>IF(G33="","",IF(G33=2,5,IF(G33=1.6,4,IF(G33=1.2,3,IF(G33=0.8,2,IF(G33=0.4,1,0))))))</f>
        <v/>
      </c>
      <c r="I33" s="129" t="str">
        <f t="shared" si="8"/>
        <v/>
      </c>
    </row>
    <row r="34" spans="2:9" ht="24" customHeight="1" thickBot="1">
      <c r="B34" s="118" t="s">
        <v>213</v>
      </c>
      <c r="C34" s="108"/>
      <c r="D34" s="108"/>
      <c r="E34" s="115"/>
      <c r="F34" s="130">
        <v>1</v>
      </c>
      <c r="G34" s="126" t="str">
        <f t="shared" si="9"/>
        <v/>
      </c>
      <c r="H34" s="129" t="str">
        <f>IF(G34="","",IF(G34=1,5,IF(G34=0.8,4,IF(G34=0.6,3,IF(G34=0.4,2,IF(G34=0.2,1))))))</f>
        <v/>
      </c>
      <c r="I34" s="129" t="str">
        <f t="shared" si="8"/>
        <v/>
      </c>
    </row>
    <row r="35" spans="2:9" ht="66.75" customHeight="1" thickBot="1">
      <c r="B35" s="137" t="s">
        <v>197</v>
      </c>
      <c r="C35" s="138"/>
      <c r="D35" s="138"/>
      <c r="E35" s="139"/>
      <c r="F35" s="121">
        <f>SUM(F36:F39)</f>
        <v>5</v>
      </c>
      <c r="G35" s="122">
        <f>SUM(G36:G39)</f>
        <v>0</v>
      </c>
      <c r="H35" s="124" t="str">
        <f>IF(G35=0,"",IF(G35&gt;=4.5,5,IF(G35&gt;=3.75,4,IF(G35&gt;=3,3,IF(G35&gt;=2.5,2,1)))))</f>
        <v/>
      </c>
      <c r="I35" s="124" t="str">
        <f>IF(H35="","",IF(H35=5,"ดีเยี่ยม",IF(H35=4,"ดีมาก",IF(H35=3,"ดี",IF(H35=2,"พอใช้","ปรับปรุง")))))</f>
        <v/>
      </c>
    </row>
    <row r="36" spans="2:9" ht="21">
      <c r="B36" s="117" t="s">
        <v>198</v>
      </c>
      <c r="C36" s="141"/>
      <c r="D36" s="141"/>
      <c r="E36" s="126" t="str">
        <f t="shared" ref="E36:E39" si="10">IF(D36="","",D36*100/C36)</f>
        <v/>
      </c>
      <c r="F36" s="134">
        <v>2</v>
      </c>
      <c r="G36" s="126" t="str">
        <f t="shared" ref="G36:G39" si="11">IF(E36="","",F36*E36/100)</f>
        <v/>
      </c>
      <c r="H36" s="129" t="str">
        <f>IF(G36="","",IF(G36&gt;=1.8,5,IF(G36&gt;=1.5,4,IF(G36&gt;=1.2,3,IF(G36&gt;=1,2,1)))))</f>
        <v/>
      </c>
      <c r="I36" s="127" t="str">
        <f t="shared" ref="I36:I39" si="12">IF(H36="","",IF(H36=5,"ดีเยี่ยม",IF(H36=4,"ดีมาก",IF(H36=3,"ดี",IF(H36=2,"พอใช้","ปรับปรุง")))))</f>
        <v/>
      </c>
    </row>
    <row r="37" spans="2:9" ht="42" customHeight="1">
      <c r="B37" s="118" t="s">
        <v>199</v>
      </c>
      <c r="C37" s="141"/>
      <c r="D37" s="141"/>
      <c r="E37" s="126" t="str">
        <f t="shared" si="10"/>
        <v/>
      </c>
      <c r="F37" s="130">
        <v>1</v>
      </c>
      <c r="G37" s="126" t="str">
        <f t="shared" si="11"/>
        <v/>
      </c>
      <c r="H37" s="129" t="str">
        <f>IF(G37="","",IF(G37&gt;=0.9,5,IF(G37&gt;=0.75,4,IF(G37&gt;=0.6,3,IF(G37&gt;=0.5,2,1)))))</f>
        <v/>
      </c>
      <c r="I37" s="129" t="str">
        <f t="shared" si="12"/>
        <v/>
      </c>
    </row>
    <row r="38" spans="2:9" ht="22.5" customHeight="1">
      <c r="B38" s="118" t="s">
        <v>200</v>
      </c>
      <c r="C38" s="141"/>
      <c r="D38" s="141"/>
      <c r="E38" s="126" t="str">
        <f t="shared" si="10"/>
        <v/>
      </c>
      <c r="F38" s="130">
        <v>1</v>
      </c>
      <c r="G38" s="126" t="str">
        <f t="shared" si="11"/>
        <v/>
      </c>
      <c r="H38" s="129" t="str">
        <f>IF(G38="","",IF(G38&gt;=0.9,5,IF(G38&gt;=0.75,4,IF(G38&gt;=0.6,3,IF(G38&gt;=0.5,2,1)))))</f>
        <v/>
      </c>
      <c r="I38" s="129" t="str">
        <f t="shared" si="12"/>
        <v/>
      </c>
    </row>
    <row r="39" spans="2:9" ht="41.25" thickBot="1">
      <c r="B39" s="119" t="s">
        <v>201</v>
      </c>
      <c r="C39" s="143"/>
      <c r="D39" s="143"/>
      <c r="E39" s="140" t="str">
        <f t="shared" si="10"/>
        <v/>
      </c>
      <c r="F39" s="131">
        <v>1</v>
      </c>
      <c r="G39" s="140" t="str">
        <f t="shared" si="11"/>
        <v/>
      </c>
      <c r="H39" s="135" t="str">
        <f>IF(G39="","",IF(G39&gt;=0.9,5,IF(G39&gt;=0.75,4,IF(G39&gt;=0.6,3,IF(G39&gt;=0.5,2,1)))))</f>
        <v/>
      </c>
      <c r="I39" s="135" t="str">
        <f t="shared" si="12"/>
        <v/>
      </c>
    </row>
    <row r="40" spans="2:9">
      <c r="B40" s="120"/>
      <c r="C40" s="120"/>
      <c r="D40" s="120"/>
      <c r="E40" s="120"/>
      <c r="F40" s="120"/>
      <c r="G40" s="120"/>
      <c r="H40" s="120"/>
      <c r="I40" s="120"/>
    </row>
    <row r="41" spans="2:9">
      <c r="B41" s="120"/>
      <c r="C41" s="120"/>
      <c r="D41" s="120"/>
      <c r="E41" s="120"/>
      <c r="F41" s="120"/>
      <c r="G41" s="120"/>
      <c r="H41" s="120"/>
      <c r="I41" s="120"/>
    </row>
    <row r="42" spans="2:9" ht="22.5">
      <c r="B42" s="120"/>
      <c r="C42" s="136"/>
      <c r="D42" s="136" t="s">
        <v>87</v>
      </c>
      <c r="E42" s="136"/>
      <c r="F42" s="136"/>
      <c r="G42" s="136"/>
      <c r="H42" s="136"/>
      <c r="I42" s="120"/>
    </row>
    <row r="43" spans="2:9" ht="22.5">
      <c r="B43" s="120"/>
      <c r="C43" s="136"/>
      <c r="D43" s="166" t="str">
        <f>"("&amp;บันทึกข้อความ!Q10&amp;")"</f>
        <v>(นายพัฒนพล คำกมล)</v>
      </c>
      <c r="E43" s="166"/>
      <c r="F43" s="166"/>
      <c r="G43" s="136"/>
      <c r="H43" s="136"/>
      <c r="I43" s="120"/>
    </row>
    <row r="44" spans="2:9" ht="22.5">
      <c r="B44" s="120"/>
      <c r="C44" s="136"/>
      <c r="D44" s="136" t="str">
        <f>"วันที่ประเมิน      "&amp;บันทึกข้อความ!F4</f>
        <v>วันที่ประเมิน      4 พฤษภาคม 2557</v>
      </c>
      <c r="E44" s="136"/>
      <c r="F44" s="136"/>
      <c r="G44" s="136"/>
      <c r="H44" s="136"/>
      <c r="I44" s="120"/>
    </row>
  </sheetData>
  <sheetProtection password="CF17" sheet="1" objects="1" scenarios="1" selectLockedCells="1"/>
  <mergeCells count="5">
    <mergeCell ref="B2:I2"/>
    <mergeCell ref="B3:I3"/>
    <mergeCell ref="B4:I4"/>
    <mergeCell ref="B5:I5"/>
    <mergeCell ref="D43:F43"/>
  </mergeCells>
  <printOptions horizontalCentered="1"/>
  <pageMargins left="0.51181102362204722" right="0.11811023622047245" top="0.74803149606299213" bottom="0.15748031496062992" header="0.11811023622047245" footer="0.11811023622047245"/>
  <pageSetup paperSize="9" scale="90" orientation="portrait" blackAndWhite="1" horizontalDpi="4294967293" verticalDpi="0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>
  <dimension ref="A1:C13"/>
  <sheetViews>
    <sheetView workbookViewId="0">
      <selection activeCell="A14" sqref="A14"/>
    </sheetView>
  </sheetViews>
  <sheetFormatPr defaultRowHeight="14.25"/>
  <cols>
    <col min="1" max="1" width="20.625" customWidth="1"/>
  </cols>
  <sheetData>
    <row r="1" spans="1:3">
      <c r="B1" s="25"/>
    </row>
    <row r="2" spans="1:3">
      <c r="A2" t="s">
        <v>16</v>
      </c>
      <c r="B2" s="25">
        <v>2553</v>
      </c>
      <c r="C2">
        <v>5</v>
      </c>
    </row>
    <row r="3" spans="1:3">
      <c r="A3" t="s">
        <v>17</v>
      </c>
      <c r="B3" s="25">
        <v>2554</v>
      </c>
      <c r="C3">
        <v>4</v>
      </c>
    </row>
    <row r="4" spans="1:3">
      <c r="A4" t="s">
        <v>18</v>
      </c>
      <c r="B4" s="25">
        <v>2555</v>
      </c>
      <c r="C4">
        <v>3</v>
      </c>
    </row>
    <row r="5" spans="1:3">
      <c r="A5" t="s">
        <v>19</v>
      </c>
      <c r="B5" s="25">
        <v>2556</v>
      </c>
      <c r="C5">
        <v>2</v>
      </c>
    </row>
    <row r="6" spans="1:3">
      <c r="A6" t="s">
        <v>20</v>
      </c>
      <c r="B6" s="25">
        <v>2557</v>
      </c>
      <c r="C6">
        <v>1</v>
      </c>
    </row>
    <row r="7" spans="1:3">
      <c r="A7" t="s">
        <v>21</v>
      </c>
      <c r="B7" s="25">
        <v>2558</v>
      </c>
    </row>
    <row r="8" spans="1:3">
      <c r="A8" t="s">
        <v>22</v>
      </c>
      <c r="B8" s="25">
        <v>2559</v>
      </c>
    </row>
    <row r="9" spans="1:3">
      <c r="A9" t="s">
        <v>23</v>
      </c>
      <c r="B9" s="25">
        <v>2560</v>
      </c>
    </row>
    <row r="10" spans="1:3">
      <c r="A10" t="s">
        <v>24</v>
      </c>
      <c r="B10" s="25">
        <v>2561</v>
      </c>
    </row>
    <row r="11" spans="1:3">
      <c r="A11" t="s">
        <v>70</v>
      </c>
      <c r="B11" s="25">
        <v>2562</v>
      </c>
    </row>
    <row r="12" spans="1:3">
      <c r="A12" t="s">
        <v>71</v>
      </c>
      <c r="B12" s="25">
        <v>2563</v>
      </c>
    </row>
    <row r="13" spans="1:3">
      <c r="A13" t="s">
        <v>72</v>
      </c>
      <c r="B13" s="25">
        <v>2564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A1:AE85"/>
  <sheetViews>
    <sheetView showGridLines="0" showRowColHeaders="0" topLeftCell="A3" workbookViewId="0">
      <selection activeCell="Q7" sqref="Q7:Q10"/>
    </sheetView>
  </sheetViews>
  <sheetFormatPr defaultColWidth="23.25" defaultRowHeight="22.5"/>
  <cols>
    <col min="1" max="1" width="15" style="33" customWidth="1"/>
    <col min="2" max="2" width="4.125" style="1" customWidth="1"/>
    <col min="3" max="3" width="8.75" style="1" customWidth="1"/>
    <col min="4" max="4" width="21.875" style="1" customWidth="1"/>
    <col min="5" max="19" width="2.75" style="1" customWidth="1"/>
    <col min="20" max="20" width="5.75" style="1" customWidth="1"/>
    <col min="21" max="21" width="7.875" style="1" customWidth="1"/>
    <col min="22" max="22" width="10.625" style="33" customWidth="1"/>
    <col min="23" max="23" width="14.625" style="36" customWidth="1"/>
    <col min="24" max="24" width="16.625" style="33" customWidth="1"/>
    <col min="25" max="25" width="10.25" style="33" customWidth="1"/>
    <col min="26" max="26" width="13.625" style="33" customWidth="1"/>
    <col min="27" max="31" width="23.25" style="33"/>
    <col min="32" max="16384" width="23.25" style="1"/>
  </cols>
  <sheetData>
    <row r="1" spans="1:31"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X1" s="52" t="s">
        <v>43</v>
      </c>
      <c r="Y1" s="53">
        <v>0.5</v>
      </c>
      <c r="Z1" s="56" t="s">
        <v>42</v>
      </c>
    </row>
    <row r="2" spans="1:31" s="7" customFormat="1" ht="19.5" customHeight="1">
      <c r="A2" s="32"/>
      <c r="B2" s="24"/>
      <c r="C2" s="162" t="str">
        <f>"แบบประเมินมาตรฐานด้านคุณภาพผู้เรียน  "&amp;บันทึกข้อความ!Q8&amp;" ปีการศึกษา "&amp;บันทึกข้อความ!Q9</f>
        <v>แบบประเมินมาตรฐานด้านคุณภาพผู้เรียน  ระดับมัธยมศึกษาปีที่... ปีการศึกษา 2556</v>
      </c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24"/>
      <c r="V2" s="32"/>
      <c r="W2" s="37"/>
      <c r="X2" s="52" t="s">
        <v>33</v>
      </c>
      <c r="Y2" s="54">
        <f>SUM(U56:U58)</f>
        <v>0</v>
      </c>
      <c r="Z2" s="56" t="s">
        <v>34</v>
      </c>
      <c r="AA2" s="32"/>
      <c r="AB2" s="32"/>
      <c r="AC2" s="32"/>
      <c r="AD2" s="32"/>
      <c r="AE2" s="32"/>
    </row>
    <row r="3" spans="1:31" s="7" customFormat="1" ht="19.5" customHeight="1">
      <c r="A3" s="32"/>
      <c r="B3" s="24"/>
      <c r="C3" s="24" t="s">
        <v>26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32"/>
      <c r="W3" s="51"/>
      <c r="X3" s="52" t="s">
        <v>35</v>
      </c>
      <c r="Y3" s="55" t="str">
        <f>IF(Y2=0,"-",Y2*100/U61)</f>
        <v>-</v>
      </c>
      <c r="Z3" s="56"/>
      <c r="AA3" s="32"/>
      <c r="AB3" s="32"/>
      <c r="AC3" s="32"/>
      <c r="AD3" s="32"/>
      <c r="AE3" s="32"/>
    </row>
    <row r="4" spans="1:31" s="21" customFormat="1" ht="21" customHeight="1">
      <c r="A4" s="32"/>
      <c r="D4" s="21" t="s">
        <v>32</v>
      </c>
      <c r="V4" s="32"/>
      <c r="W4" s="152"/>
      <c r="X4" s="52" t="s">
        <v>36</v>
      </c>
      <c r="Y4" s="55" t="str">
        <f>IF(Y3="-","-",Y3*Y1/100)</f>
        <v>-</v>
      </c>
      <c r="Z4" s="56" t="s">
        <v>42</v>
      </c>
      <c r="AA4" s="32"/>
      <c r="AB4" s="32"/>
      <c r="AC4" s="32"/>
      <c r="AD4" s="32"/>
      <c r="AE4" s="32"/>
    </row>
    <row r="5" spans="1:31" s="7" customFormat="1" ht="73.5" customHeight="1">
      <c r="A5" s="32"/>
      <c r="B5" s="167" t="s">
        <v>0</v>
      </c>
      <c r="C5" s="178" t="str">
        <f>นักเรียน!B5</f>
        <v>เลขประจำตัว</v>
      </c>
      <c r="D5" s="167" t="s">
        <v>1</v>
      </c>
      <c r="E5" s="175" t="s">
        <v>27</v>
      </c>
      <c r="F5" s="176"/>
      <c r="G5" s="176"/>
      <c r="H5" s="176"/>
      <c r="I5" s="177"/>
      <c r="J5" s="175" t="s">
        <v>28</v>
      </c>
      <c r="K5" s="176"/>
      <c r="L5" s="176"/>
      <c r="M5" s="176"/>
      <c r="N5" s="177"/>
      <c r="O5" s="175" t="s">
        <v>29</v>
      </c>
      <c r="P5" s="176"/>
      <c r="Q5" s="176"/>
      <c r="R5" s="176"/>
      <c r="S5" s="176"/>
      <c r="T5" s="174" t="s">
        <v>31</v>
      </c>
      <c r="U5" s="174" t="s">
        <v>30</v>
      </c>
      <c r="V5" s="32"/>
      <c r="W5" s="47" t="s">
        <v>8</v>
      </c>
      <c r="X5" s="48" t="s">
        <v>9</v>
      </c>
      <c r="Y5" s="32"/>
      <c r="Z5" s="32"/>
      <c r="AA5" s="32"/>
      <c r="AB5" s="32"/>
      <c r="AC5" s="32"/>
      <c r="AD5" s="32"/>
      <c r="AE5" s="32"/>
    </row>
    <row r="6" spans="1:31" ht="24" customHeight="1">
      <c r="B6" s="167"/>
      <c r="C6" s="178"/>
      <c r="D6" s="167"/>
      <c r="E6" s="40">
        <v>5</v>
      </c>
      <c r="F6" s="41">
        <v>4</v>
      </c>
      <c r="G6" s="41">
        <v>3</v>
      </c>
      <c r="H6" s="41">
        <v>2</v>
      </c>
      <c r="I6" s="42">
        <v>1</v>
      </c>
      <c r="J6" s="40">
        <v>5</v>
      </c>
      <c r="K6" s="41">
        <v>4</v>
      </c>
      <c r="L6" s="41">
        <v>3</v>
      </c>
      <c r="M6" s="41">
        <v>2</v>
      </c>
      <c r="N6" s="42">
        <v>1</v>
      </c>
      <c r="O6" s="40">
        <v>5</v>
      </c>
      <c r="P6" s="41">
        <v>4</v>
      </c>
      <c r="Q6" s="41">
        <v>3</v>
      </c>
      <c r="R6" s="41">
        <v>2</v>
      </c>
      <c r="S6" s="50">
        <v>1</v>
      </c>
      <c r="T6" s="174"/>
      <c r="U6" s="174"/>
      <c r="W6" s="63">
        <v>15</v>
      </c>
      <c r="X6" s="64">
        <v>100</v>
      </c>
    </row>
    <row r="7" spans="1:31" s="4" customFormat="1" ht="15" customHeight="1">
      <c r="A7" s="34"/>
      <c r="B7" s="3">
        <v>1</v>
      </c>
      <c r="C7" s="26">
        <f>IF(นักเรียน!B6="","",นักเรียน!B6)</f>
        <v>4462</v>
      </c>
      <c r="D7" s="27" t="str">
        <f>IF(นักเรียน!C6="","",นักเรียน!C6)</f>
        <v>สามเณร</v>
      </c>
      <c r="E7" s="44"/>
      <c r="F7" s="45"/>
      <c r="G7" s="45"/>
      <c r="H7" s="45"/>
      <c r="I7" s="46"/>
      <c r="J7" s="44"/>
      <c r="K7" s="45"/>
      <c r="L7" s="45"/>
      <c r="M7" s="45"/>
      <c r="N7" s="46"/>
      <c r="O7" s="44"/>
      <c r="P7" s="45"/>
      <c r="Q7" s="45"/>
      <c r="R7" s="45"/>
      <c r="S7" s="46"/>
      <c r="T7" s="43" t="str">
        <f>IF(X7=0,"",IF(X7&gt;=90,5,IF(X7&gt;=75,4,IF(X7&gt;=60,3,IF(X7&gt;=50,2,1)))))</f>
        <v/>
      </c>
      <c r="U7" s="43" t="str">
        <f>IF(T7="","",IF(T7=5,"ดีเยี่ยม",IF(T7=4,"ดีมาก",IF(T7=3,"ดี",IF(T7=2,"พอใช้","ปรับปรุง")))))</f>
        <v/>
      </c>
      <c r="V7" s="34"/>
      <c r="W7" s="39">
        <f>SUM(E7:S7)</f>
        <v>0</v>
      </c>
      <c r="X7" s="65">
        <f>W7*100/$W$6</f>
        <v>0</v>
      </c>
      <c r="Y7" s="34"/>
      <c r="Z7" s="34"/>
      <c r="AA7" s="34"/>
      <c r="AB7" s="34"/>
      <c r="AC7" s="34"/>
      <c r="AD7" s="34"/>
      <c r="AE7" s="34"/>
    </row>
    <row r="8" spans="1:31" s="4" customFormat="1" ht="15" customHeight="1">
      <c r="A8" s="34"/>
      <c r="B8" s="3">
        <v>2</v>
      </c>
      <c r="C8" s="26">
        <f>IF(นักเรียน!B7="","",นักเรียน!B7)</f>
        <v>7338</v>
      </c>
      <c r="D8" s="27" t="str">
        <f>IF(นักเรียน!C7="","",นักเรียน!C7)</f>
        <v>สามเณร</v>
      </c>
      <c r="E8" s="44"/>
      <c r="F8" s="45"/>
      <c r="G8" s="45"/>
      <c r="H8" s="45"/>
      <c r="I8" s="46"/>
      <c r="J8" s="44"/>
      <c r="K8" s="45"/>
      <c r="L8" s="45"/>
      <c r="M8" s="45"/>
      <c r="N8" s="46"/>
      <c r="O8" s="44"/>
      <c r="P8" s="45"/>
      <c r="Q8" s="45"/>
      <c r="R8" s="45"/>
      <c r="S8" s="46"/>
      <c r="T8" s="43" t="str">
        <f t="shared" ref="T8:T51" si="0">IF(X8=0,"",IF(X8&gt;=90,5,IF(X8&gt;=75,4,IF(X8&gt;=60,3,IF(X8&gt;=50,2,1)))))</f>
        <v/>
      </c>
      <c r="U8" s="43" t="str">
        <f t="shared" ref="U8:U50" si="1">IF(T8="","",IF(T8=5,"ดีเยี่ยม",IF(T8=4,"ดีมาก",IF(T8=3,"ดี",IF(T8=2,"พอใช้","ปรับปรุง")))))</f>
        <v/>
      </c>
      <c r="V8" s="34"/>
      <c r="W8" s="39">
        <f t="shared" ref="W8:W51" si="2">SUM(E8:S8)</f>
        <v>0</v>
      </c>
      <c r="X8" s="65">
        <f t="shared" ref="X8:X51" si="3">W8*100/$W$6</f>
        <v>0</v>
      </c>
      <c r="Y8" s="34"/>
      <c r="Z8" s="34"/>
      <c r="AA8" s="34"/>
      <c r="AB8" s="34"/>
      <c r="AC8" s="34"/>
      <c r="AD8" s="34"/>
      <c r="AE8" s="34"/>
    </row>
    <row r="9" spans="1:31" s="4" customFormat="1" ht="15" customHeight="1">
      <c r="A9" s="34"/>
      <c r="B9" s="3">
        <v>3</v>
      </c>
      <c r="C9" s="26">
        <f>IF(นักเรียน!B8="","",นักเรียน!B8)</f>
        <v>7341</v>
      </c>
      <c r="D9" s="27" t="str">
        <f>IF(นักเรียน!C8="","",นักเรียน!C8)</f>
        <v>สามเณร</v>
      </c>
      <c r="E9" s="44"/>
      <c r="F9" s="45"/>
      <c r="G9" s="45"/>
      <c r="H9" s="45"/>
      <c r="I9" s="46"/>
      <c r="J9" s="44"/>
      <c r="K9" s="45"/>
      <c r="L9" s="45"/>
      <c r="M9" s="45"/>
      <c r="N9" s="46"/>
      <c r="O9" s="44"/>
      <c r="P9" s="45"/>
      <c r="Q9" s="45"/>
      <c r="R9" s="45"/>
      <c r="S9" s="46"/>
      <c r="T9" s="43" t="str">
        <f t="shared" si="0"/>
        <v/>
      </c>
      <c r="U9" s="43" t="str">
        <f t="shared" si="1"/>
        <v/>
      </c>
      <c r="V9" s="34"/>
      <c r="W9" s="39">
        <f t="shared" si="2"/>
        <v>0</v>
      </c>
      <c r="X9" s="65">
        <f t="shared" si="3"/>
        <v>0</v>
      </c>
      <c r="Y9" s="34"/>
      <c r="Z9" s="34"/>
      <c r="AA9" s="34"/>
      <c r="AB9" s="34"/>
      <c r="AC9" s="34"/>
      <c r="AD9" s="34"/>
      <c r="AE9" s="34"/>
    </row>
    <row r="10" spans="1:31" s="4" customFormat="1" ht="15" customHeight="1">
      <c r="A10" s="34"/>
      <c r="B10" s="3">
        <v>4</v>
      </c>
      <c r="C10" s="26">
        <f>IF(นักเรียน!B9="","",นักเรียน!B9)</f>
        <v>7410</v>
      </c>
      <c r="D10" s="27" t="str">
        <f>IF(นักเรียน!C9="","",นักเรียน!C9)</f>
        <v>สามเณร</v>
      </c>
      <c r="E10" s="44"/>
      <c r="F10" s="45"/>
      <c r="G10" s="45"/>
      <c r="H10" s="45"/>
      <c r="I10" s="46"/>
      <c r="J10" s="44"/>
      <c r="K10" s="45"/>
      <c r="L10" s="45"/>
      <c r="M10" s="45"/>
      <c r="N10" s="46"/>
      <c r="O10" s="44"/>
      <c r="P10" s="45"/>
      <c r="Q10" s="45"/>
      <c r="R10" s="45"/>
      <c r="S10" s="46"/>
      <c r="T10" s="43" t="str">
        <f t="shared" si="0"/>
        <v/>
      </c>
      <c r="U10" s="43" t="str">
        <f t="shared" si="1"/>
        <v/>
      </c>
      <c r="V10" s="34"/>
      <c r="W10" s="39">
        <f t="shared" si="2"/>
        <v>0</v>
      </c>
      <c r="X10" s="65">
        <f t="shared" si="3"/>
        <v>0</v>
      </c>
      <c r="Y10" s="34"/>
      <c r="Z10" s="34"/>
      <c r="AA10" s="34"/>
      <c r="AB10" s="34"/>
      <c r="AC10" s="34"/>
      <c r="AD10" s="34"/>
      <c r="AE10" s="34"/>
    </row>
    <row r="11" spans="1:31" s="4" customFormat="1" ht="15" customHeight="1">
      <c r="A11" s="34"/>
      <c r="B11" s="3">
        <v>5</v>
      </c>
      <c r="C11" s="26">
        <f>IF(นักเรียน!B10="","",นักเรียน!B10)</f>
        <v>7418</v>
      </c>
      <c r="D11" s="27" t="str">
        <f>IF(นักเรียน!C10="","",นักเรียน!C10)</f>
        <v>สามเณร</v>
      </c>
      <c r="E11" s="44"/>
      <c r="F11" s="45"/>
      <c r="G11" s="45"/>
      <c r="H11" s="45"/>
      <c r="I11" s="46"/>
      <c r="J11" s="44"/>
      <c r="K11" s="45"/>
      <c r="L11" s="45"/>
      <c r="M11" s="45"/>
      <c r="N11" s="46"/>
      <c r="O11" s="44"/>
      <c r="P11" s="45"/>
      <c r="Q11" s="45"/>
      <c r="R11" s="45"/>
      <c r="S11" s="46"/>
      <c r="T11" s="43" t="str">
        <f t="shared" si="0"/>
        <v/>
      </c>
      <c r="U11" s="43" t="str">
        <f t="shared" si="1"/>
        <v/>
      </c>
      <c r="V11" s="34"/>
      <c r="W11" s="39">
        <f t="shared" si="2"/>
        <v>0</v>
      </c>
      <c r="X11" s="65">
        <f t="shared" si="3"/>
        <v>0</v>
      </c>
      <c r="Y11" s="34"/>
      <c r="Z11" s="34"/>
      <c r="AA11" s="34"/>
      <c r="AB11" s="34"/>
      <c r="AC11" s="34"/>
      <c r="AD11" s="34"/>
      <c r="AE11" s="34"/>
    </row>
    <row r="12" spans="1:31" s="4" customFormat="1" ht="15" customHeight="1">
      <c r="A12" s="34"/>
      <c r="B12" s="3">
        <v>6</v>
      </c>
      <c r="C12" s="26">
        <f>IF(นักเรียน!B11="","",นักเรียน!B11)</f>
        <v>7420</v>
      </c>
      <c r="D12" s="27" t="str">
        <f>IF(นักเรียน!C11="","",นักเรียน!C11)</f>
        <v>สามเณร</v>
      </c>
      <c r="E12" s="44"/>
      <c r="F12" s="45"/>
      <c r="G12" s="45"/>
      <c r="H12" s="45"/>
      <c r="I12" s="46"/>
      <c r="J12" s="44"/>
      <c r="K12" s="45"/>
      <c r="L12" s="45"/>
      <c r="M12" s="45"/>
      <c r="N12" s="46"/>
      <c r="O12" s="44"/>
      <c r="P12" s="45"/>
      <c r="Q12" s="45"/>
      <c r="R12" s="45"/>
      <c r="S12" s="46"/>
      <c r="T12" s="43" t="str">
        <f t="shared" si="0"/>
        <v/>
      </c>
      <c r="U12" s="43" t="str">
        <f t="shared" si="1"/>
        <v/>
      </c>
      <c r="V12" s="34"/>
      <c r="W12" s="39">
        <f t="shared" si="2"/>
        <v>0</v>
      </c>
      <c r="X12" s="65">
        <f t="shared" si="3"/>
        <v>0</v>
      </c>
      <c r="Y12" s="34"/>
      <c r="Z12" s="34"/>
      <c r="AA12" s="34"/>
      <c r="AB12" s="34"/>
      <c r="AC12" s="34"/>
      <c r="AD12" s="34"/>
      <c r="AE12" s="34"/>
    </row>
    <row r="13" spans="1:31" s="4" customFormat="1" ht="15" customHeight="1">
      <c r="A13" s="34"/>
      <c r="B13" s="3">
        <v>7</v>
      </c>
      <c r="C13" s="26">
        <f>IF(นักเรียน!B12="","",นักเรียน!B12)</f>
        <v>7421</v>
      </c>
      <c r="D13" s="27" t="str">
        <f>IF(นักเรียน!C12="","",นักเรียน!C12)</f>
        <v>สามเณร</v>
      </c>
      <c r="E13" s="44"/>
      <c r="F13" s="45"/>
      <c r="G13" s="45"/>
      <c r="H13" s="45"/>
      <c r="I13" s="46"/>
      <c r="J13" s="44"/>
      <c r="K13" s="45"/>
      <c r="L13" s="45"/>
      <c r="M13" s="45"/>
      <c r="N13" s="46"/>
      <c r="O13" s="44"/>
      <c r="P13" s="45"/>
      <c r="Q13" s="45"/>
      <c r="R13" s="45"/>
      <c r="S13" s="46"/>
      <c r="T13" s="43" t="str">
        <f t="shared" si="0"/>
        <v/>
      </c>
      <c r="U13" s="43" t="str">
        <f t="shared" si="1"/>
        <v/>
      </c>
      <c r="V13" s="34"/>
      <c r="W13" s="39">
        <f t="shared" si="2"/>
        <v>0</v>
      </c>
      <c r="X13" s="65">
        <f t="shared" si="3"/>
        <v>0</v>
      </c>
      <c r="Y13" s="34"/>
      <c r="Z13" s="34"/>
      <c r="AA13" s="34"/>
      <c r="AB13" s="34"/>
      <c r="AC13" s="34"/>
      <c r="AD13" s="34"/>
      <c r="AE13" s="34"/>
    </row>
    <row r="14" spans="1:31" s="4" customFormat="1" ht="15" customHeight="1">
      <c r="A14" s="34"/>
      <c r="B14" s="3">
        <v>8</v>
      </c>
      <c r="C14" s="26">
        <f>IF(นักเรียน!B13="","",นักเรียน!B13)</f>
        <v>7424</v>
      </c>
      <c r="D14" s="27" t="str">
        <f>IF(นักเรียน!C13="","",นักเรียน!C13)</f>
        <v>สามเณร</v>
      </c>
      <c r="E14" s="44"/>
      <c r="F14" s="45"/>
      <c r="G14" s="45"/>
      <c r="H14" s="45"/>
      <c r="I14" s="46"/>
      <c r="J14" s="44"/>
      <c r="K14" s="45"/>
      <c r="L14" s="45"/>
      <c r="M14" s="45"/>
      <c r="N14" s="46"/>
      <c r="O14" s="44"/>
      <c r="P14" s="45"/>
      <c r="Q14" s="45"/>
      <c r="R14" s="45"/>
      <c r="S14" s="46"/>
      <c r="T14" s="43" t="str">
        <f t="shared" si="0"/>
        <v/>
      </c>
      <c r="U14" s="43" t="str">
        <f t="shared" si="1"/>
        <v/>
      </c>
      <c r="V14" s="34"/>
      <c r="W14" s="39">
        <f t="shared" si="2"/>
        <v>0</v>
      </c>
      <c r="X14" s="65">
        <f t="shared" si="3"/>
        <v>0</v>
      </c>
      <c r="Y14" s="34"/>
      <c r="Z14" s="34"/>
      <c r="AA14" s="34"/>
      <c r="AB14" s="34"/>
      <c r="AC14" s="34"/>
      <c r="AD14" s="34"/>
      <c r="AE14" s="34"/>
    </row>
    <row r="15" spans="1:31" s="4" customFormat="1" ht="15" customHeight="1">
      <c r="A15" s="34"/>
      <c r="B15" s="3">
        <v>9</v>
      </c>
      <c r="C15" s="26">
        <f>IF(นักเรียน!B14="","",นักเรียน!B14)</f>
        <v>7425</v>
      </c>
      <c r="D15" s="27" t="str">
        <f>IF(นักเรียน!C14="","",นักเรียน!C14)</f>
        <v>สามเณร</v>
      </c>
      <c r="E15" s="44"/>
      <c r="F15" s="45"/>
      <c r="G15" s="45"/>
      <c r="H15" s="45"/>
      <c r="I15" s="46"/>
      <c r="J15" s="44"/>
      <c r="K15" s="45"/>
      <c r="L15" s="45"/>
      <c r="M15" s="45"/>
      <c r="N15" s="46"/>
      <c r="O15" s="44"/>
      <c r="P15" s="45"/>
      <c r="Q15" s="45"/>
      <c r="R15" s="45"/>
      <c r="S15" s="46"/>
      <c r="T15" s="43" t="str">
        <f t="shared" si="0"/>
        <v/>
      </c>
      <c r="U15" s="43" t="str">
        <f t="shared" si="1"/>
        <v/>
      </c>
      <c r="V15" s="34"/>
      <c r="W15" s="39">
        <f t="shared" si="2"/>
        <v>0</v>
      </c>
      <c r="X15" s="65">
        <f t="shared" si="3"/>
        <v>0</v>
      </c>
      <c r="Y15" s="34"/>
      <c r="Z15" s="34"/>
      <c r="AA15" s="34"/>
      <c r="AB15" s="34"/>
      <c r="AC15" s="34"/>
      <c r="AD15" s="34"/>
      <c r="AE15" s="34"/>
    </row>
    <row r="16" spans="1:31" s="4" customFormat="1" ht="15" customHeight="1">
      <c r="A16" s="34"/>
      <c r="B16" s="3">
        <v>10</v>
      </c>
      <c r="C16" s="26">
        <f>IF(นักเรียน!B15="","",นักเรียน!B15)</f>
        <v>7431</v>
      </c>
      <c r="D16" s="27" t="str">
        <f>IF(นักเรียน!C15="","",นักเรียน!C15)</f>
        <v>สามเณร</v>
      </c>
      <c r="E16" s="44"/>
      <c r="F16" s="45"/>
      <c r="G16" s="45"/>
      <c r="H16" s="45"/>
      <c r="I16" s="46"/>
      <c r="J16" s="44"/>
      <c r="K16" s="45"/>
      <c r="L16" s="45"/>
      <c r="M16" s="45"/>
      <c r="N16" s="46"/>
      <c r="O16" s="44"/>
      <c r="P16" s="45"/>
      <c r="Q16" s="45"/>
      <c r="R16" s="45"/>
      <c r="S16" s="46"/>
      <c r="T16" s="43" t="str">
        <f t="shared" si="0"/>
        <v/>
      </c>
      <c r="U16" s="43" t="str">
        <f t="shared" si="1"/>
        <v/>
      </c>
      <c r="V16" s="34"/>
      <c r="W16" s="39">
        <f t="shared" si="2"/>
        <v>0</v>
      </c>
      <c r="X16" s="65">
        <f t="shared" si="3"/>
        <v>0</v>
      </c>
      <c r="Y16" s="34"/>
      <c r="Z16" s="34"/>
      <c r="AA16" s="34"/>
      <c r="AB16" s="34"/>
      <c r="AC16" s="34"/>
      <c r="AD16" s="34"/>
      <c r="AE16" s="34"/>
    </row>
    <row r="17" spans="1:31" s="4" customFormat="1" ht="15" customHeight="1">
      <c r="A17" s="34"/>
      <c r="B17" s="3">
        <v>11</v>
      </c>
      <c r="C17" s="26">
        <f>IF(นักเรียน!B16="","",นักเรียน!B16)</f>
        <v>7435</v>
      </c>
      <c r="D17" s="27" t="str">
        <f>IF(นักเรียน!C16="","",นักเรียน!C16)</f>
        <v>สามเณร</v>
      </c>
      <c r="E17" s="44"/>
      <c r="F17" s="45"/>
      <c r="G17" s="45"/>
      <c r="H17" s="45"/>
      <c r="I17" s="46"/>
      <c r="J17" s="44"/>
      <c r="K17" s="45"/>
      <c r="L17" s="45"/>
      <c r="M17" s="45"/>
      <c r="N17" s="46"/>
      <c r="O17" s="44"/>
      <c r="P17" s="45"/>
      <c r="Q17" s="45"/>
      <c r="R17" s="45"/>
      <c r="S17" s="46"/>
      <c r="T17" s="43" t="str">
        <f t="shared" si="0"/>
        <v/>
      </c>
      <c r="U17" s="43" t="str">
        <f t="shared" si="1"/>
        <v/>
      </c>
      <c r="V17" s="34"/>
      <c r="W17" s="39">
        <f t="shared" si="2"/>
        <v>0</v>
      </c>
      <c r="X17" s="65">
        <f t="shared" si="3"/>
        <v>0</v>
      </c>
      <c r="Y17" s="34"/>
      <c r="Z17" s="34"/>
      <c r="AA17" s="34"/>
      <c r="AB17" s="34"/>
      <c r="AC17" s="34"/>
      <c r="AD17" s="34"/>
      <c r="AE17" s="34"/>
    </row>
    <row r="18" spans="1:31" s="4" customFormat="1" ht="15" customHeight="1">
      <c r="A18" s="34"/>
      <c r="B18" s="3">
        <v>12</v>
      </c>
      <c r="C18" s="26">
        <f>IF(นักเรียน!B17="","",นักเรียน!B17)</f>
        <v>7442</v>
      </c>
      <c r="D18" s="27" t="str">
        <f>IF(นักเรียน!C17="","",นักเรียน!C17)</f>
        <v>สามเณร</v>
      </c>
      <c r="E18" s="44"/>
      <c r="F18" s="45"/>
      <c r="G18" s="45"/>
      <c r="H18" s="45"/>
      <c r="I18" s="46"/>
      <c r="J18" s="44"/>
      <c r="K18" s="45"/>
      <c r="L18" s="45"/>
      <c r="M18" s="45"/>
      <c r="N18" s="46"/>
      <c r="O18" s="44"/>
      <c r="P18" s="45"/>
      <c r="Q18" s="45"/>
      <c r="R18" s="45"/>
      <c r="S18" s="46"/>
      <c r="T18" s="43" t="str">
        <f t="shared" si="0"/>
        <v/>
      </c>
      <c r="U18" s="43" t="str">
        <f t="shared" si="1"/>
        <v/>
      </c>
      <c r="V18" s="34"/>
      <c r="W18" s="39">
        <f t="shared" si="2"/>
        <v>0</v>
      </c>
      <c r="X18" s="65">
        <f t="shared" si="3"/>
        <v>0</v>
      </c>
      <c r="Y18" s="34"/>
      <c r="Z18" s="34"/>
      <c r="AA18" s="34"/>
      <c r="AB18" s="34"/>
      <c r="AC18" s="34"/>
      <c r="AD18" s="34"/>
      <c r="AE18" s="34"/>
    </row>
    <row r="19" spans="1:31" s="4" customFormat="1" ht="15" customHeight="1">
      <c r="A19" s="34"/>
      <c r="B19" s="3">
        <v>13</v>
      </c>
      <c r="C19" s="26">
        <f>IF(นักเรียน!B18="","",นักเรียน!B18)</f>
        <v>7443</v>
      </c>
      <c r="D19" s="27" t="str">
        <f>IF(นักเรียน!C18="","",นักเรียน!C18)</f>
        <v>สามเณร</v>
      </c>
      <c r="E19" s="44"/>
      <c r="F19" s="45"/>
      <c r="G19" s="45"/>
      <c r="H19" s="45"/>
      <c r="I19" s="46"/>
      <c r="J19" s="44"/>
      <c r="K19" s="45"/>
      <c r="L19" s="45"/>
      <c r="M19" s="45"/>
      <c r="N19" s="46"/>
      <c r="O19" s="44"/>
      <c r="P19" s="45"/>
      <c r="Q19" s="45"/>
      <c r="R19" s="45"/>
      <c r="S19" s="46"/>
      <c r="T19" s="43" t="str">
        <f t="shared" si="0"/>
        <v/>
      </c>
      <c r="U19" s="43" t="str">
        <f t="shared" si="1"/>
        <v/>
      </c>
      <c r="V19" s="34"/>
      <c r="W19" s="39">
        <f t="shared" si="2"/>
        <v>0</v>
      </c>
      <c r="X19" s="65">
        <f t="shared" si="3"/>
        <v>0</v>
      </c>
      <c r="Y19" s="34"/>
      <c r="Z19" s="34"/>
      <c r="AA19" s="34"/>
      <c r="AB19" s="34"/>
      <c r="AC19" s="34"/>
      <c r="AD19" s="34"/>
      <c r="AE19" s="34"/>
    </row>
    <row r="20" spans="1:31" s="4" customFormat="1" ht="15" customHeight="1">
      <c r="A20" s="34"/>
      <c r="B20" s="3">
        <v>14</v>
      </c>
      <c r="C20" s="26">
        <f>IF(นักเรียน!B19="","",นักเรียน!B19)</f>
        <v>7446</v>
      </c>
      <c r="D20" s="27" t="str">
        <f>IF(นักเรียน!C19="","",นักเรียน!C19)</f>
        <v>สามเณร</v>
      </c>
      <c r="E20" s="44"/>
      <c r="F20" s="45"/>
      <c r="G20" s="45"/>
      <c r="H20" s="45"/>
      <c r="I20" s="46"/>
      <c r="J20" s="44"/>
      <c r="K20" s="45"/>
      <c r="L20" s="45"/>
      <c r="M20" s="45"/>
      <c r="N20" s="46"/>
      <c r="O20" s="44"/>
      <c r="P20" s="45"/>
      <c r="Q20" s="45"/>
      <c r="R20" s="45"/>
      <c r="S20" s="46"/>
      <c r="T20" s="43" t="str">
        <f t="shared" si="0"/>
        <v/>
      </c>
      <c r="U20" s="43" t="str">
        <f t="shared" si="1"/>
        <v/>
      </c>
      <c r="V20" s="34"/>
      <c r="W20" s="39">
        <f t="shared" si="2"/>
        <v>0</v>
      </c>
      <c r="X20" s="65">
        <f t="shared" si="3"/>
        <v>0</v>
      </c>
      <c r="Y20" s="34"/>
      <c r="Z20" s="34"/>
      <c r="AA20" s="34"/>
      <c r="AB20" s="34"/>
      <c r="AC20" s="34"/>
      <c r="AD20" s="34"/>
      <c r="AE20" s="34"/>
    </row>
    <row r="21" spans="1:31" s="4" customFormat="1" ht="15" customHeight="1">
      <c r="A21" s="34"/>
      <c r="B21" s="3">
        <v>15</v>
      </c>
      <c r="C21" s="26">
        <f>IF(นักเรียน!B20="","",นักเรียน!B20)</f>
        <v>7447</v>
      </c>
      <c r="D21" s="27" t="str">
        <f>IF(นักเรียน!C20="","",นักเรียน!C20)</f>
        <v>สามเณร</v>
      </c>
      <c r="E21" s="44"/>
      <c r="F21" s="45"/>
      <c r="G21" s="45"/>
      <c r="H21" s="45"/>
      <c r="I21" s="46"/>
      <c r="J21" s="44"/>
      <c r="K21" s="45"/>
      <c r="L21" s="45"/>
      <c r="M21" s="45"/>
      <c r="N21" s="46"/>
      <c r="O21" s="44"/>
      <c r="P21" s="45"/>
      <c r="Q21" s="45"/>
      <c r="R21" s="45"/>
      <c r="S21" s="46"/>
      <c r="T21" s="43" t="str">
        <f t="shared" si="0"/>
        <v/>
      </c>
      <c r="U21" s="43" t="str">
        <f t="shared" si="1"/>
        <v/>
      </c>
      <c r="V21" s="34"/>
      <c r="W21" s="39">
        <f t="shared" si="2"/>
        <v>0</v>
      </c>
      <c r="X21" s="65">
        <f t="shared" si="3"/>
        <v>0</v>
      </c>
      <c r="Y21" s="34"/>
      <c r="Z21" s="34"/>
      <c r="AA21" s="34"/>
      <c r="AB21" s="34"/>
      <c r="AC21" s="34"/>
      <c r="AD21" s="34"/>
      <c r="AE21" s="34"/>
    </row>
    <row r="22" spans="1:31" s="4" customFormat="1" ht="15" customHeight="1">
      <c r="A22" s="34"/>
      <c r="B22" s="3">
        <v>16</v>
      </c>
      <c r="C22" s="26">
        <f>IF(นักเรียน!B21="","",นักเรียน!B21)</f>
        <v>7448</v>
      </c>
      <c r="D22" s="27" t="str">
        <f>IF(นักเรียน!C21="","",นักเรียน!C21)</f>
        <v>สามเณร</v>
      </c>
      <c r="E22" s="44"/>
      <c r="F22" s="45"/>
      <c r="G22" s="45"/>
      <c r="H22" s="45"/>
      <c r="I22" s="46"/>
      <c r="J22" s="44"/>
      <c r="K22" s="45"/>
      <c r="L22" s="45"/>
      <c r="M22" s="45"/>
      <c r="N22" s="46"/>
      <c r="O22" s="44"/>
      <c r="P22" s="45"/>
      <c r="Q22" s="45"/>
      <c r="R22" s="45"/>
      <c r="S22" s="46"/>
      <c r="T22" s="43" t="str">
        <f t="shared" si="0"/>
        <v/>
      </c>
      <c r="U22" s="43" t="str">
        <f t="shared" si="1"/>
        <v/>
      </c>
      <c r="V22" s="34"/>
      <c r="W22" s="39">
        <f t="shared" si="2"/>
        <v>0</v>
      </c>
      <c r="X22" s="65">
        <f t="shared" si="3"/>
        <v>0</v>
      </c>
      <c r="Y22" s="34"/>
      <c r="Z22" s="34"/>
      <c r="AA22" s="34"/>
      <c r="AB22" s="34"/>
      <c r="AC22" s="34"/>
      <c r="AD22" s="34"/>
      <c r="AE22" s="34"/>
    </row>
    <row r="23" spans="1:31" s="4" customFormat="1" ht="15" customHeight="1">
      <c r="A23" s="34"/>
      <c r="B23" s="3">
        <v>17</v>
      </c>
      <c r="C23" s="26">
        <f>IF(นักเรียน!B22="","",นักเรียน!B22)</f>
        <v>7453</v>
      </c>
      <c r="D23" s="27" t="str">
        <f>IF(นักเรียน!C22="","",นักเรียน!C22)</f>
        <v>สามเณร</v>
      </c>
      <c r="E23" s="44"/>
      <c r="F23" s="45"/>
      <c r="G23" s="45"/>
      <c r="H23" s="45"/>
      <c r="I23" s="46"/>
      <c r="J23" s="44"/>
      <c r="K23" s="45"/>
      <c r="L23" s="45"/>
      <c r="M23" s="45"/>
      <c r="N23" s="46"/>
      <c r="O23" s="44"/>
      <c r="P23" s="45"/>
      <c r="Q23" s="45"/>
      <c r="R23" s="45"/>
      <c r="S23" s="46"/>
      <c r="T23" s="43" t="str">
        <f t="shared" si="0"/>
        <v/>
      </c>
      <c r="U23" s="43" t="str">
        <f t="shared" si="1"/>
        <v/>
      </c>
      <c r="V23" s="34"/>
      <c r="W23" s="39">
        <f t="shared" si="2"/>
        <v>0</v>
      </c>
      <c r="X23" s="65">
        <f t="shared" si="3"/>
        <v>0</v>
      </c>
      <c r="Y23" s="34"/>
      <c r="Z23" s="34"/>
      <c r="AA23" s="34"/>
      <c r="AB23" s="34"/>
      <c r="AC23" s="34"/>
      <c r="AD23" s="34"/>
      <c r="AE23" s="34"/>
    </row>
    <row r="24" spans="1:31" s="4" customFormat="1" ht="15" customHeight="1">
      <c r="A24" s="34"/>
      <c r="B24" s="3">
        <v>18</v>
      </c>
      <c r="C24" s="26">
        <f>IF(นักเรียน!B23="","",นักเรียน!B23)</f>
        <v>7454</v>
      </c>
      <c r="D24" s="27" t="str">
        <f>IF(นักเรียน!C23="","",นักเรียน!C23)</f>
        <v>สามเณร</v>
      </c>
      <c r="E24" s="44"/>
      <c r="F24" s="45"/>
      <c r="G24" s="45"/>
      <c r="H24" s="45"/>
      <c r="I24" s="46"/>
      <c r="J24" s="44"/>
      <c r="K24" s="45"/>
      <c r="L24" s="45"/>
      <c r="M24" s="45"/>
      <c r="N24" s="46"/>
      <c r="O24" s="44"/>
      <c r="P24" s="45"/>
      <c r="Q24" s="45"/>
      <c r="R24" s="45"/>
      <c r="S24" s="46"/>
      <c r="T24" s="43" t="str">
        <f t="shared" si="0"/>
        <v/>
      </c>
      <c r="U24" s="43" t="str">
        <f t="shared" si="1"/>
        <v/>
      </c>
      <c r="V24" s="34"/>
      <c r="W24" s="39">
        <f t="shared" si="2"/>
        <v>0</v>
      </c>
      <c r="X24" s="65">
        <f t="shared" si="3"/>
        <v>0</v>
      </c>
      <c r="Y24" s="34"/>
      <c r="Z24" s="34"/>
      <c r="AA24" s="34"/>
      <c r="AB24" s="34"/>
      <c r="AC24" s="34"/>
      <c r="AD24" s="34"/>
      <c r="AE24" s="34"/>
    </row>
    <row r="25" spans="1:31" s="4" customFormat="1" ht="15" customHeight="1">
      <c r="A25" s="34"/>
      <c r="B25" s="3">
        <v>19</v>
      </c>
      <c r="C25" s="26">
        <f>IF(นักเรียน!B24="","",นักเรียน!B24)</f>
        <v>7455</v>
      </c>
      <c r="D25" s="27" t="str">
        <f>IF(นักเรียน!C24="","",นักเรียน!C24)</f>
        <v>สามเณร</v>
      </c>
      <c r="E25" s="44"/>
      <c r="F25" s="45"/>
      <c r="G25" s="45"/>
      <c r="H25" s="45"/>
      <c r="I25" s="46"/>
      <c r="J25" s="44"/>
      <c r="K25" s="45"/>
      <c r="L25" s="45"/>
      <c r="M25" s="45"/>
      <c r="N25" s="46"/>
      <c r="O25" s="44"/>
      <c r="P25" s="45"/>
      <c r="Q25" s="45"/>
      <c r="R25" s="45"/>
      <c r="S25" s="46"/>
      <c r="T25" s="43" t="str">
        <f t="shared" si="0"/>
        <v/>
      </c>
      <c r="U25" s="43" t="str">
        <f t="shared" si="1"/>
        <v/>
      </c>
      <c r="V25" s="34"/>
      <c r="W25" s="39">
        <f t="shared" si="2"/>
        <v>0</v>
      </c>
      <c r="X25" s="65">
        <f t="shared" si="3"/>
        <v>0</v>
      </c>
      <c r="Y25" s="34"/>
      <c r="Z25" s="34"/>
      <c r="AA25" s="34"/>
      <c r="AB25" s="34"/>
      <c r="AC25" s="34"/>
      <c r="AD25" s="34"/>
      <c r="AE25" s="34"/>
    </row>
    <row r="26" spans="1:31" s="4" customFormat="1" ht="15" customHeight="1">
      <c r="A26" s="34"/>
      <c r="B26" s="3">
        <v>20</v>
      </c>
      <c r="C26" s="26">
        <f>IF(นักเรียน!B25="","",นักเรียน!B25)</f>
        <v>7456</v>
      </c>
      <c r="D26" s="27" t="str">
        <f>IF(นักเรียน!C25="","",นักเรียน!C25)</f>
        <v>สามเณร</v>
      </c>
      <c r="E26" s="44"/>
      <c r="F26" s="45"/>
      <c r="G26" s="45"/>
      <c r="H26" s="45"/>
      <c r="I26" s="46"/>
      <c r="J26" s="44"/>
      <c r="K26" s="45"/>
      <c r="L26" s="45"/>
      <c r="M26" s="45"/>
      <c r="N26" s="46"/>
      <c r="O26" s="44"/>
      <c r="P26" s="45"/>
      <c r="Q26" s="45"/>
      <c r="R26" s="45"/>
      <c r="S26" s="46"/>
      <c r="T26" s="43" t="str">
        <f t="shared" si="0"/>
        <v/>
      </c>
      <c r="U26" s="43" t="str">
        <f t="shared" si="1"/>
        <v/>
      </c>
      <c r="V26" s="34"/>
      <c r="W26" s="39">
        <f t="shared" si="2"/>
        <v>0</v>
      </c>
      <c r="X26" s="65">
        <f t="shared" si="3"/>
        <v>0</v>
      </c>
      <c r="Y26" s="34"/>
      <c r="Z26" s="34"/>
      <c r="AA26" s="34"/>
      <c r="AB26" s="34"/>
      <c r="AC26" s="34"/>
      <c r="AD26" s="34"/>
      <c r="AE26" s="34"/>
    </row>
    <row r="27" spans="1:31" s="4" customFormat="1" ht="15" customHeight="1">
      <c r="A27" s="34"/>
      <c r="B27" s="3">
        <v>21</v>
      </c>
      <c r="C27" s="26">
        <f>IF(นักเรียน!B26="","",นักเรียน!B26)</f>
        <v>7458</v>
      </c>
      <c r="D27" s="27" t="str">
        <f>IF(นักเรียน!C26="","",นักเรียน!C26)</f>
        <v>สามเณร</v>
      </c>
      <c r="E27" s="44"/>
      <c r="F27" s="45"/>
      <c r="G27" s="45"/>
      <c r="H27" s="45"/>
      <c r="I27" s="46"/>
      <c r="J27" s="44"/>
      <c r="K27" s="45"/>
      <c r="L27" s="45"/>
      <c r="M27" s="45"/>
      <c r="N27" s="46"/>
      <c r="O27" s="44"/>
      <c r="P27" s="45"/>
      <c r="Q27" s="45"/>
      <c r="R27" s="45"/>
      <c r="S27" s="46"/>
      <c r="T27" s="43" t="str">
        <f t="shared" si="0"/>
        <v/>
      </c>
      <c r="U27" s="43" t="str">
        <f t="shared" si="1"/>
        <v/>
      </c>
      <c r="V27" s="34"/>
      <c r="W27" s="39">
        <f t="shared" si="2"/>
        <v>0</v>
      </c>
      <c r="X27" s="65">
        <f t="shared" si="3"/>
        <v>0</v>
      </c>
      <c r="Y27" s="34"/>
      <c r="Z27" s="34"/>
      <c r="AA27" s="34"/>
      <c r="AB27" s="34"/>
      <c r="AC27" s="34"/>
      <c r="AD27" s="34"/>
      <c r="AE27" s="34"/>
    </row>
    <row r="28" spans="1:31" s="4" customFormat="1" ht="15" customHeight="1">
      <c r="A28" s="34"/>
      <c r="B28" s="3">
        <v>22</v>
      </c>
      <c r="C28" s="26">
        <f>IF(นักเรียน!B27="","",นักเรียน!B27)</f>
        <v>7459</v>
      </c>
      <c r="D28" s="27" t="str">
        <f>IF(นักเรียน!C27="","",นักเรียน!C27)</f>
        <v>สามเณร</v>
      </c>
      <c r="E28" s="44"/>
      <c r="F28" s="45"/>
      <c r="G28" s="45"/>
      <c r="H28" s="45"/>
      <c r="I28" s="46"/>
      <c r="J28" s="44"/>
      <c r="K28" s="45"/>
      <c r="L28" s="45"/>
      <c r="M28" s="45"/>
      <c r="N28" s="46"/>
      <c r="O28" s="44"/>
      <c r="P28" s="45"/>
      <c r="Q28" s="45"/>
      <c r="R28" s="45"/>
      <c r="S28" s="46"/>
      <c r="T28" s="43" t="str">
        <f t="shared" si="0"/>
        <v/>
      </c>
      <c r="U28" s="43" t="str">
        <f t="shared" si="1"/>
        <v/>
      </c>
      <c r="V28" s="34"/>
      <c r="W28" s="39">
        <f t="shared" si="2"/>
        <v>0</v>
      </c>
      <c r="X28" s="65">
        <f t="shared" si="3"/>
        <v>0</v>
      </c>
      <c r="Y28" s="34"/>
      <c r="Z28" s="34"/>
      <c r="AA28" s="34"/>
      <c r="AB28" s="34"/>
      <c r="AC28" s="34"/>
      <c r="AD28" s="34"/>
      <c r="AE28" s="34"/>
    </row>
    <row r="29" spans="1:31" s="4" customFormat="1" ht="15" customHeight="1">
      <c r="A29" s="34"/>
      <c r="B29" s="3">
        <v>23</v>
      </c>
      <c r="C29" s="26">
        <f>IF(นักเรียน!B28="","",นักเรียน!B28)</f>
        <v>7460</v>
      </c>
      <c r="D29" s="27" t="str">
        <f>IF(นักเรียน!C28="","",นักเรียน!C28)</f>
        <v>สามเณร</v>
      </c>
      <c r="E29" s="44"/>
      <c r="F29" s="45"/>
      <c r="G29" s="45"/>
      <c r="H29" s="45"/>
      <c r="I29" s="46"/>
      <c r="J29" s="44"/>
      <c r="K29" s="45"/>
      <c r="L29" s="45"/>
      <c r="M29" s="45"/>
      <c r="N29" s="46"/>
      <c r="O29" s="44"/>
      <c r="P29" s="45"/>
      <c r="Q29" s="45"/>
      <c r="R29" s="45"/>
      <c r="S29" s="46"/>
      <c r="T29" s="43" t="str">
        <f t="shared" si="0"/>
        <v/>
      </c>
      <c r="U29" s="43" t="str">
        <f t="shared" si="1"/>
        <v/>
      </c>
      <c r="V29" s="34"/>
      <c r="W29" s="39">
        <f t="shared" si="2"/>
        <v>0</v>
      </c>
      <c r="X29" s="65">
        <f t="shared" si="3"/>
        <v>0</v>
      </c>
      <c r="Y29" s="34"/>
      <c r="Z29" s="34"/>
      <c r="AA29" s="34"/>
      <c r="AB29" s="34"/>
      <c r="AC29" s="34"/>
      <c r="AD29" s="34"/>
      <c r="AE29" s="34"/>
    </row>
    <row r="30" spans="1:31" s="4" customFormat="1" ht="15" customHeight="1">
      <c r="A30" s="34"/>
      <c r="B30" s="3">
        <v>24</v>
      </c>
      <c r="C30" s="26">
        <f>IF(นักเรียน!B29="","",นักเรียน!B29)</f>
        <v>7463</v>
      </c>
      <c r="D30" s="27" t="str">
        <f>IF(นักเรียน!C29="","",นักเรียน!C29)</f>
        <v>สามเณร</v>
      </c>
      <c r="E30" s="44"/>
      <c r="F30" s="45"/>
      <c r="G30" s="45"/>
      <c r="H30" s="45"/>
      <c r="I30" s="46"/>
      <c r="J30" s="44"/>
      <c r="K30" s="45"/>
      <c r="L30" s="45"/>
      <c r="M30" s="45"/>
      <c r="N30" s="46"/>
      <c r="O30" s="44"/>
      <c r="P30" s="45"/>
      <c r="Q30" s="45"/>
      <c r="R30" s="45"/>
      <c r="S30" s="46"/>
      <c r="T30" s="43" t="str">
        <f t="shared" si="0"/>
        <v/>
      </c>
      <c r="U30" s="43" t="str">
        <f t="shared" si="1"/>
        <v/>
      </c>
      <c r="V30" s="34"/>
      <c r="W30" s="39">
        <f t="shared" si="2"/>
        <v>0</v>
      </c>
      <c r="X30" s="65">
        <f t="shared" si="3"/>
        <v>0</v>
      </c>
      <c r="Y30" s="34"/>
      <c r="Z30" s="34"/>
      <c r="AA30" s="34"/>
      <c r="AB30" s="34"/>
      <c r="AC30" s="34"/>
      <c r="AD30" s="34"/>
      <c r="AE30" s="34"/>
    </row>
    <row r="31" spans="1:31" s="4" customFormat="1" ht="15" customHeight="1">
      <c r="A31" s="34"/>
      <c r="B31" s="3">
        <v>25</v>
      </c>
      <c r="C31" s="26">
        <f>IF(นักเรียน!B30="","",นักเรียน!B30)</f>
        <v>7466</v>
      </c>
      <c r="D31" s="27" t="str">
        <f>IF(นักเรียน!C30="","",นักเรียน!C30)</f>
        <v>สามเณร</v>
      </c>
      <c r="E31" s="44"/>
      <c r="F31" s="45"/>
      <c r="G31" s="45"/>
      <c r="H31" s="45"/>
      <c r="I31" s="46"/>
      <c r="J31" s="44"/>
      <c r="K31" s="45"/>
      <c r="L31" s="45"/>
      <c r="M31" s="45"/>
      <c r="N31" s="46"/>
      <c r="O31" s="44"/>
      <c r="P31" s="45"/>
      <c r="Q31" s="45"/>
      <c r="R31" s="45"/>
      <c r="S31" s="46"/>
      <c r="T31" s="43" t="str">
        <f t="shared" si="0"/>
        <v/>
      </c>
      <c r="U31" s="43" t="str">
        <f t="shared" si="1"/>
        <v/>
      </c>
      <c r="V31" s="34"/>
      <c r="W31" s="39">
        <f t="shared" si="2"/>
        <v>0</v>
      </c>
      <c r="X31" s="65">
        <f t="shared" si="3"/>
        <v>0</v>
      </c>
      <c r="Y31" s="34"/>
      <c r="Z31" s="34"/>
      <c r="AA31" s="34"/>
      <c r="AB31" s="34"/>
      <c r="AC31" s="34"/>
      <c r="AD31" s="34"/>
      <c r="AE31" s="34"/>
    </row>
    <row r="32" spans="1:31" s="4" customFormat="1" ht="15" customHeight="1">
      <c r="A32" s="34"/>
      <c r="B32" s="3">
        <v>26</v>
      </c>
      <c r="C32" s="26">
        <f>IF(นักเรียน!B31="","",นักเรียน!B31)</f>
        <v>7554</v>
      </c>
      <c r="D32" s="27" t="str">
        <f>IF(นักเรียน!C31="","",นักเรียน!C31)</f>
        <v>สามเณร</v>
      </c>
      <c r="E32" s="44"/>
      <c r="F32" s="45"/>
      <c r="G32" s="45"/>
      <c r="H32" s="45"/>
      <c r="I32" s="46"/>
      <c r="J32" s="44"/>
      <c r="K32" s="45"/>
      <c r="L32" s="45"/>
      <c r="M32" s="45"/>
      <c r="N32" s="46"/>
      <c r="O32" s="44"/>
      <c r="P32" s="45"/>
      <c r="Q32" s="45"/>
      <c r="R32" s="45"/>
      <c r="S32" s="46"/>
      <c r="T32" s="43" t="str">
        <f t="shared" si="0"/>
        <v/>
      </c>
      <c r="U32" s="43" t="str">
        <f t="shared" si="1"/>
        <v/>
      </c>
      <c r="V32" s="34"/>
      <c r="W32" s="39">
        <f t="shared" si="2"/>
        <v>0</v>
      </c>
      <c r="X32" s="65">
        <f t="shared" si="3"/>
        <v>0</v>
      </c>
      <c r="Y32" s="34"/>
      <c r="Z32" s="34"/>
      <c r="AA32" s="34"/>
      <c r="AB32" s="34"/>
      <c r="AC32" s="34"/>
      <c r="AD32" s="34"/>
      <c r="AE32" s="34"/>
    </row>
    <row r="33" spans="1:31" s="4" customFormat="1" ht="15" customHeight="1">
      <c r="A33" s="34"/>
      <c r="B33" s="3">
        <v>27</v>
      </c>
      <c r="C33" s="26">
        <f>IF(นักเรียน!B32="","",นักเรียน!B32)</f>
        <v>7629</v>
      </c>
      <c r="D33" s="27" t="str">
        <f>IF(นักเรียน!C32="","",นักเรียน!C32)</f>
        <v>สามเณร</v>
      </c>
      <c r="E33" s="44"/>
      <c r="F33" s="45"/>
      <c r="G33" s="45"/>
      <c r="H33" s="45"/>
      <c r="I33" s="46"/>
      <c r="J33" s="44"/>
      <c r="K33" s="45"/>
      <c r="L33" s="45"/>
      <c r="M33" s="45"/>
      <c r="N33" s="46"/>
      <c r="O33" s="44"/>
      <c r="P33" s="45"/>
      <c r="Q33" s="45"/>
      <c r="R33" s="45"/>
      <c r="S33" s="46"/>
      <c r="T33" s="43" t="str">
        <f t="shared" si="0"/>
        <v/>
      </c>
      <c r="U33" s="43" t="str">
        <f t="shared" si="1"/>
        <v/>
      </c>
      <c r="V33" s="34"/>
      <c r="W33" s="39">
        <f t="shared" si="2"/>
        <v>0</v>
      </c>
      <c r="X33" s="65">
        <f t="shared" si="3"/>
        <v>0</v>
      </c>
      <c r="Y33" s="34"/>
      <c r="Z33" s="34"/>
      <c r="AA33" s="34"/>
      <c r="AB33" s="34"/>
      <c r="AC33" s="34"/>
      <c r="AD33" s="34"/>
      <c r="AE33" s="34"/>
    </row>
    <row r="34" spans="1:31" s="4" customFormat="1" ht="15" customHeight="1">
      <c r="A34" s="34"/>
      <c r="B34" s="3">
        <v>28</v>
      </c>
      <c r="C34" s="26">
        <f>IF(นักเรียน!B33="","",นักเรียน!B33)</f>
        <v>7649</v>
      </c>
      <c r="D34" s="27" t="str">
        <f>IF(นักเรียน!C33="","",นักเรียน!C33)</f>
        <v>สามเณร</v>
      </c>
      <c r="E34" s="44"/>
      <c r="F34" s="45"/>
      <c r="G34" s="45"/>
      <c r="H34" s="45"/>
      <c r="I34" s="46"/>
      <c r="J34" s="44"/>
      <c r="K34" s="45"/>
      <c r="L34" s="45"/>
      <c r="M34" s="45"/>
      <c r="N34" s="46"/>
      <c r="O34" s="44"/>
      <c r="P34" s="45"/>
      <c r="Q34" s="45"/>
      <c r="R34" s="45"/>
      <c r="S34" s="46"/>
      <c r="T34" s="43" t="str">
        <f t="shared" si="0"/>
        <v/>
      </c>
      <c r="U34" s="43" t="str">
        <f t="shared" si="1"/>
        <v/>
      </c>
      <c r="V34" s="34"/>
      <c r="W34" s="39">
        <f t="shared" si="2"/>
        <v>0</v>
      </c>
      <c r="X34" s="65">
        <f t="shared" si="3"/>
        <v>0</v>
      </c>
      <c r="Y34" s="34"/>
      <c r="Z34" s="34"/>
      <c r="AA34" s="34"/>
      <c r="AB34" s="34"/>
      <c r="AC34" s="34"/>
      <c r="AD34" s="34"/>
      <c r="AE34" s="34"/>
    </row>
    <row r="35" spans="1:31" s="4" customFormat="1" ht="15" customHeight="1">
      <c r="A35" s="34"/>
      <c r="B35" s="3">
        <v>29</v>
      </c>
      <c r="C35" s="26">
        <f>IF(นักเรียน!B34="","",นักเรียน!B34)</f>
        <v>7734</v>
      </c>
      <c r="D35" s="27" t="str">
        <f>IF(นักเรียน!C34="","",นักเรียน!C34)</f>
        <v>สามเณร</v>
      </c>
      <c r="E35" s="44"/>
      <c r="F35" s="45"/>
      <c r="G35" s="45"/>
      <c r="H35" s="45"/>
      <c r="I35" s="46"/>
      <c r="J35" s="44"/>
      <c r="K35" s="45"/>
      <c r="L35" s="45"/>
      <c r="M35" s="45"/>
      <c r="N35" s="46"/>
      <c r="O35" s="44"/>
      <c r="P35" s="45"/>
      <c r="Q35" s="45"/>
      <c r="R35" s="45"/>
      <c r="S35" s="46"/>
      <c r="T35" s="43" t="str">
        <f t="shared" si="0"/>
        <v/>
      </c>
      <c r="U35" s="43" t="str">
        <f t="shared" si="1"/>
        <v/>
      </c>
      <c r="V35" s="34"/>
      <c r="W35" s="39">
        <f t="shared" si="2"/>
        <v>0</v>
      </c>
      <c r="X35" s="65">
        <f t="shared" si="3"/>
        <v>0</v>
      </c>
      <c r="Y35" s="34"/>
      <c r="Z35" s="34"/>
      <c r="AA35" s="34"/>
      <c r="AB35" s="34"/>
      <c r="AC35" s="34"/>
      <c r="AD35" s="34"/>
      <c r="AE35" s="34"/>
    </row>
    <row r="36" spans="1:31" s="4" customFormat="1" ht="15" customHeight="1">
      <c r="A36" s="34"/>
      <c r="B36" s="3">
        <v>30</v>
      </c>
      <c r="C36" s="26" t="str">
        <f>IF(นักเรียน!B35="","",นักเรียน!B35)</f>
        <v/>
      </c>
      <c r="D36" s="27" t="str">
        <f>IF(นักเรียน!C35="","",นักเรียน!C35)</f>
        <v/>
      </c>
      <c r="E36" s="44"/>
      <c r="F36" s="45"/>
      <c r="G36" s="45"/>
      <c r="H36" s="45"/>
      <c r="I36" s="46"/>
      <c r="J36" s="44"/>
      <c r="K36" s="45"/>
      <c r="L36" s="45"/>
      <c r="M36" s="45"/>
      <c r="N36" s="46"/>
      <c r="O36" s="44"/>
      <c r="P36" s="45"/>
      <c r="Q36" s="45"/>
      <c r="R36" s="45"/>
      <c r="S36" s="46"/>
      <c r="T36" s="43" t="str">
        <f t="shared" si="0"/>
        <v/>
      </c>
      <c r="U36" s="43" t="str">
        <f t="shared" si="1"/>
        <v/>
      </c>
      <c r="V36" s="34"/>
      <c r="W36" s="39">
        <f t="shared" si="2"/>
        <v>0</v>
      </c>
      <c r="X36" s="65">
        <f t="shared" si="3"/>
        <v>0</v>
      </c>
      <c r="Y36" s="34"/>
      <c r="Z36" s="34"/>
      <c r="AA36" s="34"/>
      <c r="AB36" s="34"/>
      <c r="AC36" s="34"/>
      <c r="AD36" s="34"/>
      <c r="AE36" s="34"/>
    </row>
    <row r="37" spans="1:31" s="4" customFormat="1" ht="15" customHeight="1">
      <c r="A37" s="34"/>
      <c r="B37" s="3">
        <v>31</v>
      </c>
      <c r="C37" s="26" t="str">
        <f>IF(นักเรียน!B36="","",นักเรียน!B36)</f>
        <v/>
      </c>
      <c r="D37" s="27" t="str">
        <f>IF(นักเรียน!C36="","",นักเรียน!C36)</f>
        <v/>
      </c>
      <c r="E37" s="44"/>
      <c r="F37" s="45"/>
      <c r="G37" s="45"/>
      <c r="H37" s="45"/>
      <c r="I37" s="46"/>
      <c r="J37" s="44"/>
      <c r="K37" s="45"/>
      <c r="L37" s="45"/>
      <c r="M37" s="45"/>
      <c r="N37" s="46"/>
      <c r="O37" s="44"/>
      <c r="P37" s="45"/>
      <c r="Q37" s="45"/>
      <c r="R37" s="45"/>
      <c r="S37" s="46"/>
      <c r="T37" s="43" t="str">
        <f t="shared" si="0"/>
        <v/>
      </c>
      <c r="U37" s="43" t="str">
        <f t="shared" si="1"/>
        <v/>
      </c>
      <c r="V37" s="34"/>
      <c r="W37" s="39">
        <f t="shared" si="2"/>
        <v>0</v>
      </c>
      <c r="X37" s="65">
        <f t="shared" si="3"/>
        <v>0</v>
      </c>
      <c r="Y37" s="34"/>
      <c r="Z37" s="34"/>
      <c r="AA37" s="34"/>
      <c r="AB37" s="34"/>
      <c r="AC37" s="34"/>
      <c r="AD37" s="34"/>
      <c r="AE37" s="34"/>
    </row>
    <row r="38" spans="1:31" s="4" customFormat="1" ht="15" customHeight="1">
      <c r="A38" s="34"/>
      <c r="B38" s="3">
        <v>32</v>
      </c>
      <c r="C38" s="26" t="str">
        <f>IF(นักเรียน!B37="","",นักเรียน!B37)</f>
        <v/>
      </c>
      <c r="D38" s="27" t="str">
        <f>IF(นักเรียน!C37="","",นักเรียน!C37)</f>
        <v/>
      </c>
      <c r="E38" s="44"/>
      <c r="F38" s="45"/>
      <c r="G38" s="45"/>
      <c r="H38" s="45"/>
      <c r="I38" s="46"/>
      <c r="J38" s="44"/>
      <c r="K38" s="45"/>
      <c r="L38" s="45"/>
      <c r="M38" s="45"/>
      <c r="N38" s="46"/>
      <c r="O38" s="44"/>
      <c r="P38" s="45"/>
      <c r="Q38" s="45"/>
      <c r="R38" s="45"/>
      <c r="S38" s="46"/>
      <c r="T38" s="43" t="str">
        <f t="shared" si="0"/>
        <v/>
      </c>
      <c r="U38" s="43" t="str">
        <f t="shared" si="1"/>
        <v/>
      </c>
      <c r="V38" s="34"/>
      <c r="W38" s="39">
        <f t="shared" si="2"/>
        <v>0</v>
      </c>
      <c r="X38" s="65">
        <f t="shared" si="3"/>
        <v>0</v>
      </c>
      <c r="Y38" s="34"/>
      <c r="Z38" s="34"/>
      <c r="AA38" s="34"/>
      <c r="AB38" s="34"/>
      <c r="AC38" s="34"/>
      <c r="AD38" s="34"/>
      <c r="AE38" s="34"/>
    </row>
    <row r="39" spans="1:31" s="4" customFormat="1" ht="15" customHeight="1">
      <c r="A39" s="34"/>
      <c r="B39" s="3">
        <v>33</v>
      </c>
      <c r="C39" s="26" t="str">
        <f>IF(นักเรียน!B38="","",นักเรียน!B38)</f>
        <v/>
      </c>
      <c r="D39" s="27" t="str">
        <f>IF(นักเรียน!C38="","",นักเรียน!C38)</f>
        <v/>
      </c>
      <c r="E39" s="44"/>
      <c r="F39" s="45"/>
      <c r="G39" s="45"/>
      <c r="H39" s="45"/>
      <c r="I39" s="46"/>
      <c r="J39" s="44"/>
      <c r="K39" s="45"/>
      <c r="L39" s="45"/>
      <c r="M39" s="45"/>
      <c r="N39" s="46"/>
      <c r="O39" s="44"/>
      <c r="P39" s="45"/>
      <c r="Q39" s="45"/>
      <c r="R39" s="45"/>
      <c r="S39" s="46"/>
      <c r="T39" s="43" t="str">
        <f t="shared" si="0"/>
        <v/>
      </c>
      <c r="U39" s="43" t="str">
        <f t="shared" si="1"/>
        <v/>
      </c>
      <c r="V39" s="34"/>
      <c r="W39" s="39">
        <f t="shared" si="2"/>
        <v>0</v>
      </c>
      <c r="X39" s="65">
        <f t="shared" si="3"/>
        <v>0</v>
      </c>
      <c r="Y39" s="34"/>
      <c r="Z39" s="34"/>
      <c r="AA39" s="34"/>
      <c r="AB39" s="34"/>
      <c r="AC39" s="34"/>
      <c r="AD39" s="34"/>
      <c r="AE39" s="34"/>
    </row>
    <row r="40" spans="1:31" s="4" customFormat="1" ht="15" customHeight="1">
      <c r="A40" s="34"/>
      <c r="B40" s="3">
        <v>34</v>
      </c>
      <c r="C40" s="26" t="str">
        <f>IF(นักเรียน!B39="","",นักเรียน!B39)</f>
        <v/>
      </c>
      <c r="D40" s="27" t="str">
        <f>IF(นักเรียน!C39="","",นักเรียน!C39)</f>
        <v/>
      </c>
      <c r="E40" s="44"/>
      <c r="F40" s="45"/>
      <c r="G40" s="45"/>
      <c r="H40" s="45"/>
      <c r="I40" s="46"/>
      <c r="J40" s="44"/>
      <c r="K40" s="45"/>
      <c r="L40" s="45"/>
      <c r="M40" s="45"/>
      <c r="N40" s="46"/>
      <c r="O40" s="44"/>
      <c r="P40" s="45"/>
      <c r="Q40" s="45"/>
      <c r="R40" s="45"/>
      <c r="S40" s="46"/>
      <c r="T40" s="43" t="str">
        <f t="shared" si="0"/>
        <v/>
      </c>
      <c r="U40" s="43" t="str">
        <f t="shared" si="1"/>
        <v/>
      </c>
      <c r="V40" s="34"/>
      <c r="W40" s="39">
        <f t="shared" si="2"/>
        <v>0</v>
      </c>
      <c r="X40" s="65">
        <f t="shared" si="3"/>
        <v>0</v>
      </c>
      <c r="Y40" s="34"/>
      <c r="Z40" s="34"/>
      <c r="AA40" s="34"/>
      <c r="AB40" s="34"/>
      <c r="AC40" s="34"/>
      <c r="AD40" s="34"/>
      <c r="AE40" s="34"/>
    </row>
    <row r="41" spans="1:31" s="4" customFormat="1" ht="15" customHeight="1">
      <c r="A41" s="34"/>
      <c r="B41" s="3">
        <v>35</v>
      </c>
      <c r="C41" s="26" t="str">
        <f>IF(นักเรียน!B40="","",นักเรียน!B40)</f>
        <v/>
      </c>
      <c r="D41" s="27" t="str">
        <f>IF(นักเรียน!C40="","",นักเรียน!C40)</f>
        <v/>
      </c>
      <c r="E41" s="44"/>
      <c r="F41" s="45"/>
      <c r="G41" s="45"/>
      <c r="H41" s="45"/>
      <c r="I41" s="46"/>
      <c r="J41" s="44"/>
      <c r="K41" s="45"/>
      <c r="L41" s="45"/>
      <c r="M41" s="45"/>
      <c r="N41" s="46"/>
      <c r="O41" s="44"/>
      <c r="P41" s="45"/>
      <c r="Q41" s="45"/>
      <c r="R41" s="45"/>
      <c r="S41" s="46"/>
      <c r="T41" s="43" t="str">
        <f t="shared" si="0"/>
        <v/>
      </c>
      <c r="U41" s="43" t="str">
        <f t="shared" si="1"/>
        <v/>
      </c>
      <c r="V41" s="34"/>
      <c r="W41" s="39">
        <f t="shared" si="2"/>
        <v>0</v>
      </c>
      <c r="X41" s="65">
        <f t="shared" si="3"/>
        <v>0</v>
      </c>
      <c r="Y41" s="34"/>
      <c r="Z41" s="34"/>
      <c r="AA41" s="34"/>
      <c r="AB41" s="34"/>
      <c r="AC41" s="34"/>
      <c r="AD41" s="34"/>
      <c r="AE41" s="34"/>
    </row>
    <row r="42" spans="1:31" s="4" customFormat="1" ht="15" customHeight="1">
      <c r="A42" s="34"/>
      <c r="B42" s="3">
        <v>36</v>
      </c>
      <c r="C42" s="26" t="str">
        <f>IF(นักเรียน!B41="","",นักเรียน!B41)</f>
        <v/>
      </c>
      <c r="D42" s="27" t="str">
        <f>IF(นักเรียน!C41="","",นักเรียน!C41)</f>
        <v/>
      </c>
      <c r="E42" s="44"/>
      <c r="F42" s="45"/>
      <c r="G42" s="45"/>
      <c r="H42" s="45"/>
      <c r="I42" s="46"/>
      <c r="J42" s="44"/>
      <c r="K42" s="45"/>
      <c r="L42" s="45"/>
      <c r="M42" s="45"/>
      <c r="N42" s="46"/>
      <c r="O42" s="44"/>
      <c r="P42" s="45"/>
      <c r="Q42" s="45"/>
      <c r="R42" s="45"/>
      <c r="S42" s="46"/>
      <c r="T42" s="43" t="str">
        <f t="shared" si="0"/>
        <v/>
      </c>
      <c r="U42" s="43" t="str">
        <f t="shared" si="1"/>
        <v/>
      </c>
      <c r="V42" s="34"/>
      <c r="W42" s="39">
        <f t="shared" si="2"/>
        <v>0</v>
      </c>
      <c r="X42" s="65">
        <f t="shared" si="3"/>
        <v>0</v>
      </c>
      <c r="Y42" s="34"/>
      <c r="Z42" s="34"/>
      <c r="AA42" s="34"/>
      <c r="AB42" s="34"/>
      <c r="AC42" s="34"/>
      <c r="AD42" s="34"/>
      <c r="AE42" s="34"/>
    </row>
    <row r="43" spans="1:31" s="4" customFormat="1" ht="15" customHeight="1">
      <c r="A43" s="34"/>
      <c r="B43" s="3">
        <v>37</v>
      </c>
      <c r="C43" s="26" t="str">
        <f>IF(นักเรียน!B42="","",นักเรียน!B42)</f>
        <v/>
      </c>
      <c r="D43" s="27" t="str">
        <f>IF(นักเรียน!C42="","",นักเรียน!C42)</f>
        <v/>
      </c>
      <c r="E43" s="44"/>
      <c r="F43" s="45"/>
      <c r="G43" s="45"/>
      <c r="H43" s="45"/>
      <c r="I43" s="46"/>
      <c r="J43" s="44"/>
      <c r="K43" s="45"/>
      <c r="L43" s="45"/>
      <c r="M43" s="45"/>
      <c r="N43" s="46"/>
      <c r="O43" s="44"/>
      <c r="P43" s="45"/>
      <c r="Q43" s="45"/>
      <c r="R43" s="45"/>
      <c r="S43" s="46"/>
      <c r="T43" s="43" t="str">
        <f t="shared" si="0"/>
        <v/>
      </c>
      <c r="U43" s="43" t="str">
        <f t="shared" si="1"/>
        <v/>
      </c>
      <c r="V43" s="34"/>
      <c r="W43" s="39">
        <f t="shared" si="2"/>
        <v>0</v>
      </c>
      <c r="X43" s="65">
        <f t="shared" si="3"/>
        <v>0</v>
      </c>
      <c r="Y43" s="34"/>
      <c r="Z43" s="34"/>
      <c r="AA43" s="34"/>
      <c r="AB43" s="34"/>
      <c r="AC43" s="34"/>
      <c r="AD43" s="34"/>
      <c r="AE43" s="34"/>
    </row>
    <row r="44" spans="1:31" s="5" customFormat="1" ht="15" customHeight="1">
      <c r="A44" s="35"/>
      <c r="B44" s="3">
        <v>38</v>
      </c>
      <c r="C44" s="26" t="str">
        <f>IF(นักเรียน!B43="","",นักเรียน!B43)</f>
        <v/>
      </c>
      <c r="D44" s="27" t="str">
        <f>IF(นักเรียน!C43="","",นักเรียน!C43)</f>
        <v/>
      </c>
      <c r="E44" s="44"/>
      <c r="F44" s="45"/>
      <c r="G44" s="45"/>
      <c r="H44" s="45"/>
      <c r="I44" s="46"/>
      <c r="J44" s="44"/>
      <c r="K44" s="45"/>
      <c r="L44" s="45"/>
      <c r="M44" s="45"/>
      <c r="N44" s="46"/>
      <c r="O44" s="44"/>
      <c r="P44" s="45"/>
      <c r="Q44" s="45"/>
      <c r="R44" s="45"/>
      <c r="S44" s="46"/>
      <c r="T44" s="43" t="str">
        <f t="shared" si="0"/>
        <v/>
      </c>
      <c r="U44" s="43" t="str">
        <f t="shared" si="1"/>
        <v/>
      </c>
      <c r="V44" s="35"/>
      <c r="W44" s="39">
        <f t="shared" si="2"/>
        <v>0</v>
      </c>
      <c r="X44" s="65">
        <f t="shared" si="3"/>
        <v>0</v>
      </c>
      <c r="Y44" s="35"/>
      <c r="Z44" s="35"/>
      <c r="AA44" s="35"/>
      <c r="AB44" s="35"/>
      <c r="AC44" s="35"/>
      <c r="AD44" s="35"/>
      <c r="AE44" s="35"/>
    </row>
    <row r="45" spans="1:31" s="5" customFormat="1" ht="15" customHeight="1">
      <c r="A45" s="35"/>
      <c r="B45" s="3">
        <v>39</v>
      </c>
      <c r="C45" s="26" t="str">
        <f>IF(นักเรียน!B44="","",นักเรียน!B44)</f>
        <v/>
      </c>
      <c r="D45" s="27" t="str">
        <f>IF(นักเรียน!C44="","",นักเรียน!C44)</f>
        <v/>
      </c>
      <c r="E45" s="44"/>
      <c r="F45" s="45"/>
      <c r="G45" s="45"/>
      <c r="H45" s="45"/>
      <c r="I45" s="46"/>
      <c r="J45" s="44"/>
      <c r="K45" s="45"/>
      <c r="L45" s="45"/>
      <c r="M45" s="45"/>
      <c r="N45" s="46"/>
      <c r="O45" s="44"/>
      <c r="P45" s="45"/>
      <c r="Q45" s="45"/>
      <c r="R45" s="45"/>
      <c r="S45" s="46"/>
      <c r="T45" s="43" t="str">
        <f t="shared" si="0"/>
        <v/>
      </c>
      <c r="U45" s="43" t="str">
        <f t="shared" si="1"/>
        <v/>
      </c>
      <c r="V45" s="35"/>
      <c r="W45" s="39">
        <f t="shared" si="2"/>
        <v>0</v>
      </c>
      <c r="X45" s="65">
        <f t="shared" si="3"/>
        <v>0</v>
      </c>
      <c r="Y45" s="35"/>
      <c r="Z45" s="35"/>
      <c r="AA45" s="35"/>
      <c r="AB45" s="35"/>
      <c r="AC45" s="35"/>
      <c r="AD45" s="35"/>
      <c r="AE45" s="35"/>
    </row>
    <row r="46" spans="1:31" s="5" customFormat="1" ht="15" customHeight="1">
      <c r="A46" s="35"/>
      <c r="B46" s="3">
        <v>40</v>
      </c>
      <c r="C46" s="26" t="str">
        <f>IF(นักเรียน!B45="","",นักเรียน!B45)</f>
        <v/>
      </c>
      <c r="D46" s="27" t="str">
        <f>IF(นักเรียน!C45="","",นักเรียน!C45)</f>
        <v/>
      </c>
      <c r="E46" s="44"/>
      <c r="F46" s="45"/>
      <c r="G46" s="45"/>
      <c r="H46" s="45"/>
      <c r="I46" s="46"/>
      <c r="J46" s="44"/>
      <c r="K46" s="45"/>
      <c r="L46" s="45"/>
      <c r="M46" s="45"/>
      <c r="N46" s="46"/>
      <c r="O46" s="44"/>
      <c r="P46" s="45"/>
      <c r="Q46" s="45"/>
      <c r="R46" s="45"/>
      <c r="S46" s="46"/>
      <c r="T46" s="43" t="str">
        <f t="shared" si="0"/>
        <v/>
      </c>
      <c r="U46" s="43" t="str">
        <f t="shared" si="1"/>
        <v/>
      </c>
      <c r="V46" s="35"/>
      <c r="W46" s="39">
        <f t="shared" si="2"/>
        <v>0</v>
      </c>
      <c r="X46" s="65">
        <f t="shared" si="3"/>
        <v>0</v>
      </c>
      <c r="Y46" s="35"/>
      <c r="Z46" s="35"/>
      <c r="AA46" s="35"/>
      <c r="AB46" s="35"/>
      <c r="AC46" s="35"/>
      <c r="AD46" s="35"/>
      <c r="AE46" s="35"/>
    </row>
    <row r="47" spans="1:31" s="5" customFormat="1" ht="15" customHeight="1">
      <c r="A47" s="35"/>
      <c r="B47" s="3">
        <v>41</v>
      </c>
      <c r="C47" s="26" t="str">
        <f>IF(นักเรียน!B46="","",นักเรียน!B46)</f>
        <v/>
      </c>
      <c r="D47" s="27" t="str">
        <f>IF(นักเรียน!C46="","",นักเรียน!C46)</f>
        <v/>
      </c>
      <c r="E47" s="44"/>
      <c r="F47" s="45"/>
      <c r="G47" s="45"/>
      <c r="H47" s="45"/>
      <c r="I47" s="46"/>
      <c r="J47" s="44"/>
      <c r="K47" s="45"/>
      <c r="L47" s="45"/>
      <c r="M47" s="45"/>
      <c r="N47" s="46"/>
      <c r="O47" s="44"/>
      <c r="P47" s="45"/>
      <c r="Q47" s="45"/>
      <c r="R47" s="45"/>
      <c r="S47" s="46"/>
      <c r="T47" s="43" t="str">
        <f t="shared" si="0"/>
        <v/>
      </c>
      <c r="U47" s="43" t="str">
        <f t="shared" si="1"/>
        <v/>
      </c>
      <c r="V47" s="35"/>
      <c r="W47" s="39">
        <f t="shared" si="2"/>
        <v>0</v>
      </c>
      <c r="X47" s="65">
        <f t="shared" si="3"/>
        <v>0</v>
      </c>
      <c r="Y47" s="35"/>
      <c r="Z47" s="35"/>
      <c r="AA47" s="35"/>
      <c r="AB47" s="35"/>
      <c r="AC47" s="35"/>
      <c r="AD47" s="35"/>
      <c r="AE47" s="35"/>
    </row>
    <row r="48" spans="1:31" s="5" customFormat="1" ht="15" customHeight="1">
      <c r="A48" s="35"/>
      <c r="B48" s="3">
        <v>42</v>
      </c>
      <c r="C48" s="26" t="str">
        <f>IF(นักเรียน!B47="","",นักเรียน!B47)</f>
        <v/>
      </c>
      <c r="D48" s="27" t="str">
        <f>IF(นักเรียน!C47="","",นักเรียน!C47)</f>
        <v/>
      </c>
      <c r="E48" s="44"/>
      <c r="F48" s="45"/>
      <c r="G48" s="45"/>
      <c r="H48" s="45"/>
      <c r="I48" s="46"/>
      <c r="J48" s="44"/>
      <c r="K48" s="45"/>
      <c r="L48" s="45"/>
      <c r="M48" s="45"/>
      <c r="N48" s="46"/>
      <c r="O48" s="44"/>
      <c r="P48" s="45"/>
      <c r="Q48" s="45"/>
      <c r="R48" s="45"/>
      <c r="S48" s="46"/>
      <c r="T48" s="43" t="str">
        <f t="shared" si="0"/>
        <v/>
      </c>
      <c r="U48" s="43" t="str">
        <f t="shared" si="1"/>
        <v/>
      </c>
      <c r="V48" s="35"/>
      <c r="W48" s="39">
        <f t="shared" si="2"/>
        <v>0</v>
      </c>
      <c r="X48" s="65">
        <f t="shared" si="3"/>
        <v>0</v>
      </c>
      <c r="Y48" s="35"/>
      <c r="Z48" s="35"/>
      <c r="AA48" s="35"/>
      <c r="AB48" s="35"/>
      <c r="AC48" s="35"/>
      <c r="AD48" s="35"/>
      <c r="AE48" s="35"/>
    </row>
    <row r="49" spans="1:31" s="5" customFormat="1" ht="15" customHeight="1">
      <c r="A49" s="35"/>
      <c r="B49" s="3">
        <v>43</v>
      </c>
      <c r="C49" s="26" t="str">
        <f>IF(นักเรียน!B48="","",นักเรียน!B48)</f>
        <v/>
      </c>
      <c r="D49" s="27" t="str">
        <f>IF(นักเรียน!C48="","",นักเรียน!C48)</f>
        <v/>
      </c>
      <c r="E49" s="44"/>
      <c r="F49" s="45"/>
      <c r="G49" s="45"/>
      <c r="H49" s="45"/>
      <c r="I49" s="46"/>
      <c r="J49" s="44"/>
      <c r="K49" s="45"/>
      <c r="L49" s="45"/>
      <c r="M49" s="45"/>
      <c r="N49" s="46"/>
      <c r="O49" s="44"/>
      <c r="P49" s="45"/>
      <c r="Q49" s="45"/>
      <c r="R49" s="45"/>
      <c r="S49" s="46"/>
      <c r="T49" s="43" t="str">
        <f t="shared" si="0"/>
        <v/>
      </c>
      <c r="U49" s="43" t="str">
        <f t="shared" si="1"/>
        <v/>
      </c>
      <c r="V49" s="35"/>
      <c r="W49" s="39">
        <f t="shared" si="2"/>
        <v>0</v>
      </c>
      <c r="X49" s="65">
        <f t="shared" si="3"/>
        <v>0</v>
      </c>
      <c r="Y49" s="35"/>
      <c r="Z49" s="35"/>
      <c r="AA49" s="35"/>
      <c r="AB49" s="35"/>
      <c r="AC49" s="35"/>
      <c r="AD49" s="35"/>
      <c r="AE49" s="35"/>
    </row>
    <row r="50" spans="1:31" s="5" customFormat="1" ht="15" customHeight="1">
      <c r="A50" s="35"/>
      <c r="B50" s="3">
        <v>44</v>
      </c>
      <c r="C50" s="26" t="str">
        <f>IF(นักเรียน!B49="","",นักเรียน!B49)</f>
        <v/>
      </c>
      <c r="D50" s="27" t="str">
        <f>IF(นักเรียน!C49="","",นักเรียน!C49)</f>
        <v/>
      </c>
      <c r="E50" s="44"/>
      <c r="F50" s="45"/>
      <c r="G50" s="45"/>
      <c r="H50" s="45"/>
      <c r="I50" s="46"/>
      <c r="J50" s="44"/>
      <c r="K50" s="45"/>
      <c r="L50" s="45"/>
      <c r="M50" s="45"/>
      <c r="N50" s="46"/>
      <c r="O50" s="44"/>
      <c r="P50" s="45"/>
      <c r="Q50" s="45"/>
      <c r="R50" s="45"/>
      <c r="S50" s="46"/>
      <c r="T50" s="43" t="str">
        <f t="shared" si="0"/>
        <v/>
      </c>
      <c r="U50" s="43" t="str">
        <f t="shared" si="1"/>
        <v/>
      </c>
      <c r="V50" s="35"/>
      <c r="W50" s="39">
        <f t="shared" si="2"/>
        <v>0</v>
      </c>
      <c r="X50" s="65">
        <f t="shared" si="3"/>
        <v>0</v>
      </c>
      <c r="Y50" s="35"/>
      <c r="Z50" s="35"/>
      <c r="AA50" s="35"/>
      <c r="AB50" s="35"/>
      <c r="AC50" s="35"/>
      <c r="AD50" s="35"/>
      <c r="AE50" s="35"/>
    </row>
    <row r="51" spans="1:31" s="5" customFormat="1" ht="15" customHeight="1">
      <c r="A51" s="35"/>
      <c r="B51" s="3">
        <v>45</v>
      </c>
      <c r="C51" s="26" t="str">
        <f>IF(นักเรียน!B50="","",นักเรียน!B50)</f>
        <v/>
      </c>
      <c r="D51" s="27" t="str">
        <f>IF(นักเรียน!C50="","",นักเรียน!C50)</f>
        <v/>
      </c>
      <c r="E51" s="44"/>
      <c r="F51" s="45"/>
      <c r="G51" s="45"/>
      <c r="H51" s="45"/>
      <c r="I51" s="46"/>
      <c r="J51" s="44"/>
      <c r="K51" s="45"/>
      <c r="L51" s="45"/>
      <c r="M51" s="45"/>
      <c r="N51" s="46"/>
      <c r="O51" s="44"/>
      <c r="P51" s="45"/>
      <c r="Q51" s="45"/>
      <c r="R51" s="45"/>
      <c r="S51" s="46"/>
      <c r="T51" s="43" t="str">
        <f t="shared" si="0"/>
        <v/>
      </c>
      <c r="U51" s="43" t="str">
        <f>IF(T51="","",IF(T51=5,"ดีเยี่ยม",IF(T51=4,"ดีมาก",IF(T51=3,"ดี",IF(T51=2,"พอใช้","ปรับปรุง")))))</f>
        <v/>
      </c>
      <c r="V51" s="35"/>
      <c r="W51" s="39">
        <f t="shared" si="2"/>
        <v>0</v>
      </c>
      <c r="X51" s="65">
        <f t="shared" si="3"/>
        <v>0</v>
      </c>
      <c r="Y51" s="35"/>
      <c r="Z51" s="35"/>
      <c r="AA51" s="35"/>
      <c r="AB51" s="35"/>
      <c r="AC51" s="35"/>
      <c r="AD51" s="35"/>
      <c r="AE51" s="35"/>
    </row>
    <row r="52" spans="1:31" s="5" customFormat="1" ht="18.75" customHeight="1">
      <c r="A52" s="35"/>
      <c r="B52" s="168" t="s">
        <v>45</v>
      </c>
      <c r="C52" s="168"/>
      <c r="D52" s="168"/>
      <c r="E52" s="168"/>
      <c r="F52" s="168"/>
      <c r="G52" s="168"/>
      <c r="H52" s="168"/>
      <c r="I52" s="168"/>
      <c r="J52" s="170" t="str">
        <f>IF(Y2=0,"",Y2)</f>
        <v/>
      </c>
      <c r="K52" s="170"/>
      <c r="L52" s="170"/>
      <c r="M52" s="170"/>
      <c r="N52" s="170"/>
      <c r="O52" s="168" t="s">
        <v>36</v>
      </c>
      <c r="P52" s="168"/>
      <c r="Q52" s="168"/>
      <c r="R52" s="168"/>
      <c r="S52" s="168"/>
      <c r="T52" s="169" t="str">
        <f>IF(Y4="-","-",Y4)</f>
        <v>-</v>
      </c>
      <c r="U52" s="170"/>
      <c r="V52" s="35"/>
      <c r="W52" s="66"/>
      <c r="X52" s="67"/>
      <c r="Y52" s="35"/>
      <c r="Z52" s="35"/>
      <c r="AA52" s="35"/>
      <c r="AB52" s="35"/>
      <c r="AC52" s="35"/>
      <c r="AD52" s="35"/>
      <c r="AE52" s="35"/>
    </row>
    <row r="53" spans="1:31" s="5" customFormat="1" ht="18.75" customHeight="1">
      <c r="A53" s="35"/>
      <c r="B53" s="171" t="s">
        <v>35</v>
      </c>
      <c r="C53" s="171"/>
      <c r="D53" s="171"/>
      <c r="E53" s="171"/>
      <c r="F53" s="171"/>
      <c r="G53" s="171"/>
      <c r="H53" s="171"/>
      <c r="I53" s="171"/>
      <c r="J53" s="172" t="str">
        <f>IF(Y3="-","",Y3)</f>
        <v/>
      </c>
      <c r="K53" s="173"/>
      <c r="L53" s="173"/>
      <c r="M53" s="173"/>
      <c r="N53" s="173"/>
      <c r="O53" s="171" t="s">
        <v>2</v>
      </c>
      <c r="P53" s="171"/>
      <c r="Q53" s="171"/>
      <c r="R53" s="171"/>
      <c r="S53" s="171"/>
      <c r="T53" s="170" t="str">
        <f>IF(T52="-","-",IF(T52&gt;=0.45,5,IF(T52&gt;=0.38,4,IF(T52&gt;=0.3,3,IF(T52&gt;=0.25,2,1)))))</f>
        <v>-</v>
      </c>
      <c r="U53" s="170"/>
      <c r="V53" s="35"/>
      <c r="W53" s="66"/>
      <c r="X53" s="67"/>
      <c r="Y53" s="35"/>
      <c r="Z53" s="35"/>
      <c r="AA53" s="35"/>
      <c r="AB53" s="35"/>
      <c r="AC53" s="35"/>
      <c r="AD53" s="35"/>
      <c r="AE53" s="35"/>
    </row>
    <row r="54" spans="1:31" s="5" customFormat="1" ht="18.75" customHeight="1">
      <c r="A54" s="35"/>
      <c r="B54" s="168" t="s">
        <v>46</v>
      </c>
      <c r="C54" s="168"/>
      <c r="D54" s="168"/>
      <c r="E54" s="168"/>
      <c r="F54" s="168"/>
      <c r="G54" s="168"/>
      <c r="H54" s="168"/>
      <c r="I54" s="168"/>
      <c r="J54" s="168"/>
      <c r="K54" s="168"/>
      <c r="L54" s="168"/>
      <c r="M54" s="168"/>
      <c r="N54" s="168"/>
      <c r="O54" s="168"/>
      <c r="P54" s="168"/>
      <c r="Q54" s="168"/>
      <c r="R54" s="168"/>
      <c r="S54" s="168"/>
      <c r="T54" s="170" t="str">
        <f>IF(T53="-","-",IF(T53=5,"ดีเยี่ยม",IF(T53=4,"ดีมาก",IF(T53=3,"ดี",IF(T53=2,"พอใช้","ปรับปรุง")))))</f>
        <v>-</v>
      </c>
      <c r="U54" s="170"/>
      <c r="V54" s="35"/>
      <c r="W54" s="66"/>
      <c r="X54" s="67"/>
      <c r="Y54" s="35"/>
      <c r="Z54" s="35"/>
      <c r="AA54" s="35"/>
      <c r="AB54" s="35"/>
      <c r="AC54" s="35"/>
      <c r="AD54" s="35"/>
      <c r="AE54" s="35"/>
    </row>
    <row r="55" spans="1:31" s="5" customFormat="1" ht="15.75" customHeight="1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8"/>
      <c r="X55" s="35"/>
      <c r="Y55" s="35"/>
      <c r="Z55" s="35"/>
      <c r="AA55" s="35"/>
      <c r="AB55" s="35"/>
      <c r="AC55" s="35"/>
      <c r="AD55" s="35"/>
      <c r="AE55" s="35"/>
    </row>
    <row r="56" spans="1:31">
      <c r="B56" s="33"/>
      <c r="C56" s="33"/>
      <c r="D56" s="68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49" t="s">
        <v>37</v>
      </c>
      <c r="U56" s="57">
        <f>COUNTIF(T7:T51,5)</f>
        <v>0</v>
      </c>
      <c r="V56" s="33" t="s">
        <v>34</v>
      </c>
    </row>
    <row r="57" spans="1:31"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49" t="s">
        <v>38</v>
      </c>
      <c r="U57" s="57">
        <f>COUNTIF(T7:T51,4)</f>
        <v>0</v>
      </c>
      <c r="V57" s="33" t="s">
        <v>34</v>
      </c>
    </row>
    <row r="58" spans="1:31"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49" t="s">
        <v>39</v>
      </c>
      <c r="U58" s="57">
        <f>COUNTIF(T7:T51,3)</f>
        <v>0</v>
      </c>
      <c r="V58" s="33" t="s">
        <v>34</v>
      </c>
    </row>
    <row r="59" spans="1:31"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49" t="s">
        <v>40</v>
      </c>
      <c r="U59" s="57">
        <f>COUNTIF(T7:T51,2)</f>
        <v>0</v>
      </c>
      <c r="V59" s="33" t="s">
        <v>34</v>
      </c>
    </row>
    <row r="60" spans="1:31"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49" t="s">
        <v>41</v>
      </c>
      <c r="U60" s="57">
        <f>COUNTIF(T7:T51,1)</f>
        <v>0</v>
      </c>
      <c r="V60" s="33" t="s">
        <v>34</v>
      </c>
    </row>
    <row r="61" spans="1:31"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49" t="s">
        <v>44</v>
      </c>
      <c r="U61" s="58">
        <f>SUM(U56:U60)</f>
        <v>0</v>
      </c>
      <c r="V61" s="33" t="s">
        <v>34</v>
      </c>
    </row>
    <row r="62" spans="1:31"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</row>
    <row r="63" spans="1:31"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</row>
    <row r="64" spans="1:31"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</row>
    <row r="65" spans="2:21"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</row>
    <row r="66" spans="2:21"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</row>
    <row r="67" spans="2:21"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</row>
    <row r="68" spans="2:21"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</row>
    <row r="69" spans="2:21"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</row>
    <row r="70" spans="2:21"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</row>
    <row r="71" spans="2:21"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</row>
    <row r="72" spans="2:21"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</row>
    <row r="73" spans="2:21"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</row>
    <row r="74" spans="2:21"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</row>
    <row r="75" spans="2:21"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</row>
    <row r="76" spans="2:21"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</row>
    <row r="77" spans="2:21"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</row>
    <row r="78" spans="2:21"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</row>
    <row r="79" spans="2:21"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</row>
    <row r="80" spans="2:21"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</row>
    <row r="81" spans="2:21"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</row>
    <row r="82" spans="2:21"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</row>
    <row r="83" spans="2:21"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</row>
    <row r="84" spans="2:21"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</row>
    <row r="85" spans="2:21"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</row>
  </sheetData>
  <sheetProtection password="CF17" sheet="1" objects="1" scenarios="1" selectLockedCells="1"/>
  <mergeCells count="19">
    <mergeCell ref="T54:U54"/>
    <mergeCell ref="B54:S54"/>
    <mergeCell ref="C2:T2"/>
    <mergeCell ref="E5:I5"/>
    <mergeCell ref="J5:N5"/>
    <mergeCell ref="O5:S5"/>
    <mergeCell ref="D5:D6"/>
    <mergeCell ref="C5:C6"/>
    <mergeCell ref="B5:B6"/>
    <mergeCell ref="B52:I52"/>
    <mergeCell ref="O52:S52"/>
    <mergeCell ref="T52:U52"/>
    <mergeCell ref="B53:I53"/>
    <mergeCell ref="J53:N53"/>
    <mergeCell ref="T5:T6"/>
    <mergeCell ref="U5:U6"/>
    <mergeCell ref="J52:N52"/>
    <mergeCell ref="O53:S53"/>
    <mergeCell ref="T53:U53"/>
  </mergeCells>
  <dataValidations count="5">
    <dataValidation type="list" allowBlank="1" showInputMessage="1" showErrorMessage="1" error="ในช่องนี้กรอกค่าระดับการประเมินเป็น 4 เท่านั้นครับ" prompt="ระดับคุณภาพ &quot;ดีมาก&quot;" sqref="P7:P51 K7:K51 F7:F51">
      <formula1>scor4</formula1>
    </dataValidation>
    <dataValidation type="list" allowBlank="1" showInputMessage="1" showErrorMessage="1" error="ในช่องนี้กรอกค่าระดับการประเมินเป็น 5 เท่านั้นครับ" prompt="ระดับคุณภาพ &quot;ดีเยี่ยม&quot;" sqref="O7:O51 J7:J51 E7:E51">
      <formula1>scor5</formula1>
    </dataValidation>
    <dataValidation type="list" allowBlank="1" showInputMessage="1" showErrorMessage="1" error="ในช่องนี้กรอกค่าระดับการประเมินเป็น 3 เท่านั้นครับ" prompt="ระดับคุณภาพ &quot;ดี&quot;" sqref="Q7:Q51 L7:L51 G7:G51">
      <formula1>scor3</formula1>
    </dataValidation>
    <dataValidation type="list" allowBlank="1" showInputMessage="1" showErrorMessage="1" error="ในช่องนี้กรอกค่าระดับการประเมินเป็น 2 เท่านั้นครับ" prompt="ระดับคุณภาพ &quot;พอใช้&quot;" sqref="R7:R51 M7:M51 H7:H51">
      <formula1>scor2</formula1>
    </dataValidation>
    <dataValidation type="list" allowBlank="1" showInputMessage="1" showErrorMessage="1" error="ในช่องนี้กรอกค่าระดับการประเมินเป็น 1 เท่านั้นครับ" prompt="ระดับคุณภาพ &quot;ปรับปรุง&quot;" sqref="S7:S51 N7:N51 I7:I51">
      <formula1>scor1</formula1>
    </dataValidation>
  </dataValidations>
  <printOptions horizontalCentered="1"/>
  <pageMargins left="0.51181102362204722" right="0.11811023622047245" top="0.35433070866141736" bottom="0.15748031496062992" header="0.11811023622047245" footer="0.11811023622047245"/>
  <pageSetup paperSize="9" scale="90" orientation="portrait" blackAndWhite="1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A1:AE85"/>
  <sheetViews>
    <sheetView showGridLines="0" showRowColHeaders="0" workbookViewId="0">
      <selection activeCell="W4" sqref="W4"/>
    </sheetView>
  </sheetViews>
  <sheetFormatPr defaultColWidth="23.25" defaultRowHeight="22.5"/>
  <cols>
    <col min="1" max="1" width="15" style="33" customWidth="1"/>
    <col min="2" max="2" width="4.125" style="1" customWidth="1"/>
    <col min="3" max="3" width="8.75" style="1" customWidth="1"/>
    <col min="4" max="4" width="21.875" style="1" customWidth="1"/>
    <col min="5" max="19" width="3" style="1" customWidth="1"/>
    <col min="20" max="20" width="5.75" style="1" customWidth="1"/>
    <col min="21" max="21" width="7.875" style="1" customWidth="1"/>
    <col min="22" max="22" width="10.625" style="33" customWidth="1"/>
    <col min="23" max="23" width="13.625" style="36" customWidth="1"/>
    <col min="24" max="24" width="15.75" style="33" customWidth="1"/>
    <col min="25" max="25" width="10.25" style="33" customWidth="1"/>
    <col min="26" max="26" width="13.625" style="33" customWidth="1"/>
    <col min="27" max="31" width="23.25" style="33"/>
    <col min="32" max="16384" width="23.25" style="1"/>
  </cols>
  <sheetData>
    <row r="1" spans="1:31"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X1" s="52" t="s">
        <v>43</v>
      </c>
      <c r="Y1" s="53">
        <v>0.5</v>
      </c>
      <c r="Z1" s="56" t="s">
        <v>42</v>
      </c>
    </row>
    <row r="2" spans="1:31" s="7" customFormat="1" ht="19.5" customHeight="1">
      <c r="A2" s="32"/>
      <c r="B2" s="24"/>
      <c r="C2" s="162" t="str">
        <f>'มฐ.1-1'!C2:T2</f>
        <v>แบบประเมินมาตรฐานด้านคุณภาพผู้เรียน  ระดับมัธยมศึกษาปีที่... ปีการศึกษา 2556</v>
      </c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24"/>
      <c r="V2" s="32"/>
      <c r="W2" s="37"/>
      <c r="X2" s="52" t="s">
        <v>33</v>
      </c>
      <c r="Y2" s="54">
        <f>SUM(U56:U58)</f>
        <v>0</v>
      </c>
      <c r="Z2" s="56" t="s">
        <v>34</v>
      </c>
      <c r="AA2" s="32"/>
      <c r="AB2" s="32"/>
      <c r="AC2" s="32"/>
      <c r="AD2" s="32"/>
      <c r="AE2" s="32"/>
    </row>
    <row r="3" spans="1:31" s="7" customFormat="1" ht="19.5" customHeight="1">
      <c r="A3" s="32"/>
      <c r="B3" s="24"/>
      <c r="C3" s="24" t="s">
        <v>26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32"/>
      <c r="W3" s="51"/>
      <c r="X3" s="52" t="s">
        <v>35</v>
      </c>
      <c r="Y3" s="55" t="str">
        <f>IF(Y2=0,"-",Y2*100/U61)</f>
        <v>-</v>
      </c>
      <c r="Z3" s="56"/>
      <c r="AA3" s="32"/>
      <c r="AB3" s="32"/>
      <c r="AC3" s="32"/>
      <c r="AD3" s="32"/>
      <c r="AE3" s="32"/>
    </row>
    <row r="4" spans="1:31" s="21" customFormat="1" ht="21" customHeight="1">
      <c r="A4" s="32"/>
      <c r="D4" s="21" t="s">
        <v>47</v>
      </c>
      <c r="V4" s="32"/>
      <c r="W4" s="152"/>
      <c r="X4" s="52" t="s">
        <v>36</v>
      </c>
      <c r="Y4" s="55" t="str">
        <f>IF(Y3="-","-",Y3*Y1/100)</f>
        <v>-</v>
      </c>
      <c r="Z4" s="56" t="s">
        <v>42</v>
      </c>
      <c r="AA4" s="32"/>
      <c r="AB4" s="32"/>
      <c r="AC4" s="32"/>
      <c r="AD4" s="32"/>
      <c r="AE4" s="32"/>
    </row>
    <row r="5" spans="1:31" s="7" customFormat="1" ht="73.5" customHeight="1">
      <c r="A5" s="32"/>
      <c r="B5" s="167" t="s">
        <v>0</v>
      </c>
      <c r="C5" s="179" t="str">
        <f>นักเรียน!B5</f>
        <v>เลขประจำตัว</v>
      </c>
      <c r="D5" s="167" t="s">
        <v>1</v>
      </c>
      <c r="E5" s="175" t="s">
        <v>48</v>
      </c>
      <c r="F5" s="176"/>
      <c r="G5" s="176"/>
      <c r="H5" s="176"/>
      <c r="I5" s="177"/>
      <c r="J5" s="175" t="s">
        <v>49</v>
      </c>
      <c r="K5" s="176"/>
      <c r="L5" s="176"/>
      <c r="M5" s="176"/>
      <c r="N5" s="177"/>
      <c r="O5" s="175"/>
      <c r="P5" s="176"/>
      <c r="Q5" s="176"/>
      <c r="R5" s="176"/>
      <c r="S5" s="176"/>
      <c r="T5" s="174" t="s">
        <v>31</v>
      </c>
      <c r="U5" s="174" t="s">
        <v>30</v>
      </c>
      <c r="V5" s="32"/>
      <c r="W5" s="47" t="s">
        <v>8</v>
      </c>
      <c r="X5" s="48" t="s">
        <v>9</v>
      </c>
      <c r="Y5" s="32"/>
      <c r="Z5" s="32"/>
      <c r="AA5" s="32"/>
      <c r="AB5" s="32"/>
      <c r="AC5" s="32"/>
      <c r="AD5" s="32"/>
      <c r="AE5" s="32"/>
    </row>
    <row r="6" spans="1:31" ht="24" customHeight="1">
      <c r="B6" s="167"/>
      <c r="C6" s="179"/>
      <c r="D6" s="167"/>
      <c r="E6" s="40">
        <v>5</v>
      </c>
      <c r="F6" s="41">
        <v>4</v>
      </c>
      <c r="G6" s="41">
        <v>3</v>
      </c>
      <c r="H6" s="41">
        <v>2</v>
      </c>
      <c r="I6" s="42">
        <v>1</v>
      </c>
      <c r="J6" s="40">
        <v>5</v>
      </c>
      <c r="K6" s="41">
        <v>4</v>
      </c>
      <c r="L6" s="41">
        <v>3</v>
      </c>
      <c r="M6" s="41">
        <v>2</v>
      </c>
      <c r="N6" s="42">
        <v>1</v>
      </c>
      <c r="O6" s="40">
        <v>5</v>
      </c>
      <c r="P6" s="41">
        <v>4</v>
      </c>
      <c r="Q6" s="41">
        <v>3</v>
      </c>
      <c r="R6" s="41">
        <v>2</v>
      </c>
      <c r="S6" s="50">
        <v>1</v>
      </c>
      <c r="T6" s="174"/>
      <c r="U6" s="174"/>
      <c r="W6" s="63">
        <v>10</v>
      </c>
      <c r="X6" s="64">
        <v>100</v>
      </c>
    </row>
    <row r="7" spans="1:31" s="4" customFormat="1" ht="15" customHeight="1">
      <c r="A7" s="34"/>
      <c r="B7" s="3">
        <v>1</v>
      </c>
      <c r="C7" s="26">
        <f>IF(นักเรียน!B6="","",นักเรียน!B6)</f>
        <v>4462</v>
      </c>
      <c r="D7" s="27" t="str">
        <f>IF(นักเรียน!C6="","",นักเรียน!C6)</f>
        <v>สามเณร</v>
      </c>
      <c r="E7" s="44"/>
      <c r="F7" s="45"/>
      <c r="G7" s="45"/>
      <c r="H7" s="45"/>
      <c r="I7" s="46"/>
      <c r="J7" s="44"/>
      <c r="K7" s="45"/>
      <c r="L7" s="45"/>
      <c r="M7" s="45"/>
      <c r="N7" s="46"/>
      <c r="O7" s="60"/>
      <c r="P7" s="61"/>
      <c r="Q7" s="61"/>
      <c r="R7" s="61"/>
      <c r="S7" s="62"/>
      <c r="T7" s="43" t="str">
        <f>IF(X7=0,"",IF(X7&gt;=90,5,IF(X7&gt;=75,4,IF(X7&gt;=60,3,IF(X7&gt;=50,2,1)))))</f>
        <v/>
      </c>
      <c r="U7" s="43" t="str">
        <f>IF(T7="","",IF(T7=5,"ดีเยี่ยม",IF(T7=4,"ดีมาก",IF(T7=3,"ดี",IF(T7=2,"พอใช้","ปรับปรุง")))))</f>
        <v/>
      </c>
      <c r="V7" s="34"/>
      <c r="W7" s="39">
        <f>SUM(E7:S7)</f>
        <v>0</v>
      </c>
      <c r="X7" s="65">
        <f>W7*100/$W$6</f>
        <v>0</v>
      </c>
      <c r="Y7" s="34"/>
      <c r="Z7" s="34"/>
      <c r="AA7" s="34"/>
      <c r="AB7" s="34"/>
      <c r="AC7" s="34"/>
      <c r="AD7" s="34"/>
      <c r="AE7" s="34"/>
    </row>
    <row r="8" spans="1:31" s="4" customFormat="1" ht="15" customHeight="1">
      <c r="A8" s="34"/>
      <c r="B8" s="3">
        <v>2</v>
      </c>
      <c r="C8" s="26">
        <f>IF(นักเรียน!B7="","",นักเรียน!B7)</f>
        <v>7338</v>
      </c>
      <c r="D8" s="27" t="str">
        <f>IF(นักเรียน!C7="","",นักเรียน!C7)</f>
        <v>สามเณร</v>
      </c>
      <c r="E8" s="44"/>
      <c r="F8" s="45"/>
      <c r="G8" s="45"/>
      <c r="H8" s="45"/>
      <c r="I8" s="46"/>
      <c r="J8" s="44"/>
      <c r="K8" s="45"/>
      <c r="L8" s="45"/>
      <c r="M8" s="45"/>
      <c r="N8" s="46"/>
      <c r="O8" s="60"/>
      <c r="P8" s="61"/>
      <c r="Q8" s="61"/>
      <c r="R8" s="61"/>
      <c r="S8" s="62"/>
      <c r="T8" s="43" t="str">
        <f t="shared" ref="T8:T51" si="0">IF(X8=0,"",IF(X8&gt;=90,5,IF(X8&gt;=75,4,IF(X8&gt;=60,3,IF(X8&gt;=50,2,1)))))</f>
        <v/>
      </c>
      <c r="U8" s="43" t="str">
        <f t="shared" ref="U8:U50" si="1">IF(T8="","",IF(T8=5,"ดีเยี่ยม",IF(T8=4,"ดีมาก",IF(T8=3,"ดี",IF(T8=2,"พอใช้","ปรับปรุง")))))</f>
        <v/>
      </c>
      <c r="V8" s="34"/>
      <c r="W8" s="39">
        <f t="shared" ref="W8:W51" si="2">SUM(E8:S8)</f>
        <v>0</v>
      </c>
      <c r="X8" s="65">
        <f t="shared" ref="X8:X51" si="3">W8*100/$W$6</f>
        <v>0</v>
      </c>
      <c r="Y8" s="34"/>
      <c r="Z8" s="34"/>
      <c r="AA8" s="34"/>
      <c r="AB8" s="34"/>
      <c r="AC8" s="34"/>
      <c r="AD8" s="34"/>
      <c r="AE8" s="34"/>
    </row>
    <row r="9" spans="1:31" s="4" customFormat="1" ht="15" customHeight="1">
      <c r="A9" s="34"/>
      <c r="B9" s="3">
        <v>3</v>
      </c>
      <c r="C9" s="26">
        <f>IF(นักเรียน!B8="","",นักเรียน!B8)</f>
        <v>7341</v>
      </c>
      <c r="D9" s="27" t="str">
        <f>IF(นักเรียน!C8="","",นักเรียน!C8)</f>
        <v>สามเณร</v>
      </c>
      <c r="E9" s="44"/>
      <c r="F9" s="45"/>
      <c r="G9" s="45"/>
      <c r="H9" s="45"/>
      <c r="I9" s="46"/>
      <c r="J9" s="44"/>
      <c r="K9" s="45"/>
      <c r="L9" s="45"/>
      <c r="M9" s="45"/>
      <c r="N9" s="46"/>
      <c r="O9" s="60"/>
      <c r="P9" s="61"/>
      <c r="Q9" s="61"/>
      <c r="R9" s="61"/>
      <c r="S9" s="62"/>
      <c r="T9" s="43" t="str">
        <f t="shared" si="0"/>
        <v/>
      </c>
      <c r="U9" s="43" t="str">
        <f t="shared" si="1"/>
        <v/>
      </c>
      <c r="V9" s="34"/>
      <c r="W9" s="39">
        <f t="shared" si="2"/>
        <v>0</v>
      </c>
      <c r="X9" s="65">
        <f t="shared" si="3"/>
        <v>0</v>
      </c>
      <c r="Y9" s="34"/>
      <c r="Z9" s="34"/>
      <c r="AA9" s="34"/>
      <c r="AB9" s="34"/>
      <c r="AC9" s="34"/>
      <c r="AD9" s="34"/>
      <c r="AE9" s="34"/>
    </row>
    <row r="10" spans="1:31" s="4" customFormat="1" ht="15" customHeight="1">
      <c r="A10" s="34"/>
      <c r="B10" s="3">
        <v>4</v>
      </c>
      <c r="C10" s="26">
        <f>IF(นักเรียน!B9="","",นักเรียน!B9)</f>
        <v>7410</v>
      </c>
      <c r="D10" s="27" t="str">
        <f>IF(นักเรียน!C9="","",นักเรียน!C9)</f>
        <v>สามเณร</v>
      </c>
      <c r="E10" s="44"/>
      <c r="F10" s="45"/>
      <c r="G10" s="45"/>
      <c r="H10" s="45"/>
      <c r="I10" s="46"/>
      <c r="J10" s="44"/>
      <c r="K10" s="45"/>
      <c r="L10" s="45"/>
      <c r="M10" s="45"/>
      <c r="N10" s="46"/>
      <c r="O10" s="60"/>
      <c r="P10" s="61"/>
      <c r="Q10" s="61"/>
      <c r="R10" s="61"/>
      <c r="S10" s="62"/>
      <c r="T10" s="43" t="str">
        <f t="shared" si="0"/>
        <v/>
      </c>
      <c r="U10" s="43" t="str">
        <f t="shared" si="1"/>
        <v/>
      </c>
      <c r="V10" s="34"/>
      <c r="W10" s="39">
        <f t="shared" si="2"/>
        <v>0</v>
      </c>
      <c r="X10" s="65">
        <f t="shared" si="3"/>
        <v>0</v>
      </c>
      <c r="Y10" s="34"/>
      <c r="Z10" s="34"/>
      <c r="AA10" s="34"/>
      <c r="AB10" s="34"/>
      <c r="AC10" s="34"/>
      <c r="AD10" s="34"/>
      <c r="AE10" s="34"/>
    </row>
    <row r="11" spans="1:31" s="4" customFormat="1" ht="15" customHeight="1">
      <c r="A11" s="34"/>
      <c r="B11" s="3">
        <v>5</v>
      </c>
      <c r="C11" s="26">
        <f>IF(นักเรียน!B10="","",นักเรียน!B10)</f>
        <v>7418</v>
      </c>
      <c r="D11" s="27" t="str">
        <f>IF(นักเรียน!C10="","",นักเรียน!C10)</f>
        <v>สามเณร</v>
      </c>
      <c r="E11" s="44"/>
      <c r="F11" s="45"/>
      <c r="G11" s="45"/>
      <c r="H11" s="45"/>
      <c r="I11" s="46"/>
      <c r="J11" s="44"/>
      <c r="K11" s="45"/>
      <c r="L11" s="45"/>
      <c r="M11" s="45"/>
      <c r="N11" s="46"/>
      <c r="O11" s="60"/>
      <c r="P11" s="61"/>
      <c r="Q11" s="61"/>
      <c r="R11" s="61"/>
      <c r="S11" s="62"/>
      <c r="T11" s="43" t="str">
        <f t="shared" si="0"/>
        <v/>
      </c>
      <c r="U11" s="43" t="str">
        <f t="shared" si="1"/>
        <v/>
      </c>
      <c r="V11" s="34"/>
      <c r="W11" s="39">
        <f t="shared" si="2"/>
        <v>0</v>
      </c>
      <c r="X11" s="65">
        <f t="shared" si="3"/>
        <v>0</v>
      </c>
      <c r="Y11" s="34"/>
      <c r="Z11" s="34"/>
      <c r="AA11" s="34"/>
      <c r="AB11" s="34"/>
      <c r="AC11" s="34"/>
      <c r="AD11" s="34"/>
      <c r="AE11" s="34"/>
    </row>
    <row r="12" spans="1:31" s="4" customFormat="1" ht="15" customHeight="1">
      <c r="A12" s="34"/>
      <c r="B12" s="3">
        <v>6</v>
      </c>
      <c r="C12" s="26">
        <f>IF(นักเรียน!B11="","",นักเรียน!B11)</f>
        <v>7420</v>
      </c>
      <c r="D12" s="27" t="str">
        <f>IF(นักเรียน!C11="","",นักเรียน!C11)</f>
        <v>สามเณร</v>
      </c>
      <c r="E12" s="44"/>
      <c r="F12" s="45"/>
      <c r="G12" s="45"/>
      <c r="H12" s="45"/>
      <c r="I12" s="46"/>
      <c r="J12" s="44"/>
      <c r="K12" s="45"/>
      <c r="L12" s="45"/>
      <c r="M12" s="45"/>
      <c r="N12" s="46"/>
      <c r="O12" s="60"/>
      <c r="P12" s="61"/>
      <c r="Q12" s="61"/>
      <c r="R12" s="61"/>
      <c r="S12" s="62"/>
      <c r="T12" s="43" t="str">
        <f t="shared" si="0"/>
        <v/>
      </c>
      <c r="U12" s="43" t="str">
        <f t="shared" si="1"/>
        <v/>
      </c>
      <c r="V12" s="34"/>
      <c r="W12" s="39">
        <f t="shared" si="2"/>
        <v>0</v>
      </c>
      <c r="X12" s="65">
        <f t="shared" si="3"/>
        <v>0</v>
      </c>
      <c r="Y12" s="34"/>
      <c r="Z12" s="34"/>
      <c r="AA12" s="34"/>
      <c r="AB12" s="34"/>
      <c r="AC12" s="34"/>
      <c r="AD12" s="34"/>
      <c r="AE12" s="34"/>
    </row>
    <row r="13" spans="1:31" s="4" customFormat="1" ht="15" customHeight="1">
      <c r="A13" s="34"/>
      <c r="B13" s="3">
        <v>7</v>
      </c>
      <c r="C13" s="26">
        <f>IF(นักเรียน!B12="","",นักเรียน!B12)</f>
        <v>7421</v>
      </c>
      <c r="D13" s="27" t="str">
        <f>IF(นักเรียน!C12="","",นักเรียน!C12)</f>
        <v>สามเณร</v>
      </c>
      <c r="E13" s="44"/>
      <c r="F13" s="45"/>
      <c r="G13" s="45"/>
      <c r="H13" s="45"/>
      <c r="I13" s="46"/>
      <c r="J13" s="44"/>
      <c r="K13" s="45"/>
      <c r="L13" s="45"/>
      <c r="M13" s="45"/>
      <c r="N13" s="46"/>
      <c r="O13" s="60"/>
      <c r="P13" s="61"/>
      <c r="Q13" s="61"/>
      <c r="R13" s="61"/>
      <c r="S13" s="62"/>
      <c r="T13" s="43" t="str">
        <f t="shared" si="0"/>
        <v/>
      </c>
      <c r="U13" s="43" t="str">
        <f t="shared" si="1"/>
        <v/>
      </c>
      <c r="V13" s="34"/>
      <c r="W13" s="39">
        <f t="shared" si="2"/>
        <v>0</v>
      </c>
      <c r="X13" s="65">
        <f t="shared" si="3"/>
        <v>0</v>
      </c>
      <c r="Y13" s="34"/>
      <c r="Z13" s="34"/>
      <c r="AA13" s="34"/>
      <c r="AB13" s="34"/>
      <c r="AC13" s="34"/>
      <c r="AD13" s="34"/>
      <c r="AE13" s="34"/>
    </row>
    <row r="14" spans="1:31" s="4" customFormat="1" ht="15" customHeight="1">
      <c r="A14" s="34"/>
      <c r="B14" s="3">
        <v>8</v>
      </c>
      <c r="C14" s="26">
        <f>IF(นักเรียน!B13="","",นักเรียน!B13)</f>
        <v>7424</v>
      </c>
      <c r="D14" s="27" t="str">
        <f>IF(นักเรียน!C13="","",นักเรียน!C13)</f>
        <v>สามเณร</v>
      </c>
      <c r="E14" s="44"/>
      <c r="F14" s="45"/>
      <c r="G14" s="45"/>
      <c r="H14" s="45"/>
      <c r="I14" s="46"/>
      <c r="J14" s="44"/>
      <c r="K14" s="45"/>
      <c r="L14" s="45"/>
      <c r="M14" s="45"/>
      <c r="N14" s="46"/>
      <c r="O14" s="60"/>
      <c r="P14" s="61"/>
      <c r="Q14" s="61"/>
      <c r="R14" s="61"/>
      <c r="S14" s="62"/>
      <c r="T14" s="43" t="str">
        <f t="shared" si="0"/>
        <v/>
      </c>
      <c r="U14" s="43" t="str">
        <f t="shared" si="1"/>
        <v/>
      </c>
      <c r="V14" s="34"/>
      <c r="W14" s="39">
        <f t="shared" si="2"/>
        <v>0</v>
      </c>
      <c r="X14" s="65">
        <f t="shared" si="3"/>
        <v>0</v>
      </c>
      <c r="Y14" s="34"/>
      <c r="Z14" s="34"/>
      <c r="AA14" s="34"/>
      <c r="AB14" s="34"/>
      <c r="AC14" s="34"/>
      <c r="AD14" s="34"/>
      <c r="AE14" s="34"/>
    </row>
    <row r="15" spans="1:31" s="4" customFormat="1" ht="15" customHeight="1">
      <c r="A15" s="34"/>
      <c r="B15" s="3">
        <v>9</v>
      </c>
      <c r="C15" s="26">
        <f>IF(นักเรียน!B14="","",นักเรียน!B14)</f>
        <v>7425</v>
      </c>
      <c r="D15" s="27" t="str">
        <f>IF(นักเรียน!C14="","",นักเรียน!C14)</f>
        <v>สามเณร</v>
      </c>
      <c r="E15" s="44"/>
      <c r="F15" s="45"/>
      <c r="G15" s="45"/>
      <c r="H15" s="45"/>
      <c r="I15" s="46"/>
      <c r="J15" s="44"/>
      <c r="K15" s="45"/>
      <c r="L15" s="45"/>
      <c r="M15" s="45"/>
      <c r="N15" s="46"/>
      <c r="O15" s="60"/>
      <c r="P15" s="61"/>
      <c r="Q15" s="61"/>
      <c r="R15" s="61"/>
      <c r="S15" s="62"/>
      <c r="T15" s="43" t="str">
        <f t="shared" si="0"/>
        <v/>
      </c>
      <c r="U15" s="43" t="str">
        <f t="shared" si="1"/>
        <v/>
      </c>
      <c r="V15" s="34"/>
      <c r="W15" s="39">
        <f t="shared" si="2"/>
        <v>0</v>
      </c>
      <c r="X15" s="65">
        <f t="shared" si="3"/>
        <v>0</v>
      </c>
      <c r="Y15" s="34"/>
      <c r="Z15" s="34"/>
      <c r="AA15" s="34"/>
      <c r="AB15" s="34"/>
      <c r="AC15" s="34"/>
      <c r="AD15" s="34"/>
      <c r="AE15" s="34"/>
    </row>
    <row r="16" spans="1:31" s="4" customFormat="1" ht="15" customHeight="1">
      <c r="A16" s="34"/>
      <c r="B16" s="3">
        <v>10</v>
      </c>
      <c r="C16" s="26">
        <f>IF(นักเรียน!B15="","",นักเรียน!B15)</f>
        <v>7431</v>
      </c>
      <c r="D16" s="27" t="str">
        <f>IF(นักเรียน!C15="","",นักเรียน!C15)</f>
        <v>สามเณร</v>
      </c>
      <c r="E16" s="44"/>
      <c r="F16" s="45"/>
      <c r="G16" s="45"/>
      <c r="H16" s="45"/>
      <c r="I16" s="46"/>
      <c r="J16" s="44"/>
      <c r="K16" s="45"/>
      <c r="L16" s="45"/>
      <c r="M16" s="45"/>
      <c r="N16" s="46"/>
      <c r="O16" s="60"/>
      <c r="P16" s="61"/>
      <c r="Q16" s="61"/>
      <c r="R16" s="61"/>
      <c r="S16" s="62"/>
      <c r="T16" s="43" t="str">
        <f t="shared" si="0"/>
        <v/>
      </c>
      <c r="U16" s="43" t="str">
        <f t="shared" si="1"/>
        <v/>
      </c>
      <c r="V16" s="34"/>
      <c r="W16" s="39">
        <f t="shared" si="2"/>
        <v>0</v>
      </c>
      <c r="X16" s="65">
        <f t="shared" si="3"/>
        <v>0</v>
      </c>
      <c r="Y16" s="34"/>
      <c r="Z16" s="34"/>
      <c r="AA16" s="34"/>
      <c r="AB16" s="34"/>
      <c r="AC16" s="34"/>
      <c r="AD16" s="34"/>
      <c r="AE16" s="34"/>
    </row>
    <row r="17" spans="1:31" s="4" customFormat="1" ht="15" customHeight="1">
      <c r="A17" s="34"/>
      <c r="B17" s="3">
        <v>11</v>
      </c>
      <c r="C17" s="26">
        <f>IF(นักเรียน!B16="","",นักเรียน!B16)</f>
        <v>7435</v>
      </c>
      <c r="D17" s="27" t="str">
        <f>IF(นักเรียน!C16="","",นักเรียน!C16)</f>
        <v>สามเณร</v>
      </c>
      <c r="E17" s="44"/>
      <c r="F17" s="45"/>
      <c r="G17" s="45"/>
      <c r="H17" s="45"/>
      <c r="I17" s="46"/>
      <c r="J17" s="44"/>
      <c r="K17" s="45"/>
      <c r="L17" s="45"/>
      <c r="M17" s="45"/>
      <c r="N17" s="46"/>
      <c r="O17" s="60"/>
      <c r="P17" s="61"/>
      <c r="Q17" s="61"/>
      <c r="R17" s="61"/>
      <c r="S17" s="62"/>
      <c r="T17" s="43" t="str">
        <f t="shared" si="0"/>
        <v/>
      </c>
      <c r="U17" s="43" t="str">
        <f t="shared" si="1"/>
        <v/>
      </c>
      <c r="V17" s="34"/>
      <c r="W17" s="39">
        <f t="shared" si="2"/>
        <v>0</v>
      </c>
      <c r="X17" s="65">
        <f t="shared" si="3"/>
        <v>0</v>
      </c>
      <c r="Y17" s="34"/>
      <c r="Z17" s="34"/>
      <c r="AA17" s="34"/>
      <c r="AB17" s="34"/>
      <c r="AC17" s="34"/>
      <c r="AD17" s="34"/>
      <c r="AE17" s="34"/>
    </row>
    <row r="18" spans="1:31" s="4" customFormat="1" ht="15" customHeight="1">
      <c r="A18" s="34"/>
      <c r="B18" s="3">
        <v>12</v>
      </c>
      <c r="C18" s="26">
        <f>IF(นักเรียน!B17="","",นักเรียน!B17)</f>
        <v>7442</v>
      </c>
      <c r="D18" s="27" t="str">
        <f>IF(นักเรียน!C17="","",นักเรียน!C17)</f>
        <v>สามเณร</v>
      </c>
      <c r="E18" s="44"/>
      <c r="F18" s="45"/>
      <c r="G18" s="45"/>
      <c r="H18" s="45"/>
      <c r="I18" s="46"/>
      <c r="J18" s="44"/>
      <c r="K18" s="45"/>
      <c r="L18" s="45"/>
      <c r="M18" s="45"/>
      <c r="N18" s="46"/>
      <c r="O18" s="60"/>
      <c r="P18" s="61"/>
      <c r="Q18" s="61"/>
      <c r="R18" s="61"/>
      <c r="S18" s="62"/>
      <c r="T18" s="43" t="str">
        <f t="shared" si="0"/>
        <v/>
      </c>
      <c r="U18" s="43" t="str">
        <f t="shared" si="1"/>
        <v/>
      </c>
      <c r="V18" s="34"/>
      <c r="W18" s="39">
        <f t="shared" si="2"/>
        <v>0</v>
      </c>
      <c r="X18" s="65">
        <f t="shared" si="3"/>
        <v>0</v>
      </c>
      <c r="Y18" s="34"/>
      <c r="Z18" s="34"/>
      <c r="AA18" s="34"/>
      <c r="AB18" s="34"/>
      <c r="AC18" s="34"/>
      <c r="AD18" s="34"/>
      <c r="AE18" s="34"/>
    </row>
    <row r="19" spans="1:31" s="4" customFormat="1" ht="15" customHeight="1">
      <c r="A19" s="34"/>
      <c r="B19" s="3">
        <v>13</v>
      </c>
      <c r="C19" s="26">
        <f>IF(นักเรียน!B18="","",นักเรียน!B18)</f>
        <v>7443</v>
      </c>
      <c r="D19" s="27" t="str">
        <f>IF(นักเรียน!C18="","",นักเรียน!C18)</f>
        <v>สามเณร</v>
      </c>
      <c r="E19" s="44"/>
      <c r="F19" s="45"/>
      <c r="G19" s="45"/>
      <c r="H19" s="45"/>
      <c r="I19" s="46"/>
      <c r="J19" s="44"/>
      <c r="K19" s="45"/>
      <c r="L19" s="45"/>
      <c r="M19" s="45"/>
      <c r="N19" s="46"/>
      <c r="O19" s="60"/>
      <c r="P19" s="61"/>
      <c r="Q19" s="61"/>
      <c r="R19" s="61"/>
      <c r="S19" s="62"/>
      <c r="T19" s="43" t="str">
        <f t="shared" si="0"/>
        <v/>
      </c>
      <c r="U19" s="43" t="str">
        <f t="shared" si="1"/>
        <v/>
      </c>
      <c r="V19" s="34"/>
      <c r="W19" s="39">
        <f t="shared" si="2"/>
        <v>0</v>
      </c>
      <c r="X19" s="65">
        <f t="shared" si="3"/>
        <v>0</v>
      </c>
      <c r="Y19" s="34"/>
      <c r="Z19" s="34"/>
      <c r="AA19" s="34"/>
      <c r="AB19" s="34"/>
      <c r="AC19" s="34"/>
      <c r="AD19" s="34"/>
      <c r="AE19" s="34"/>
    </row>
    <row r="20" spans="1:31" s="4" customFormat="1" ht="15" customHeight="1">
      <c r="A20" s="34"/>
      <c r="B20" s="3">
        <v>14</v>
      </c>
      <c r="C20" s="26">
        <f>IF(นักเรียน!B19="","",นักเรียน!B19)</f>
        <v>7446</v>
      </c>
      <c r="D20" s="27" t="str">
        <f>IF(นักเรียน!C19="","",นักเรียน!C19)</f>
        <v>สามเณร</v>
      </c>
      <c r="E20" s="44"/>
      <c r="F20" s="45"/>
      <c r="G20" s="45"/>
      <c r="H20" s="45"/>
      <c r="I20" s="46"/>
      <c r="J20" s="44"/>
      <c r="K20" s="45"/>
      <c r="L20" s="45"/>
      <c r="M20" s="45"/>
      <c r="N20" s="46"/>
      <c r="O20" s="60"/>
      <c r="P20" s="61"/>
      <c r="Q20" s="61"/>
      <c r="R20" s="61"/>
      <c r="S20" s="62"/>
      <c r="T20" s="43" t="str">
        <f t="shared" si="0"/>
        <v/>
      </c>
      <c r="U20" s="43" t="str">
        <f t="shared" si="1"/>
        <v/>
      </c>
      <c r="V20" s="34"/>
      <c r="W20" s="39">
        <f t="shared" si="2"/>
        <v>0</v>
      </c>
      <c r="X20" s="65">
        <f t="shared" si="3"/>
        <v>0</v>
      </c>
      <c r="Y20" s="34"/>
      <c r="Z20" s="34"/>
      <c r="AA20" s="34"/>
      <c r="AB20" s="34"/>
      <c r="AC20" s="34"/>
      <c r="AD20" s="34"/>
      <c r="AE20" s="34"/>
    </row>
    <row r="21" spans="1:31" s="4" customFormat="1" ht="15" customHeight="1">
      <c r="A21" s="34"/>
      <c r="B21" s="3">
        <v>15</v>
      </c>
      <c r="C21" s="26">
        <f>IF(นักเรียน!B20="","",นักเรียน!B20)</f>
        <v>7447</v>
      </c>
      <c r="D21" s="27" t="str">
        <f>IF(นักเรียน!C20="","",นักเรียน!C20)</f>
        <v>สามเณร</v>
      </c>
      <c r="E21" s="44"/>
      <c r="F21" s="45"/>
      <c r="G21" s="45"/>
      <c r="H21" s="45"/>
      <c r="I21" s="46"/>
      <c r="J21" s="44"/>
      <c r="K21" s="45"/>
      <c r="L21" s="45"/>
      <c r="M21" s="45"/>
      <c r="N21" s="46"/>
      <c r="O21" s="60"/>
      <c r="P21" s="61"/>
      <c r="Q21" s="61"/>
      <c r="R21" s="61"/>
      <c r="S21" s="62"/>
      <c r="T21" s="43" t="str">
        <f t="shared" si="0"/>
        <v/>
      </c>
      <c r="U21" s="43" t="str">
        <f t="shared" si="1"/>
        <v/>
      </c>
      <c r="V21" s="34"/>
      <c r="W21" s="39">
        <f t="shared" si="2"/>
        <v>0</v>
      </c>
      <c r="X21" s="65">
        <f t="shared" si="3"/>
        <v>0</v>
      </c>
      <c r="Y21" s="34"/>
      <c r="Z21" s="34"/>
      <c r="AA21" s="34"/>
      <c r="AB21" s="34"/>
      <c r="AC21" s="34"/>
      <c r="AD21" s="34"/>
      <c r="AE21" s="34"/>
    </row>
    <row r="22" spans="1:31" s="4" customFormat="1" ht="15" customHeight="1">
      <c r="A22" s="34"/>
      <c r="B22" s="3">
        <v>16</v>
      </c>
      <c r="C22" s="26">
        <f>IF(นักเรียน!B21="","",นักเรียน!B21)</f>
        <v>7448</v>
      </c>
      <c r="D22" s="27" t="str">
        <f>IF(นักเรียน!C21="","",นักเรียน!C21)</f>
        <v>สามเณร</v>
      </c>
      <c r="E22" s="44"/>
      <c r="F22" s="45"/>
      <c r="G22" s="45"/>
      <c r="H22" s="45"/>
      <c r="I22" s="46"/>
      <c r="J22" s="44"/>
      <c r="K22" s="45"/>
      <c r="L22" s="45"/>
      <c r="M22" s="45"/>
      <c r="N22" s="46"/>
      <c r="O22" s="60"/>
      <c r="P22" s="61"/>
      <c r="Q22" s="61"/>
      <c r="R22" s="61"/>
      <c r="S22" s="62"/>
      <c r="T22" s="43" t="str">
        <f t="shared" si="0"/>
        <v/>
      </c>
      <c r="U22" s="43" t="str">
        <f t="shared" si="1"/>
        <v/>
      </c>
      <c r="V22" s="34"/>
      <c r="W22" s="39">
        <f t="shared" si="2"/>
        <v>0</v>
      </c>
      <c r="X22" s="65">
        <f t="shared" si="3"/>
        <v>0</v>
      </c>
      <c r="Y22" s="34"/>
      <c r="Z22" s="34"/>
      <c r="AA22" s="34"/>
      <c r="AB22" s="34"/>
      <c r="AC22" s="34"/>
      <c r="AD22" s="34"/>
      <c r="AE22" s="34"/>
    </row>
    <row r="23" spans="1:31" s="4" customFormat="1" ht="15" customHeight="1">
      <c r="A23" s="34"/>
      <c r="B23" s="3">
        <v>17</v>
      </c>
      <c r="C23" s="26">
        <f>IF(นักเรียน!B22="","",นักเรียน!B22)</f>
        <v>7453</v>
      </c>
      <c r="D23" s="27" t="str">
        <f>IF(นักเรียน!C22="","",นักเรียน!C22)</f>
        <v>สามเณร</v>
      </c>
      <c r="E23" s="44"/>
      <c r="F23" s="45"/>
      <c r="G23" s="45"/>
      <c r="H23" s="45"/>
      <c r="I23" s="46"/>
      <c r="J23" s="44"/>
      <c r="K23" s="45"/>
      <c r="L23" s="45"/>
      <c r="M23" s="45"/>
      <c r="N23" s="46"/>
      <c r="O23" s="60"/>
      <c r="P23" s="61"/>
      <c r="Q23" s="61"/>
      <c r="R23" s="61"/>
      <c r="S23" s="62"/>
      <c r="T23" s="43" t="str">
        <f t="shared" si="0"/>
        <v/>
      </c>
      <c r="U23" s="43" t="str">
        <f t="shared" si="1"/>
        <v/>
      </c>
      <c r="V23" s="34"/>
      <c r="W23" s="39">
        <f t="shared" si="2"/>
        <v>0</v>
      </c>
      <c r="X23" s="65">
        <f t="shared" si="3"/>
        <v>0</v>
      </c>
      <c r="Y23" s="34"/>
      <c r="Z23" s="34"/>
      <c r="AA23" s="34"/>
      <c r="AB23" s="34"/>
      <c r="AC23" s="34"/>
      <c r="AD23" s="34"/>
      <c r="AE23" s="34"/>
    </row>
    <row r="24" spans="1:31" s="4" customFormat="1" ht="15" customHeight="1">
      <c r="A24" s="34"/>
      <c r="B24" s="3">
        <v>18</v>
      </c>
      <c r="C24" s="26">
        <f>IF(นักเรียน!B23="","",นักเรียน!B23)</f>
        <v>7454</v>
      </c>
      <c r="D24" s="27" t="str">
        <f>IF(นักเรียน!C23="","",นักเรียน!C23)</f>
        <v>สามเณร</v>
      </c>
      <c r="E24" s="44"/>
      <c r="F24" s="45"/>
      <c r="G24" s="45"/>
      <c r="H24" s="45"/>
      <c r="I24" s="46"/>
      <c r="J24" s="44"/>
      <c r="K24" s="45"/>
      <c r="L24" s="45"/>
      <c r="M24" s="45"/>
      <c r="N24" s="46"/>
      <c r="O24" s="60"/>
      <c r="P24" s="61"/>
      <c r="Q24" s="61"/>
      <c r="R24" s="61"/>
      <c r="S24" s="62"/>
      <c r="T24" s="43" t="str">
        <f t="shared" si="0"/>
        <v/>
      </c>
      <c r="U24" s="43" t="str">
        <f t="shared" si="1"/>
        <v/>
      </c>
      <c r="V24" s="34"/>
      <c r="W24" s="39">
        <f t="shared" si="2"/>
        <v>0</v>
      </c>
      <c r="X24" s="65">
        <f t="shared" si="3"/>
        <v>0</v>
      </c>
      <c r="Y24" s="34"/>
      <c r="Z24" s="34"/>
      <c r="AA24" s="34"/>
      <c r="AB24" s="34"/>
      <c r="AC24" s="34"/>
      <c r="AD24" s="34"/>
      <c r="AE24" s="34"/>
    </row>
    <row r="25" spans="1:31" s="4" customFormat="1" ht="15" customHeight="1">
      <c r="A25" s="34"/>
      <c r="B25" s="3">
        <v>19</v>
      </c>
      <c r="C25" s="26">
        <f>IF(นักเรียน!B24="","",นักเรียน!B24)</f>
        <v>7455</v>
      </c>
      <c r="D25" s="27" t="str">
        <f>IF(นักเรียน!C24="","",นักเรียน!C24)</f>
        <v>สามเณร</v>
      </c>
      <c r="E25" s="44"/>
      <c r="F25" s="45"/>
      <c r="G25" s="45"/>
      <c r="H25" s="45"/>
      <c r="I25" s="46"/>
      <c r="J25" s="44"/>
      <c r="K25" s="45"/>
      <c r="L25" s="45"/>
      <c r="M25" s="45"/>
      <c r="N25" s="46"/>
      <c r="O25" s="60"/>
      <c r="P25" s="61"/>
      <c r="Q25" s="61"/>
      <c r="R25" s="61"/>
      <c r="S25" s="62"/>
      <c r="T25" s="43" t="str">
        <f t="shared" si="0"/>
        <v/>
      </c>
      <c r="U25" s="43" t="str">
        <f t="shared" si="1"/>
        <v/>
      </c>
      <c r="V25" s="34"/>
      <c r="W25" s="39">
        <f t="shared" si="2"/>
        <v>0</v>
      </c>
      <c r="X25" s="65">
        <f t="shared" si="3"/>
        <v>0</v>
      </c>
      <c r="Y25" s="34"/>
      <c r="Z25" s="34"/>
      <c r="AA25" s="34"/>
      <c r="AB25" s="34"/>
      <c r="AC25" s="34"/>
      <c r="AD25" s="34"/>
      <c r="AE25" s="34"/>
    </row>
    <row r="26" spans="1:31" s="4" customFormat="1" ht="15" customHeight="1">
      <c r="A26" s="34"/>
      <c r="B26" s="3">
        <v>20</v>
      </c>
      <c r="C26" s="26">
        <f>IF(นักเรียน!B25="","",นักเรียน!B25)</f>
        <v>7456</v>
      </c>
      <c r="D26" s="27" t="str">
        <f>IF(นักเรียน!C25="","",นักเรียน!C25)</f>
        <v>สามเณร</v>
      </c>
      <c r="E26" s="44"/>
      <c r="F26" s="45"/>
      <c r="G26" s="45"/>
      <c r="H26" s="45"/>
      <c r="I26" s="46"/>
      <c r="J26" s="44"/>
      <c r="K26" s="45"/>
      <c r="L26" s="45"/>
      <c r="M26" s="45"/>
      <c r="N26" s="46"/>
      <c r="O26" s="60"/>
      <c r="P26" s="61"/>
      <c r="Q26" s="61"/>
      <c r="R26" s="61"/>
      <c r="S26" s="62"/>
      <c r="T26" s="43" t="str">
        <f t="shared" si="0"/>
        <v/>
      </c>
      <c r="U26" s="43" t="str">
        <f t="shared" si="1"/>
        <v/>
      </c>
      <c r="V26" s="34"/>
      <c r="W26" s="39">
        <f t="shared" si="2"/>
        <v>0</v>
      </c>
      <c r="X26" s="65">
        <f t="shared" si="3"/>
        <v>0</v>
      </c>
      <c r="Y26" s="34"/>
      <c r="Z26" s="34"/>
      <c r="AA26" s="34"/>
      <c r="AB26" s="34"/>
      <c r="AC26" s="34"/>
      <c r="AD26" s="34"/>
      <c r="AE26" s="34"/>
    </row>
    <row r="27" spans="1:31" s="4" customFormat="1" ht="15" customHeight="1">
      <c r="A27" s="34"/>
      <c r="B27" s="3">
        <v>21</v>
      </c>
      <c r="C27" s="26">
        <f>IF(นักเรียน!B26="","",นักเรียน!B26)</f>
        <v>7458</v>
      </c>
      <c r="D27" s="27" t="str">
        <f>IF(นักเรียน!C26="","",นักเรียน!C26)</f>
        <v>สามเณร</v>
      </c>
      <c r="E27" s="44"/>
      <c r="F27" s="45"/>
      <c r="G27" s="45"/>
      <c r="H27" s="45"/>
      <c r="I27" s="46"/>
      <c r="J27" s="44"/>
      <c r="K27" s="45"/>
      <c r="L27" s="45"/>
      <c r="M27" s="45"/>
      <c r="N27" s="46"/>
      <c r="O27" s="60"/>
      <c r="P27" s="61"/>
      <c r="Q27" s="61"/>
      <c r="R27" s="61"/>
      <c r="S27" s="62"/>
      <c r="T27" s="43" t="str">
        <f t="shared" si="0"/>
        <v/>
      </c>
      <c r="U27" s="43" t="str">
        <f t="shared" si="1"/>
        <v/>
      </c>
      <c r="V27" s="34"/>
      <c r="W27" s="39">
        <f t="shared" si="2"/>
        <v>0</v>
      </c>
      <c r="X27" s="65">
        <f t="shared" si="3"/>
        <v>0</v>
      </c>
      <c r="Y27" s="34"/>
      <c r="Z27" s="34"/>
      <c r="AA27" s="34"/>
      <c r="AB27" s="34"/>
      <c r="AC27" s="34"/>
      <c r="AD27" s="34"/>
      <c r="AE27" s="34"/>
    </row>
    <row r="28" spans="1:31" s="4" customFormat="1" ht="15" customHeight="1">
      <c r="A28" s="34"/>
      <c r="B28" s="3">
        <v>22</v>
      </c>
      <c r="C28" s="26">
        <f>IF(นักเรียน!B27="","",นักเรียน!B27)</f>
        <v>7459</v>
      </c>
      <c r="D28" s="27" t="str">
        <f>IF(นักเรียน!C27="","",นักเรียน!C27)</f>
        <v>สามเณร</v>
      </c>
      <c r="E28" s="44"/>
      <c r="F28" s="45"/>
      <c r="G28" s="45"/>
      <c r="H28" s="45"/>
      <c r="I28" s="46"/>
      <c r="J28" s="44"/>
      <c r="K28" s="45"/>
      <c r="L28" s="45"/>
      <c r="M28" s="45"/>
      <c r="N28" s="46"/>
      <c r="O28" s="60"/>
      <c r="P28" s="61"/>
      <c r="Q28" s="61"/>
      <c r="R28" s="61"/>
      <c r="S28" s="62"/>
      <c r="T28" s="43" t="str">
        <f t="shared" si="0"/>
        <v/>
      </c>
      <c r="U28" s="43" t="str">
        <f t="shared" si="1"/>
        <v/>
      </c>
      <c r="V28" s="34"/>
      <c r="W28" s="39">
        <f t="shared" si="2"/>
        <v>0</v>
      </c>
      <c r="X28" s="65">
        <f t="shared" si="3"/>
        <v>0</v>
      </c>
      <c r="Y28" s="34"/>
      <c r="Z28" s="34"/>
      <c r="AA28" s="34"/>
      <c r="AB28" s="34"/>
      <c r="AC28" s="34"/>
      <c r="AD28" s="34"/>
      <c r="AE28" s="34"/>
    </row>
    <row r="29" spans="1:31" s="4" customFormat="1" ht="15" customHeight="1">
      <c r="A29" s="34"/>
      <c r="B29" s="3">
        <v>23</v>
      </c>
      <c r="C29" s="26">
        <f>IF(นักเรียน!B28="","",นักเรียน!B28)</f>
        <v>7460</v>
      </c>
      <c r="D29" s="27" t="str">
        <f>IF(นักเรียน!C28="","",นักเรียน!C28)</f>
        <v>สามเณร</v>
      </c>
      <c r="E29" s="44"/>
      <c r="F29" s="45"/>
      <c r="G29" s="45"/>
      <c r="H29" s="45"/>
      <c r="I29" s="46"/>
      <c r="J29" s="44"/>
      <c r="K29" s="45"/>
      <c r="L29" s="45"/>
      <c r="M29" s="45"/>
      <c r="N29" s="46"/>
      <c r="O29" s="60"/>
      <c r="P29" s="61"/>
      <c r="Q29" s="61"/>
      <c r="R29" s="61"/>
      <c r="S29" s="62"/>
      <c r="T29" s="43" t="str">
        <f t="shared" si="0"/>
        <v/>
      </c>
      <c r="U29" s="43" t="str">
        <f t="shared" si="1"/>
        <v/>
      </c>
      <c r="V29" s="34"/>
      <c r="W29" s="39">
        <f t="shared" si="2"/>
        <v>0</v>
      </c>
      <c r="X29" s="65">
        <f t="shared" si="3"/>
        <v>0</v>
      </c>
      <c r="Y29" s="34"/>
      <c r="Z29" s="34"/>
      <c r="AA29" s="34"/>
      <c r="AB29" s="34"/>
      <c r="AC29" s="34"/>
      <c r="AD29" s="34"/>
      <c r="AE29" s="34"/>
    </row>
    <row r="30" spans="1:31" s="4" customFormat="1" ht="15" customHeight="1">
      <c r="A30" s="34"/>
      <c r="B30" s="3">
        <v>24</v>
      </c>
      <c r="C30" s="26">
        <f>IF(นักเรียน!B29="","",นักเรียน!B29)</f>
        <v>7463</v>
      </c>
      <c r="D30" s="27" t="str">
        <f>IF(นักเรียน!C29="","",นักเรียน!C29)</f>
        <v>สามเณร</v>
      </c>
      <c r="E30" s="44"/>
      <c r="F30" s="45"/>
      <c r="G30" s="45"/>
      <c r="H30" s="45"/>
      <c r="I30" s="46"/>
      <c r="J30" s="44"/>
      <c r="K30" s="45"/>
      <c r="L30" s="45"/>
      <c r="M30" s="45"/>
      <c r="N30" s="46"/>
      <c r="O30" s="60"/>
      <c r="P30" s="61"/>
      <c r="Q30" s="61"/>
      <c r="R30" s="61"/>
      <c r="S30" s="62"/>
      <c r="T30" s="43" t="str">
        <f t="shared" si="0"/>
        <v/>
      </c>
      <c r="U30" s="43" t="str">
        <f t="shared" si="1"/>
        <v/>
      </c>
      <c r="V30" s="34"/>
      <c r="W30" s="39">
        <f t="shared" si="2"/>
        <v>0</v>
      </c>
      <c r="X30" s="65">
        <f t="shared" si="3"/>
        <v>0</v>
      </c>
      <c r="Y30" s="34"/>
      <c r="Z30" s="34"/>
      <c r="AA30" s="34"/>
      <c r="AB30" s="34"/>
      <c r="AC30" s="34"/>
      <c r="AD30" s="34"/>
      <c r="AE30" s="34"/>
    </row>
    <row r="31" spans="1:31" s="4" customFormat="1" ht="15" customHeight="1">
      <c r="A31" s="34"/>
      <c r="B31" s="3">
        <v>25</v>
      </c>
      <c r="C31" s="26">
        <f>IF(นักเรียน!B30="","",นักเรียน!B30)</f>
        <v>7466</v>
      </c>
      <c r="D31" s="27" t="str">
        <f>IF(นักเรียน!C30="","",นักเรียน!C30)</f>
        <v>สามเณร</v>
      </c>
      <c r="E31" s="44"/>
      <c r="F31" s="45"/>
      <c r="G31" s="45"/>
      <c r="H31" s="45"/>
      <c r="I31" s="46"/>
      <c r="J31" s="44"/>
      <c r="K31" s="45"/>
      <c r="L31" s="45"/>
      <c r="M31" s="45"/>
      <c r="N31" s="46"/>
      <c r="O31" s="60"/>
      <c r="P31" s="61"/>
      <c r="Q31" s="61"/>
      <c r="R31" s="61"/>
      <c r="S31" s="62"/>
      <c r="T31" s="43" t="str">
        <f t="shared" si="0"/>
        <v/>
      </c>
      <c r="U31" s="43" t="str">
        <f t="shared" si="1"/>
        <v/>
      </c>
      <c r="V31" s="34"/>
      <c r="W31" s="39">
        <f t="shared" si="2"/>
        <v>0</v>
      </c>
      <c r="X31" s="65">
        <f t="shared" si="3"/>
        <v>0</v>
      </c>
      <c r="Y31" s="34"/>
      <c r="Z31" s="34"/>
      <c r="AA31" s="34"/>
      <c r="AB31" s="34"/>
      <c r="AC31" s="34"/>
      <c r="AD31" s="34"/>
      <c r="AE31" s="34"/>
    </row>
    <row r="32" spans="1:31" s="4" customFormat="1" ht="15" customHeight="1">
      <c r="A32" s="34"/>
      <c r="B32" s="3">
        <v>26</v>
      </c>
      <c r="C32" s="26">
        <f>IF(นักเรียน!B31="","",นักเรียน!B31)</f>
        <v>7554</v>
      </c>
      <c r="D32" s="27" t="str">
        <f>IF(นักเรียน!C31="","",นักเรียน!C31)</f>
        <v>สามเณร</v>
      </c>
      <c r="E32" s="44"/>
      <c r="F32" s="45"/>
      <c r="G32" s="45"/>
      <c r="H32" s="45"/>
      <c r="I32" s="46"/>
      <c r="J32" s="44"/>
      <c r="K32" s="45"/>
      <c r="L32" s="45"/>
      <c r="M32" s="45"/>
      <c r="N32" s="46"/>
      <c r="O32" s="60"/>
      <c r="P32" s="61"/>
      <c r="Q32" s="61"/>
      <c r="R32" s="61"/>
      <c r="S32" s="62"/>
      <c r="T32" s="43" t="str">
        <f t="shared" si="0"/>
        <v/>
      </c>
      <c r="U32" s="43" t="str">
        <f t="shared" si="1"/>
        <v/>
      </c>
      <c r="V32" s="34"/>
      <c r="W32" s="39">
        <f t="shared" si="2"/>
        <v>0</v>
      </c>
      <c r="X32" s="65">
        <f t="shared" si="3"/>
        <v>0</v>
      </c>
      <c r="Y32" s="34"/>
      <c r="Z32" s="34"/>
      <c r="AA32" s="34"/>
      <c r="AB32" s="34"/>
      <c r="AC32" s="34"/>
      <c r="AD32" s="34"/>
      <c r="AE32" s="34"/>
    </row>
    <row r="33" spans="1:31" s="4" customFormat="1" ht="15" customHeight="1">
      <c r="A33" s="34"/>
      <c r="B33" s="3">
        <v>27</v>
      </c>
      <c r="C33" s="26">
        <f>IF(นักเรียน!B32="","",นักเรียน!B32)</f>
        <v>7629</v>
      </c>
      <c r="D33" s="27" t="str">
        <f>IF(นักเรียน!C32="","",นักเรียน!C32)</f>
        <v>สามเณร</v>
      </c>
      <c r="E33" s="44"/>
      <c r="F33" s="45"/>
      <c r="G33" s="45"/>
      <c r="H33" s="45"/>
      <c r="I33" s="46"/>
      <c r="J33" s="44"/>
      <c r="K33" s="45"/>
      <c r="L33" s="45"/>
      <c r="M33" s="45"/>
      <c r="N33" s="46"/>
      <c r="O33" s="60"/>
      <c r="P33" s="61"/>
      <c r="Q33" s="61"/>
      <c r="R33" s="61"/>
      <c r="S33" s="62"/>
      <c r="T33" s="43" t="str">
        <f t="shared" si="0"/>
        <v/>
      </c>
      <c r="U33" s="43" t="str">
        <f t="shared" si="1"/>
        <v/>
      </c>
      <c r="V33" s="34"/>
      <c r="W33" s="39">
        <f t="shared" si="2"/>
        <v>0</v>
      </c>
      <c r="X33" s="65">
        <f t="shared" si="3"/>
        <v>0</v>
      </c>
      <c r="Y33" s="34"/>
      <c r="Z33" s="34"/>
      <c r="AA33" s="34"/>
      <c r="AB33" s="34"/>
      <c r="AC33" s="34"/>
      <c r="AD33" s="34"/>
      <c r="AE33" s="34"/>
    </row>
    <row r="34" spans="1:31" s="4" customFormat="1" ht="15" customHeight="1">
      <c r="A34" s="34"/>
      <c r="B34" s="3">
        <v>28</v>
      </c>
      <c r="C34" s="26">
        <f>IF(นักเรียน!B33="","",นักเรียน!B33)</f>
        <v>7649</v>
      </c>
      <c r="D34" s="27" t="str">
        <f>IF(นักเรียน!C33="","",นักเรียน!C33)</f>
        <v>สามเณร</v>
      </c>
      <c r="E34" s="44"/>
      <c r="F34" s="45"/>
      <c r="G34" s="45"/>
      <c r="H34" s="45"/>
      <c r="I34" s="46"/>
      <c r="J34" s="44"/>
      <c r="K34" s="45"/>
      <c r="L34" s="45"/>
      <c r="M34" s="45"/>
      <c r="N34" s="46"/>
      <c r="O34" s="60"/>
      <c r="P34" s="61"/>
      <c r="Q34" s="61"/>
      <c r="R34" s="61"/>
      <c r="S34" s="62"/>
      <c r="T34" s="43" t="str">
        <f t="shared" si="0"/>
        <v/>
      </c>
      <c r="U34" s="43" t="str">
        <f t="shared" si="1"/>
        <v/>
      </c>
      <c r="V34" s="34"/>
      <c r="W34" s="39">
        <f t="shared" si="2"/>
        <v>0</v>
      </c>
      <c r="X34" s="65">
        <f t="shared" si="3"/>
        <v>0</v>
      </c>
      <c r="Y34" s="34"/>
      <c r="Z34" s="34"/>
      <c r="AA34" s="34"/>
      <c r="AB34" s="34"/>
      <c r="AC34" s="34"/>
      <c r="AD34" s="34"/>
      <c r="AE34" s="34"/>
    </row>
    <row r="35" spans="1:31" s="4" customFormat="1" ht="15" customHeight="1">
      <c r="A35" s="34"/>
      <c r="B35" s="3">
        <v>29</v>
      </c>
      <c r="C35" s="26">
        <f>IF(นักเรียน!B34="","",นักเรียน!B34)</f>
        <v>7734</v>
      </c>
      <c r="D35" s="27" t="str">
        <f>IF(นักเรียน!C34="","",นักเรียน!C34)</f>
        <v>สามเณร</v>
      </c>
      <c r="E35" s="44"/>
      <c r="F35" s="45"/>
      <c r="G35" s="45"/>
      <c r="H35" s="45"/>
      <c r="I35" s="46"/>
      <c r="J35" s="44"/>
      <c r="K35" s="45"/>
      <c r="L35" s="45"/>
      <c r="M35" s="45"/>
      <c r="N35" s="46"/>
      <c r="O35" s="60"/>
      <c r="P35" s="61"/>
      <c r="Q35" s="61"/>
      <c r="R35" s="61"/>
      <c r="S35" s="62"/>
      <c r="T35" s="43" t="str">
        <f t="shared" si="0"/>
        <v/>
      </c>
      <c r="U35" s="43" t="str">
        <f t="shared" si="1"/>
        <v/>
      </c>
      <c r="V35" s="34"/>
      <c r="W35" s="39">
        <f t="shared" si="2"/>
        <v>0</v>
      </c>
      <c r="X35" s="65">
        <f t="shared" si="3"/>
        <v>0</v>
      </c>
      <c r="Y35" s="34"/>
      <c r="Z35" s="34"/>
      <c r="AA35" s="34"/>
      <c r="AB35" s="34"/>
      <c r="AC35" s="34"/>
      <c r="AD35" s="34"/>
      <c r="AE35" s="34"/>
    </row>
    <row r="36" spans="1:31" s="4" customFormat="1" ht="15" customHeight="1">
      <c r="A36" s="34"/>
      <c r="B36" s="3">
        <v>30</v>
      </c>
      <c r="C36" s="26" t="str">
        <f>IF(นักเรียน!B35="","",นักเรียน!B35)</f>
        <v/>
      </c>
      <c r="D36" s="27" t="str">
        <f>IF(นักเรียน!C35="","",นักเรียน!C35)</f>
        <v/>
      </c>
      <c r="E36" s="44"/>
      <c r="F36" s="45"/>
      <c r="G36" s="45"/>
      <c r="H36" s="45"/>
      <c r="I36" s="46"/>
      <c r="J36" s="44"/>
      <c r="K36" s="45"/>
      <c r="L36" s="45"/>
      <c r="M36" s="45"/>
      <c r="N36" s="46"/>
      <c r="O36" s="60"/>
      <c r="P36" s="61"/>
      <c r="Q36" s="61"/>
      <c r="R36" s="61"/>
      <c r="S36" s="62"/>
      <c r="T36" s="43" t="str">
        <f t="shared" si="0"/>
        <v/>
      </c>
      <c r="U36" s="43" t="str">
        <f t="shared" si="1"/>
        <v/>
      </c>
      <c r="V36" s="34"/>
      <c r="W36" s="39">
        <f t="shared" si="2"/>
        <v>0</v>
      </c>
      <c r="X36" s="65">
        <f t="shared" si="3"/>
        <v>0</v>
      </c>
      <c r="Y36" s="34"/>
      <c r="Z36" s="34"/>
      <c r="AA36" s="34"/>
      <c r="AB36" s="34"/>
      <c r="AC36" s="34"/>
      <c r="AD36" s="34"/>
      <c r="AE36" s="34"/>
    </row>
    <row r="37" spans="1:31" s="4" customFormat="1" ht="15" customHeight="1">
      <c r="A37" s="34"/>
      <c r="B37" s="3">
        <v>31</v>
      </c>
      <c r="C37" s="26" t="str">
        <f>IF(นักเรียน!B36="","",นักเรียน!B36)</f>
        <v/>
      </c>
      <c r="D37" s="27" t="str">
        <f>IF(นักเรียน!C36="","",นักเรียน!C36)</f>
        <v/>
      </c>
      <c r="E37" s="44"/>
      <c r="F37" s="45"/>
      <c r="G37" s="45"/>
      <c r="H37" s="45"/>
      <c r="I37" s="46"/>
      <c r="J37" s="44"/>
      <c r="K37" s="45"/>
      <c r="L37" s="45"/>
      <c r="M37" s="45"/>
      <c r="N37" s="46"/>
      <c r="O37" s="60"/>
      <c r="P37" s="61"/>
      <c r="Q37" s="61"/>
      <c r="R37" s="61"/>
      <c r="S37" s="62"/>
      <c r="T37" s="43" t="str">
        <f t="shared" si="0"/>
        <v/>
      </c>
      <c r="U37" s="43" t="str">
        <f t="shared" si="1"/>
        <v/>
      </c>
      <c r="V37" s="34"/>
      <c r="W37" s="39">
        <f t="shared" si="2"/>
        <v>0</v>
      </c>
      <c r="X37" s="65">
        <f t="shared" si="3"/>
        <v>0</v>
      </c>
      <c r="Y37" s="34"/>
      <c r="Z37" s="34"/>
      <c r="AA37" s="34"/>
      <c r="AB37" s="34"/>
      <c r="AC37" s="34"/>
      <c r="AD37" s="34"/>
      <c r="AE37" s="34"/>
    </row>
    <row r="38" spans="1:31" s="4" customFormat="1" ht="15" customHeight="1">
      <c r="A38" s="34"/>
      <c r="B38" s="3">
        <v>32</v>
      </c>
      <c r="C38" s="26" t="str">
        <f>IF(นักเรียน!B37="","",นักเรียน!B37)</f>
        <v/>
      </c>
      <c r="D38" s="27" t="str">
        <f>IF(นักเรียน!C37="","",นักเรียน!C37)</f>
        <v/>
      </c>
      <c r="E38" s="44"/>
      <c r="F38" s="45"/>
      <c r="G38" s="45"/>
      <c r="H38" s="45"/>
      <c r="I38" s="46"/>
      <c r="J38" s="44"/>
      <c r="K38" s="45"/>
      <c r="L38" s="45"/>
      <c r="M38" s="45"/>
      <c r="N38" s="46"/>
      <c r="O38" s="60"/>
      <c r="P38" s="61"/>
      <c r="Q38" s="61"/>
      <c r="R38" s="61"/>
      <c r="S38" s="62"/>
      <c r="T38" s="43" t="str">
        <f t="shared" si="0"/>
        <v/>
      </c>
      <c r="U38" s="43" t="str">
        <f t="shared" si="1"/>
        <v/>
      </c>
      <c r="V38" s="34"/>
      <c r="W38" s="39">
        <f t="shared" si="2"/>
        <v>0</v>
      </c>
      <c r="X38" s="65">
        <f t="shared" si="3"/>
        <v>0</v>
      </c>
      <c r="Y38" s="34"/>
      <c r="Z38" s="34"/>
      <c r="AA38" s="34"/>
      <c r="AB38" s="34"/>
      <c r="AC38" s="34"/>
      <c r="AD38" s="34"/>
      <c r="AE38" s="34"/>
    </row>
    <row r="39" spans="1:31" s="4" customFormat="1" ht="15" customHeight="1">
      <c r="A39" s="34"/>
      <c r="B39" s="3">
        <v>33</v>
      </c>
      <c r="C39" s="26" t="str">
        <f>IF(นักเรียน!B38="","",นักเรียน!B38)</f>
        <v/>
      </c>
      <c r="D39" s="27" t="str">
        <f>IF(นักเรียน!C38="","",นักเรียน!C38)</f>
        <v/>
      </c>
      <c r="E39" s="44"/>
      <c r="F39" s="45"/>
      <c r="G39" s="45"/>
      <c r="H39" s="45"/>
      <c r="I39" s="46"/>
      <c r="J39" s="44"/>
      <c r="K39" s="45"/>
      <c r="L39" s="45"/>
      <c r="M39" s="45"/>
      <c r="N39" s="46"/>
      <c r="O39" s="60"/>
      <c r="P39" s="61"/>
      <c r="Q39" s="61"/>
      <c r="R39" s="61"/>
      <c r="S39" s="62"/>
      <c r="T39" s="43" t="str">
        <f t="shared" si="0"/>
        <v/>
      </c>
      <c r="U39" s="43" t="str">
        <f t="shared" si="1"/>
        <v/>
      </c>
      <c r="V39" s="34"/>
      <c r="W39" s="39">
        <f t="shared" si="2"/>
        <v>0</v>
      </c>
      <c r="X39" s="65">
        <f t="shared" si="3"/>
        <v>0</v>
      </c>
      <c r="Y39" s="34"/>
      <c r="Z39" s="34"/>
      <c r="AA39" s="34"/>
      <c r="AB39" s="34"/>
      <c r="AC39" s="34"/>
      <c r="AD39" s="34"/>
      <c r="AE39" s="34"/>
    </row>
    <row r="40" spans="1:31" s="4" customFormat="1" ht="15" customHeight="1">
      <c r="A40" s="34"/>
      <c r="B40" s="3">
        <v>34</v>
      </c>
      <c r="C40" s="26" t="str">
        <f>IF(นักเรียน!B39="","",นักเรียน!B39)</f>
        <v/>
      </c>
      <c r="D40" s="27" t="str">
        <f>IF(นักเรียน!C39="","",นักเรียน!C39)</f>
        <v/>
      </c>
      <c r="E40" s="44"/>
      <c r="F40" s="45"/>
      <c r="G40" s="45"/>
      <c r="H40" s="45"/>
      <c r="I40" s="46"/>
      <c r="J40" s="44"/>
      <c r="K40" s="45"/>
      <c r="L40" s="45"/>
      <c r="M40" s="45"/>
      <c r="N40" s="46"/>
      <c r="O40" s="60"/>
      <c r="P40" s="61"/>
      <c r="Q40" s="61"/>
      <c r="R40" s="61"/>
      <c r="S40" s="62"/>
      <c r="T40" s="43" t="str">
        <f t="shared" si="0"/>
        <v/>
      </c>
      <c r="U40" s="43" t="str">
        <f t="shared" si="1"/>
        <v/>
      </c>
      <c r="V40" s="34"/>
      <c r="W40" s="39">
        <f t="shared" si="2"/>
        <v>0</v>
      </c>
      <c r="X40" s="65">
        <f t="shared" si="3"/>
        <v>0</v>
      </c>
      <c r="Y40" s="34"/>
      <c r="Z40" s="34"/>
      <c r="AA40" s="34"/>
      <c r="AB40" s="34"/>
      <c r="AC40" s="34"/>
      <c r="AD40" s="34"/>
      <c r="AE40" s="34"/>
    </row>
    <row r="41" spans="1:31" s="4" customFormat="1" ht="15" customHeight="1">
      <c r="A41" s="34"/>
      <c r="B41" s="3">
        <v>35</v>
      </c>
      <c r="C41" s="26" t="str">
        <f>IF(นักเรียน!B40="","",นักเรียน!B40)</f>
        <v/>
      </c>
      <c r="D41" s="27" t="str">
        <f>IF(นักเรียน!C40="","",นักเรียน!C40)</f>
        <v/>
      </c>
      <c r="E41" s="44"/>
      <c r="F41" s="45"/>
      <c r="G41" s="45"/>
      <c r="H41" s="45"/>
      <c r="I41" s="46"/>
      <c r="J41" s="44"/>
      <c r="K41" s="45"/>
      <c r="L41" s="45"/>
      <c r="M41" s="45"/>
      <c r="N41" s="46"/>
      <c r="O41" s="60"/>
      <c r="P41" s="61"/>
      <c r="Q41" s="61"/>
      <c r="R41" s="61"/>
      <c r="S41" s="62"/>
      <c r="T41" s="43" t="str">
        <f t="shared" si="0"/>
        <v/>
      </c>
      <c r="U41" s="43" t="str">
        <f t="shared" si="1"/>
        <v/>
      </c>
      <c r="V41" s="34"/>
      <c r="W41" s="39">
        <f t="shared" si="2"/>
        <v>0</v>
      </c>
      <c r="X41" s="65">
        <f t="shared" si="3"/>
        <v>0</v>
      </c>
      <c r="Y41" s="34"/>
      <c r="Z41" s="34"/>
      <c r="AA41" s="34"/>
      <c r="AB41" s="34"/>
      <c r="AC41" s="34"/>
      <c r="AD41" s="34"/>
      <c r="AE41" s="34"/>
    </row>
    <row r="42" spans="1:31" s="4" customFormat="1" ht="15" customHeight="1">
      <c r="A42" s="34"/>
      <c r="B42" s="3">
        <v>36</v>
      </c>
      <c r="C42" s="26" t="str">
        <f>IF(นักเรียน!B41="","",นักเรียน!B41)</f>
        <v/>
      </c>
      <c r="D42" s="27" t="str">
        <f>IF(นักเรียน!C41="","",นักเรียน!C41)</f>
        <v/>
      </c>
      <c r="E42" s="44"/>
      <c r="F42" s="45"/>
      <c r="G42" s="45"/>
      <c r="H42" s="45"/>
      <c r="I42" s="46"/>
      <c r="J42" s="44"/>
      <c r="K42" s="45"/>
      <c r="L42" s="45"/>
      <c r="M42" s="45"/>
      <c r="N42" s="46"/>
      <c r="O42" s="60"/>
      <c r="P42" s="61"/>
      <c r="Q42" s="61"/>
      <c r="R42" s="61"/>
      <c r="S42" s="62"/>
      <c r="T42" s="43" t="str">
        <f t="shared" si="0"/>
        <v/>
      </c>
      <c r="U42" s="43" t="str">
        <f t="shared" si="1"/>
        <v/>
      </c>
      <c r="V42" s="34"/>
      <c r="W42" s="39">
        <f t="shared" si="2"/>
        <v>0</v>
      </c>
      <c r="X42" s="65">
        <f t="shared" si="3"/>
        <v>0</v>
      </c>
      <c r="Y42" s="34"/>
      <c r="Z42" s="34"/>
      <c r="AA42" s="34"/>
      <c r="AB42" s="34"/>
      <c r="AC42" s="34"/>
      <c r="AD42" s="34"/>
      <c r="AE42" s="34"/>
    </row>
    <row r="43" spans="1:31" s="4" customFormat="1" ht="15" customHeight="1">
      <c r="A43" s="34"/>
      <c r="B43" s="3">
        <v>37</v>
      </c>
      <c r="C43" s="26" t="str">
        <f>IF(นักเรียน!B42="","",นักเรียน!B42)</f>
        <v/>
      </c>
      <c r="D43" s="27" t="str">
        <f>IF(นักเรียน!C42="","",นักเรียน!C42)</f>
        <v/>
      </c>
      <c r="E43" s="44"/>
      <c r="F43" s="45"/>
      <c r="G43" s="45"/>
      <c r="H43" s="45"/>
      <c r="I43" s="46"/>
      <c r="J43" s="44"/>
      <c r="K43" s="45"/>
      <c r="L43" s="45"/>
      <c r="M43" s="45"/>
      <c r="N43" s="46"/>
      <c r="O43" s="60"/>
      <c r="P43" s="61"/>
      <c r="Q43" s="61"/>
      <c r="R43" s="61"/>
      <c r="S43" s="62"/>
      <c r="T43" s="43" t="str">
        <f t="shared" si="0"/>
        <v/>
      </c>
      <c r="U43" s="43" t="str">
        <f t="shared" si="1"/>
        <v/>
      </c>
      <c r="V43" s="34"/>
      <c r="W43" s="39">
        <f t="shared" si="2"/>
        <v>0</v>
      </c>
      <c r="X43" s="65">
        <f t="shared" si="3"/>
        <v>0</v>
      </c>
      <c r="Y43" s="34"/>
      <c r="Z43" s="34"/>
      <c r="AA43" s="34"/>
      <c r="AB43" s="34"/>
      <c r="AC43" s="34"/>
      <c r="AD43" s="34"/>
      <c r="AE43" s="34"/>
    </row>
    <row r="44" spans="1:31" s="5" customFormat="1" ht="15" customHeight="1">
      <c r="A44" s="35"/>
      <c r="B44" s="3">
        <v>38</v>
      </c>
      <c r="C44" s="26" t="str">
        <f>IF(นักเรียน!B43="","",นักเรียน!B43)</f>
        <v/>
      </c>
      <c r="D44" s="27" t="str">
        <f>IF(นักเรียน!C43="","",นักเรียน!C43)</f>
        <v/>
      </c>
      <c r="E44" s="44"/>
      <c r="F44" s="45"/>
      <c r="G44" s="45"/>
      <c r="H44" s="45"/>
      <c r="I44" s="46"/>
      <c r="J44" s="44"/>
      <c r="K44" s="45"/>
      <c r="L44" s="45"/>
      <c r="M44" s="45"/>
      <c r="N44" s="46"/>
      <c r="O44" s="60"/>
      <c r="P44" s="61"/>
      <c r="Q44" s="61"/>
      <c r="R44" s="61"/>
      <c r="S44" s="62"/>
      <c r="T44" s="43" t="str">
        <f t="shared" si="0"/>
        <v/>
      </c>
      <c r="U44" s="43" t="str">
        <f t="shared" si="1"/>
        <v/>
      </c>
      <c r="V44" s="35"/>
      <c r="W44" s="39">
        <f t="shared" si="2"/>
        <v>0</v>
      </c>
      <c r="X44" s="65">
        <f t="shared" si="3"/>
        <v>0</v>
      </c>
      <c r="Y44" s="35"/>
      <c r="Z44" s="35"/>
      <c r="AA44" s="35"/>
      <c r="AB44" s="35"/>
      <c r="AC44" s="35"/>
      <c r="AD44" s="35"/>
      <c r="AE44" s="35"/>
    </row>
    <row r="45" spans="1:31" s="5" customFormat="1" ht="15" customHeight="1">
      <c r="A45" s="35"/>
      <c r="B45" s="3">
        <v>39</v>
      </c>
      <c r="C45" s="26" t="str">
        <f>IF(นักเรียน!B44="","",นักเรียน!B44)</f>
        <v/>
      </c>
      <c r="D45" s="27" t="str">
        <f>IF(นักเรียน!C44="","",นักเรียน!C44)</f>
        <v/>
      </c>
      <c r="E45" s="44"/>
      <c r="F45" s="45"/>
      <c r="G45" s="45"/>
      <c r="H45" s="45"/>
      <c r="I45" s="46"/>
      <c r="J45" s="44"/>
      <c r="K45" s="45"/>
      <c r="L45" s="45"/>
      <c r="M45" s="45"/>
      <c r="N45" s="46"/>
      <c r="O45" s="60"/>
      <c r="P45" s="61"/>
      <c r="Q45" s="61"/>
      <c r="R45" s="61"/>
      <c r="S45" s="62"/>
      <c r="T45" s="43" t="str">
        <f t="shared" si="0"/>
        <v/>
      </c>
      <c r="U45" s="43" t="str">
        <f t="shared" si="1"/>
        <v/>
      </c>
      <c r="V45" s="35"/>
      <c r="W45" s="39">
        <f t="shared" si="2"/>
        <v>0</v>
      </c>
      <c r="X45" s="65">
        <f t="shared" si="3"/>
        <v>0</v>
      </c>
      <c r="Y45" s="35"/>
      <c r="Z45" s="35"/>
      <c r="AA45" s="35"/>
      <c r="AB45" s="35"/>
      <c r="AC45" s="35"/>
      <c r="AD45" s="35"/>
      <c r="AE45" s="35"/>
    </row>
    <row r="46" spans="1:31" s="5" customFormat="1" ht="15" customHeight="1">
      <c r="A46" s="35"/>
      <c r="B46" s="3">
        <v>40</v>
      </c>
      <c r="C46" s="26" t="str">
        <f>IF(นักเรียน!B45="","",นักเรียน!B45)</f>
        <v/>
      </c>
      <c r="D46" s="27" t="str">
        <f>IF(นักเรียน!C45="","",นักเรียน!C45)</f>
        <v/>
      </c>
      <c r="E46" s="44"/>
      <c r="F46" s="45"/>
      <c r="G46" s="45"/>
      <c r="H46" s="45"/>
      <c r="I46" s="46"/>
      <c r="J46" s="44"/>
      <c r="K46" s="45"/>
      <c r="L46" s="45"/>
      <c r="M46" s="45"/>
      <c r="N46" s="46"/>
      <c r="O46" s="60"/>
      <c r="P46" s="61"/>
      <c r="Q46" s="61"/>
      <c r="R46" s="61"/>
      <c r="S46" s="62"/>
      <c r="T46" s="43" t="str">
        <f t="shared" si="0"/>
        <v/>
      </c>
      <c r="U46" s="43" t="str">
        <f t="shared" si="1"/>
        <v/>
      </c>
      <c r="V46" s="35"/>
      <c r="W46" s="39">
        <f t="shared" si="2"/>
        <v>0</v>
      </c>
      <c r="X46" s="65">
        <f t="shared" si="3"/>
        <v>0</v>
      </c>
      <c r="Y46" s="35"/>
      <c r="Z46" s="35"/>
      <c r="AA46" s="35"/>
      <c r="AB46" s="35"/>
      <c r="AC46" s="35"/>
      <c r="AD46" s="35"/>
      <c r="AE46" s="35"/>
    </row>
    <row r="47" spans="1:31" s="5" customFormat="1" ht="15" customHeight="1">
      <c r="A47" s="35"/>
      <c r="B47" s="3">
        <v>41</v>
      </c>
      <c r="C47" s="26" t="str">
        <f>IF(นักเรียน!B46="","",นักเรียน!B46)</f>
        <v/>
      </c>
      <c r="D47" s="27" t="str">
        <f>IF(นักเรียน!C46="","",นักเรียน!C46)</f>
        <v/>
      </c>
      <c r="E47" s="44"/>
      <c r="F47" s="45"/>
      <c r="G47" s="45"/>
      <c r="H47" s="45"/>
      <c r="I47" s="46"/>
      <c r="J47" s="44"/>
      <c r="K47" s="45"/>
      <c r="L47" s="45"/>
      <c r="M47" s="45"/>
      <c r="N47" s="46"/>
      <c r="O47" s="60"/>
      <c r="P47" s="61"/>
      <c r="Q47" s="61"/>
      <c r="R47" s="61"/>
      <c r="S47" s="62"/>
      <c r="T47" s="43" t="str">
        <f t="shared" si="0"/>
        <v/>
      </c>
      <c r="U47" s="43" t="str">
        <f t="shared" si="1"/>
        <v/>
      </c>
      <c r="V47" s="35"/>
      <c r="W47" s="39">
        <f t="shared" si="2"/>
        <v>0</v>
      </c>
      <c r="X47" s="65">
        <f t="shared" si="3"/>
        <v>0</v>
      </c>
      <c r="Y47" s="35"/>
      <c r="Z47" s="35"/>
      <c r="AA47" s="35"/>
      <c r="AB47" s="35"/>
      <c r="AC47" s="35"/>
      <c r="AD47" s="35"/>
      <c r="AE47" s="35"/>
    </row>
    <row r="48" spans="1:31" s="5" customFormat="1" ht="15" customHeight="1">
      <c r="A48" s="35"/>
      <c r="B48" s="3">
        <v>42</v>
      </c>
      <c r="C48" s="26" t="str">
        <f>IF(นักเรียน!B47="","",นักเรียน!B47)</f>
        <v/>
      </c>
      <c r="D48" s="27" t="str">
        <f>IF(นักเรียน!C47="","",นักเรียน!C47)</f>
        <v/>
      </c>
      <c r="E48" s="44"/>
      <c r="F48" s="45"/>
      <c r="G48" s="45"/>
      <c r="H48" s="45"/>
      <c r="I48" s="46"/>
      <c r="J48" s="44"/>
      <c r="K48" s="45"/>
      <c r="L48" s="45"/>
      <c r="M48" s="45"/>
      <c r="N48" s="46"/>
      <c r="O48" s="60"/>
      <c r="P48" s="61"/>
      <c r="Q48" s="61"/>
      <c r="R48" s="61"/>
      <c r="S48" s="62"/>
      <c r="T48" s="43" t="str">
        <f t="shared" si="0"/>
        <v/>
      </c>
      <c r="U48" s="43" t="str">
        <f t="shared" si="1"/>
        <v/>
      </c>
      <c r="V48" s="35"/>
      <c r="W48" s="39">
        <f t="shared" si="2"/>
        <v>0</v>
      </c>
      <c r="X48" s="65">
        <f t="shared" si="3"/>
        <v>0</v>
      </c>
      <c r="Y48" s="35"/>
      <c r="Z48" s="35"/>
      <c r="AA48" s="35"/>
      <c r="AB48" s="35"/>
      <c r="AC48" s="35"/>
      <c r="AD48" s="35"/>
      <c r="AE48" s="35"/>
    </row>
    <row r="49" spans="1:31" s="5" customFormat="1" ht="15" customHeight="1">
      <c r="A49" s="35"/>
      <c r="B49" s="3">
        <v>43</v>
      </c>
      <c r="C49" s="26" t="str">
        <f>IF(นักเรียน!B48="","",นักเรียน!B48)</f>
        <v/>
      </c>
      <c r="D49" s="27" t="str">
        <f>IF(นักเรียน!C48="","",นักเรียน!C48)</f>
        <v/>
      </c>
      <c r="E49" s="44"/>
      <c r="F49" s="45"/>
      <c r="G49" s="45"/>
      <c r="H49" s="45"/>
      <c r="I49" s="46"/>
      <c r="J49" s="44"/>
      <c r="K49" s="45"/>
      <c r="L49" s="45"/>
      <c r="M49" s="45"/>
      <c r="N49" s="46"/>
      <c r="O49" s="60"/>
      <c r="P49" s="61"/>
      <c r="Q49" s="61"/>
      <c r="R49" s="61"/>
      <c r="S49" s="62"/>
      <c r="T49" s="43" t="str">
        <f t="shared" si="0"/>
        <v/>
      </c>
      <c r="U49" s="43" t="str">
        <f t="shared" si="1"/>
        <v/>
      </c>
      <c r="V49" s="35"/>
      <c r="W49" s="39">
        <f t="shared" si="2"/>
        <v>0</v>
      </c>
      <c r="X49" s="65">
        <f t="shared" si="3"/>
        <v>0</v>
      </c>
      <c r="Y49" s="35"/>
      <c r="Z49" s="35"/>
      <c r="AA49" s="35"/>
      <c r="AB49" s="35"/>
      <c r="AC49" s="35"/>
      <c r="AD49" s="35"/>
      <c r="AE49" s="35"/>
    </row>
    <row r="50" spans="1:31" s="5" customFormat="1" ht="15" customHeight="1">
      <c r="A50" s="35"/>
      <c r="B50" s="3">
        <v>44</v>
      </c>
      <c r="C50" s="26" t="str">
        <f>IF(นักเรียน!B49="","",นักเรียน!B49)</f>
        <v/>
      </c>
      <c r="D50" s="27" t="str">
        <f>IF(นักเรียน!C49="","",นักเรียน!C49)</f>
        <v/>
      </c>
      <c r="E50" s="44"/>
      <c r="F50" s="45"/>
      <c r="G50" s="45"/>
      <c r="H50" s="45"/>
      <c r="I50" s="46"/>
      <c r="J50" s="44"/>
      <c r="K50" s="45"/>
      <c r="L50" s="45"/>
      <c r="M50" s="45"/>
      <c r="N50" s="46"/>
      <c r="O50" s="60"/>
      <c r="P50" s="61"/>
      <c r="Q50" s="61"/>
      <c r="R50" s="61"/>
      <c r="S50" s="62"/>
      <c r="T50" s="43" t="str">
        <f t="shared" si="0"/>
        <v/>
      </c>
      <c r="U50" s="43" t="str">
        <f t="shared" si="1"/>
        <v/>
      </c>
      <c r="V50" s="35"/>
      <c r="W50" s="39">
        <f t="shared" si="2"/>
        <v>0</v>
      </c>
      <c r="X50" s="65">
        <f t="shared" si="3"/>
        <v>0</v>
      </c>
      <c r="Y50" s="35"/>
      <c r="Z50" s="35"/>
      <c r="AA50" s="35"/>
      <c r="AB50" s="35"/>
      <c r="AC50" s="35"/>
      <c r="AD50" s="35"/>
      <c r="AE50" s="35"/>
    </row>
    <row r="51" spans="1:31" s="5" customFormat="1" ht="15" customHeight="1">
      <c r="A51" s="35"/>
      <c r="B51" s="3">
        <v>45</v>
      </c>
      <c r="C51" s="26" t="str">
        <f>IF(นักเรียน!B50="","",นักเรียน!B50)</f>
        <v/>
      </c>
      <c r="D51" s="27" t="str">
        <f>IF(นักเรียน!C50="","",นักเรียน!C50)</f>
        <v/>
      </c>
      <c r="E51" s="44"/>
      <c r="F51" s="45"/>
      <c r="G51" s="45"/>
      <c r="H51" s="45"/>
      <c r="I51" s="46"/>
      <c r="J51" s="44"/>
      <c r="K51" s="45"/>
      <c r="L51" s="45"/>
      <c r="M51" s="45"/>
      <c r="N51" s="46"/>
      <c r="O51" s="60"/>
      <c r="P51" s="61"/>
      <c r="Q51" s="61"/>
      <c r="R51" s="61"/>
      <c r="S51" s="62"/>
      <c r="T51" s="43" t="str">
        <f t="shared" si="0"/>
        <v/>
      </c>
      <c r="U51" s="43" t="str">
        <f>IF(T51="","",IF(T51=5,"ดีเยี่ยม",IF(T51=4,"ดีมาก",IF(T51=3,"ดี",IF(T51=2,"พอใช้","ปรับปรุง")))))</f>
        <v/>
      </c>
      <c r="V51" s="35"/>
      <c r="W51" s="39">
        <f t="shared" si="2"/>
        <v>0</v>
      </c>
      <c r="X51" s="65">
        <f t="shared" si="3"/>
        <v>0</v>
      </c>
      <c r="Y51" s="35"/>
      <c r="Z51" s="35"/>
      <c r="AA51" s="35"/>
      <c r="AB51" s="35"/>
      <c r="AC51" s="35"/>
      <c r="AD51" s="35"/>
      <c r="AE51" s="35"/>
    </row>
    <row r="52" spans="1:31" s="5" customFormat="1" ht="18.75" customHeight="1">
      <c r="A52" s="35"/>
      <c r="B52" s="168" t="s">
        <v>45</v>
      </c>
      <c r="C52" s="168"/>
      <c r="D52" s="168"/>
      <c r="E52" s="168"/>
      <c r="F52" s="168"/>
      <c r="G52" s="168"/>
      <c r="H52" s="168"/>
      <c r="I52" s="168"/>
      <c r="J52" s="170" t="str">
        <f>IF(Y2=0,"",Y2)</f>
        <v/>
      </c>
      <c r="K52" s="170"/>
      <c r="L52" s="170"/>
      <c r="M52" s="170"/>
      <c r="N52" s="170"/>
      <c r="O52" s="168" t="s">
        <v>36</v>
      </c>
      <c r="P52" s="168"/>
      <c r="Q52" s="168"/>
      <c r="R52" s="168"/>
      <c r="S52" s="168"/>
      <c r="T52" s="169" t="str">
        <f>IF(Y4="-","-",Y4)</f>
        <v>-</v>
      </c>
      <c r="U52" s="170"/>
      <c r="V52" s="35"/>
      <c r="W52" s="66"/>
      <c r="X52" s="67"/>
      <c r="Y52" s="35"/>
      <c r="Z52" s="35"/>
      <c r="AA52" s="35"/>
      <c r="AB52" s="35"/>
      <c r="AC52" s="35"/>
      <c r="AD52" s="35"/>
      <c r="AE52" s="35"/>
    </row>
    <row r="53" spans="1:31" s="5" customFormat="1" ht="18.75" customHeight="1">
      <c r="A53" s="35"/>
      <c r="B53" s="171" t="s">
        <v>35</v>
      </c>
      <c r="C53" s="171"/>
      <c r="D53" s="171"/>
      <c r="E53" s="171"/>
      <c r="F53" s="171"/>
      <c r="G53" s="171"/>
      <c r="H53" s="171"/>
      <c r="I53" s="171"/>
      <c r="J53" s="172" t="str">
        <f>IF(Y3="-","",Y3)</f>
        <v/>
      </c>
      <c r="K53" s="173"/>
      <c r="L53" s="173"/>
      <c r="M53" s="173"/>
      <c r="N53" s="173"/>
      <c r="O53" s="171" t="s">
        <v>2</v>
      </c>
      <c r="P53" s="171"/>
      <c r="Q53" s="171"/>
      <c r="R53" s="171"/>
      <c r="S53" s="171"/>
      <c r="T53" s="170" t="str">
        <f>IF(T52="-","-",IF(T52&gt;=0.45,5,IF(T52&gt;=0.38,4,IF(T52&gt;=0.3,3,IF(T52&gt;=0.25,2,1)))))</f>
        <v>-</v>
      </c>
      <c r="U53" s="170"/>
      <c r="V53" s="35"/>
      <c r="W53" s="66"/>
      <c r="X53" s="67"/>
      <c r="Y53" s="35"/>
      <c r="Z53" s="35"/>
      <c r="AA53" s="35"/>
      <c r="AB53" s="35"/>
      <c r="AC53" s="35"/>
      <c r="AD53" s="35"/>
      <c r="AE53" s="35"/>
    </row>
    <row r="54" spans="1:31" s="5" customFormat="1" ht="18.75" customHeight="1">
      <c r="A54" s="35"/>
      <c r="B54" s="168" t="s">
        <v>46</v>
      </c>
      <c r="C54" s="168"/>
      <c r="D54" s="168"/>
      <c r="E54" s="168"/>
      <c r="F54" s="168"/>
      <c r="G54" s="168"/>
      <c r="H54" s="168"/>
      <c r="I54" s="168"/>
      <c r="J54" s="168"/>
      <c r="K54" s="168"/>
      <c r="L54" s="168"/>
      <c r="M54" s="168"/>
      <c r="N54" s="168"/>
      <c r="O54" s="168"/>
      <c r="P54" s="168"/>
      <c r="Q54" s="168"/>
      <c r="R54" s="168"/>
      <c r="S54" s="168"/>
      <c r="T54" s="170" t="str">
        <f>IF(T53="-","-",IF(T53=5,"ดีเยี่ยม",IF(T53=4,"ดีมาก",IF(T53=3,"ดี",IF(T53=2,"พอใช้","ปรับปรุง")))))</f>
        <v>-</v>
      </c>
      <c r="U54" s="170"/>
      <c r="V54" s="35"/>
      <c r="W54" s="66"/>
      <c r="X54" s="67"/>
      <c r="Y54" s="35"/>
      <c r="Z54" s="35"/>
      <c r="AA54" s="35"/>
      <c r="AB54" s="35"/>
      <c r="AC54" s="35"/>
      <c r="AD54" s="35"/>
      <c r="AE54" s="35"/>
    </row>
    <row r="55" spans="1:31" s="5" customFormat="1" ht="15.75" customHeight="1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8"/>
      <c r="X55" s="35"/>
      <c r="Y55" s="35"/>
      <c r="Z55" s="35"/>
      <c r="AA55" s="35"/>
      <c r="AB55" s="35"/>
      <c r="AC55" s="35"/>
      <c r="AD55" s="35"/>
      <c r="AE55" s="35"/>
    </row>
    <row r="56" spans="1:31">
      <c r="B56" s="33"/>
      <c r="C56" s="33"/>
      <c r="D56" s="68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49" t="s">
        <v>37</v>
      </c>
      <c r="U56" s="57">
        <f>COUNTIF(T7:T51,5)</f>
        <v>0</v>
      </c>
      <c r="V56" s="33" t="s">
        <v>34</v>
      </c>
    </row>
    <row r="57" spans="1:31"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49" t="s">
        <v>38</v>
      </c>
      <c r="U57" s="57">
        <f>COUNTIF(T7:T51,4)</f>
        <v>0</v>
      </c>
      <c r="V57" s="33" t="s">
        <v>34</v>
      </c>
    </row>
    <row r="58" spans="1:31"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49" t="s">
        <v>39</v>
      </c>
      <c r="U58" s="57">
        <f>COUNTIF(T7:T51,3)</f>
        <v>0</v>
      </c>
      <c r="V58" s="33" t="s">
        <v>34</v>
      </c>
    </row>
    <row r="59" spans="1:31"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49" t="s">
        <v>40</v>
      </c>
      <c r="U59" s="57">
        <f>COUNTIF(T7:T51,2)</f>
        <v>0</v>
      </c>
      <c r="V59" s="33" t="s">
        <v>34</v>
      </c>
    </row>
    <row r="60" spans="1:31"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49" t="s">
        <v>41</v>
      </c>
      <c r="U60" s="57">
        <f>COUNTIF(T7:T51,1)</f>
        <v>0</v>
      </c>
      <c r="V60" s="33" t="s">
        <v>34</v>
      </c>
    </row>
    <row r="61" spans="1:31"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49" t="s">
        <v>44</v>
      </c>
      <c r="U61" s="58">
        <f>SUM(U56:U60)</f>
        <v>0</v>
      </c>
      <c r="V61" s="33" t="s">
        <v>34</v>
      </c>
    </row>
    <row r="62" spans="1:31"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</row>
    <row r="63" spans="1:31"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</row>
    <row r="64" spans="1:31"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</row>
    <row r="65" spans="2:21"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</row>
    <row r="66" spans="2:21"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</row>
    <row r="67" spans="2:21"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</row>
    <row r="68" spans="2:21"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</row>
    <row r="69" spans="2:21"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</row>
    <row r="70" spans="2:21"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</row>
    <row r="71" spans="2:21"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</row>
    <row r="72" spans="2:21"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</row>
    <row r="73" spans="2:21"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</row>
    <row r="74" spans="2:21"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</row>
    <row r="75" spans="2:21"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</row>
    <row r="76" spans="2:21"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</row>
    <row r="77" spans="2:21"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</row>
    <row r="78" spans="2:21"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</row>
    <row r="79" spans="2:21"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</row>
    <row r="80" spans="2:21"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</row>
    <row r="81" spans="2:21"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</row>
    <row r="82" spans="2:21"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</row>
    <row r="83" spans="2:21"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</row>
    <row r="84" spans="2:21"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</row>
    <row r="85" spans="2:21"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</row>
  </sheetData>
  <sheetProtection password="CF17" sheet="1" objects="1" scenarios="1" selectLockedCells="1"/>
  <mergeCells count="19">
    <mergeCell ref="C2:T2"/>
    <mergeCell ref="B5:B6"/>
    <mergeCell ref="C5:C6"/>
    <mergeCell ref="D5:D6"/>
    <mergeCell ref="E5:I5"/>
    <mergeCell ref="J5:N5"/>
    <mergeCell ref="O5:S5"/>
    <mergeCell ref="T5:T6"/>
    <mergeCell ref="B54:S54"/>
    <mergeCell ref="T54:U54"/>
    <mergeCell ref="U5:U6"/>
    <mergeCell ref="B52:I52"/>
    <mergeCell ref="J52:N52"/>
    <mergeCell ref="O52:S52"/>
    <mergeCell ref="T52:U52"/>
    <mergeCell ref="B53:I53"/>
    <mergeCell ref="J53:N53"/>
    <mergeCell ref="O53:S53"/>
    <mergeCell ref="T53:U53"/>
  </mergeCells>
  <dataValidations count="5">
    <dataValidation type="list" allowBlank="1" showInputMessage="1" showErrorMessage="1" error="ในช่องนี้กรอกค่าระดับการประเมินเป็น 1 เท่านั้นครับ" prompt="ระดับคุณภาพ &quot;ปรับปรุง&quot;" sqref="S7:S51 N7:N51 I7:I51">
      <formula1>scor1</formula1>
    </dataValidation>
    <dataValidation type="list" allowBlank="1" showInputMessage="1" showErrorMessage="1" error="ในช่องนี้กรอกค่าระดับการประเมินเป็น 2 เท่านั้นครับ" prompt="ระดับคุณภาพ &quot;พอใช้&quot;" sqref="R7:R51 M7:M51 H7:H51">
      <formula1>scor2</formula1>
    </dataValidation>
    <dataValidation type="list" allowBlank="1" showInputMessage="1" showErrorMessage="1" error="ในช่องนี้กรอกค่าระดับการประเมินเป็น 3 เท่านั้นครับ" prompt="ระดับคุณภาพ &quot;ดี&quot;" sqref="Q7:Q51 L7:L51 G7:G51">
      <formula1>scor3</formula1>
    </dataValidation>
    <dataValidation type="list" allowBlank="1" showInputMessage="1" showErrorMessage="1" error="ในช่องนี้กรอกค่าระดับการประเมินเป็น 5 เท่านั้นครับ" prompt="ระดับคุณภาพ &quot;ดีเยี่ยม&quot;" sqref="O7:O51 J7:J51 E7:E51">
      <formula1>scor5</formula1>
    </dataValidation>
    <dataValidation type="list" allowBlank="1" showInputMessage="1" showErrorMessage="1" error="ในช่องนี้กรอกค่าระดับการประเมินเป็น 4 เท่านั้นครับ" prompt="ระดับคุณภาพ &quot;ดีมาก&quot;" sqref="P7:P51 K7:K51 F7:F51">
      <formula1>scor4</formula1>
    </dataValidation>
  </dataValidations>
  <printOptions horizontalCentered="1"/>
  <pageMargins left="0.51181102362204722" right="0.11811023622047245" top="0.35433070866141736" bottom="0.15748031496062992" header="0.11811023622047245" footer="0.11811023622047245"/>
  <pageSetup paperSize="9" scale="90" orientation="portrait" blackAndWhite="1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A1:AE85"/>
  <sheetViews>
    <sheetView showGridLines="0" showRowColHeaders="0" topLeftCell="A40" workbookViewId="0">
      <selection activeCell="L7" sqref="L7"/>
    </sheetView>
  </sheetViews>
  <sheetFormatPr defaultColWidth="23.25" defaultRowHeight="22.5"/>
  <cols>
    <col min="1" max="1" width="15" style="33" customWidth="1"/>
    <col min="2" max="2" width="4.125" style="1" customWidth="1"/>
    <col min="3" max="3" width="8.75" style="1" customWidth="1"/>
    <col min="4" max="4" width="21.875" style="1" customWidth="1"/>
    <col min="5" max="19" width="3.125" style="1" customWidth="1"/>
    <col min="20" max="20" width="5.75" style="1" customWidth="1"/>
    <col min="21" max="21" width="7.625" style="1" customWidth="1"/>
    <col min="22" max="22" width="10.625" style="33" customWidth="1"/>
    <col min="23" max="23" width="14.625" style="36" customWidth="1"/>
    <col min="24" max="24" width="16.75" style="33" customWidth="1"/>
    <col min="25" max="25" width="10.25" style="33" customWidth="1"/>
    <col min="26" max="26" width="13.625" style="33" customWidth="1"/>
    <col min="27" max="31" width="23.25" style="33"/>
    <col min="32" max="16384" width="23.25" style="1"/>
  </cols>
  <sheetData>
    <row r="1" spans="1:31"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X1" s="52" t="s">
        <v>43</v>
      </c>
      <c r="Y1" s="70">
        <v>1</v>
      </c>
      <c r="Z1" s="56" t="s">
        <v>42</v>
      </c>
    </row>
    <row r="2" spans="1:31" s="7" customFormat="1" ht="19.5" customHeight="1">
      <c r="A2" s="32"/>
      <c r="B2" s="24"/>
      <c r="C2" s="162" t="str">
        <f>"แบบประเมินมาตรฐานด้านคุณภาพผู้เรียน  "&amp;บันทึกข้อความ!Q8&amp;" ปีการศึกษา "&amp;บันทึกข้อความ!Q9</f>
        <v>แบบประเมินมาตรฐานด้านคุณภาพผู้เรียน  ระดับมัธยมศึกษาปีที่... ปีการศึกษา 2556</v>
      </c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24"/>
      <c r="V2" s="32"/>
      <c r="W2" s="37"/>
      <c r="X2" s="52" t="s">
        <v>33</v>
      </c>
      <c r="Y2" s="54">
        <f>SUM(U56:U58)</f>
        <v>0</v>
      </c>
      <c r="Z2" s="56" t="s">
        <v>34</v>
      </c>
      <c r="AA2" s="32"/>
      <c r="AB2" s="32"/>
      <c r="AC2" s="32"/>
      <c r="AD2" s="32"/>
      <c r="AE2" s="32"/>
    </row>
    <row r="3" spans="1:31" s="7" customFormat="1" ht="19.5" customHeight="1">
      <c r="A3" s="32"/>
      <c r="B3" s="24"/>
      <c r="C3" s="24" t="s">
        <v>26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32"/>
      <c r="W3" s="51"/>
      <c r="X3" s="52" t="s">
        <v>35</v>
      </c>
      <c r="Y3" s="55" t="str">
        <f>IF(Y2=0,"-",Y2*100/U61)</f>
        <v>-</v>
      </c>
      <c r="Z3" s="56"/>
      <c r="AA3" s="32"/>
      <c r="AB3" s="32"/>
      <c r="AC3" s="32"/>
      <c r="AD3" s="32"/>
      <c r="AE3" s="32"/>
    </row>
    <row r="4" spans="1:31" s="21" customFormat="1" ht="21" customHeight="1">
      <c r="A4" s="32"/>
      <c r="D4" s="69" t="s">
        <v>50</v>
      </c>
      <c r="V4" s="32"/>
      <c r="W4" s="152"/>
      <c r="X4" s="52" t="s">
        <v>36</v>
      </c>
      <c r="Y4" s="55" t="str">
        <f>IF(Y3="-","-",Y3*Y1/100)</f>
        <v>-</v>
      </c>
      <c r="Z4" s="56" t="s">
        <v>42</v>
      </c>
      <c r="AA4" s="32"/>
      <c r="AB4" s="32"/>
      <c r="AC4" s="32"/>
      <c r="AD4" s="32"/>
      <c r="AE4" s="32"/>
    </row>
    <row r="5" spans="1:31" s="7" customFormat="1" ht="73.5" customHeight="1">
      <c r="A5" s="32"/>
      <c r="B5" s="167" t="s">
        <v>0</v>
      </c>
      <c r="C5" s="178" t="str">
        <f>นักเรียน!B5</f>
        <v>เลขประจำตัว</v>
      </c>
      <c r="D5" s="167" t="s">
        <v>1</v>
      </c>
      <c r="E5" s="175" t="s">
        <v>51</v>
      </c>
      <c r="F5" s="176"/>
      <c r="G5" s="176"/>
      <c r="H5" s="176"/>
      <c r="I5" s="177"/>
      <c r="J5" s="175" t="s">
        <v>52</v>
      </c>
      <c r="K5" s="176"/>
      <c r="L5" s="176"/>
      <c r="M5" s="176"/>
      <c r="N5" s="177"/>
      <c r="O5" s="175" t="s">
        <v>53</v>
      </c>
      <c r="P5" s="176"/>
      <c r="Q5" s="176"/>
      <c r="R5" s="176"/>
      <c r="S5" s="176"/>
      <c r="T5" s="174" t="s">
        <v>31</v>
      </c>
      <c r="U5" s="174" t="s">
        <v>30</v>
      </c>
      <c r="V5" s="32"/>
      <c r="W5" s="47" t="s">
        <v>8</v>
      </c>
      <c r="X5" s="48" t="s">
        <v>9</v>
      </c>
      <c r="Y5" s="32"/>
      <c r="Z5" s="32"/>
      <c r="AA5" s="32"/>
      <c r="AB5" s="32"/>
      <c r="AC5" s="32"/>
      <c r="AD5" s="32"/>
      <c r="AE5" s="32"/>
    </row>
    <row r="6" spans="1:31" ht="24" customHeight="1">
      <c r="B6" s="167"/>
      <c r="C6" s="178"/>
      <c r="D6" s="167"/>
      <c r="E6" s="40">
        <v>5</v>
      </c>
      <c r="F6" s="41">
        <v>4</v>
      </c>
      <c r="G6" s="41">
        <v>3</v>
      </c>
      <c r="H6" s="41">
        <v>2</v>
      </c>
      <c r="I6" s="42">
        <v>1</v>
      </c>
      <c r="J6" s="40">
        <v>5</v>
      </c>
      <c r="K6" s="41">
        <v>4</v>
      </c>
      <c r="L6" s="41">
        <v>3</v>
      </c>
      <c r="M6" s="41">
        <v>2</v>
      </c>
      <c r="N6" s="42">
        <v>1</v>
      </c>
      <c r="O6" s="40">
        <v>5</v>
      </c>
      <c r="P6" s="41">
        <v>4</v>
      </c>
      <c r="Q6" s="41">
        <v>3</v>
      </c>
      <c r="R6" s="41">
        <v>2</v>
      </c>
      <c r="S6" s="50">
        <v>1</v>
      </c>
      <c r="T6" s="174"/>
      <c r="U6" s="174"/>
      <c r="W6" s="63">
        <v>15</v>
      </c>
      <c r="X6" s="64">
        <v>100</v>
      </c>
    </row>
    <row r="7" spans="1:31" s="4" customFormat="1" ht="15" customHeight="1">
      <c r="A7" s="34"/>
      <c r="B7" s="3">
        <v>1</v>
      </c>
      <c r="C7" s="26">
        <f>IF(นักเรียน!B6="","",นักเรียน!B6)</f>
        <v>4462</v>
      </c>
      <c r="D7" s="27" t="str">
        <f>IF(นักเรียน!C6="","",นักเรียน!C6)</f>
        <v>สามเณร</v>
      </c>
      <c r="E7" s="44"/>
      <c r="F7" s="45"/>
      <c r="G7" s="45"/>
      <c r="H7" s="45"/>
      <c r="I7" s="46"/>
      <c r="J7" s="44"/>
      <c r="K7" s="45"/>
      <c r="L7" s="45"/>
      <c r="M7" s="45"/>
      <c r="N7" s="46"/>
      <c r="O7" s="44"/>
      <c r="P7" s="45"/>
      <c r="Q7" s="45"/>
      <c r="R7" s="45"/>
      <c r="S7" s="46"/>
      <c r="T7" s="43" t="str">
        <f>IF(X7=0,"",IF(X7&gt;=90,5,IF(X7&gt;=75,4,IF(X7&gt;=60,3,IF(X7&gt;=50,2,1)))))</f>
        <v/>
      </c>
      <c r="U7" s="43" t="str">
        <f>IF(T7="","",IF(T7=5,"ดีเยี่ยม",IF(T7=4,"ดีมาก",IF(T7=3,"ดี",IF(T7=2,"พอใช้","ปรับปรุง")))))</f>
        <v/>
      </c>
      <c r="V7" s="34"/>
      <c r="W7" s="39">
        <f>SUM(E7:S7)</f>
        <v>0</v>
      </c>
      <c r="X7" s="65">
        <f>W7*100/$W$6</f>
        <v>0</v>
      </c>
      <c r="Y7" s="34"/>
      <c r="Z7" s="34"/>
      <c r="AA7" s="34"/>
      <c r="AB7" s="34"/>
      <c r="AC7" s="34"/>
      <c r="AD7" s="34"/>
      <c r="AE7" s="34"/>
    </row>
    <row r="8" spans="1:31" s="4" customFormat="1" ht="15" customHeight="1">
      <c r="A8" s="34"/>
      <c r="B8" s="3">
        <v>2</v>
      </c>
      <c r="C8" s="26">
        <f>IF(นักเรียน!B7="","",นักเรียน!B7)</f>
        <v>7338</v>
      </c>
      <c r="D8" s="27" t="str">
        <f>IF(นักเรียน!C7="","",นักเรียน!C7)</f>
        <v>สามเณร</v>
      </c>
      <c r="E8" s="44"/>
      <c r="F8" s="45"/>
      <c r="G8" s="45"/>
      <c r="H8" s="45"/>
      <c r="I8" s="46"/>
      <c r="J8" s="44"/>
      <c r="K8" s="45"/>
      <c r="L8" s="45"/>
      <c r="M8" s="45"/>
      <c r="N8" s="46"/>
      <c r="O8" s="44"/>
      <c r="P8" s="45"/>
      <c r="Q8" s="45"/>
      <c r="R8" s="45"/>
      <c r="S8" s="46"/>
      <c r="T8" s="43" t="str">
        <f t="shared" ref="T8:T51" si="0">IF(X8=0,"",IF(X8&gt;=90,5,IF(X8&gt;=75,4,IF(X8&gt;=60,3,IF(X8&gt;=50,2,1)))))</f>
        <v/>
      </c>
      <c r="U8" s="43" t="str">
        <f t="shared" ref="U8:U50" si="1">IF(T8="","",IF(T8=5,"ดีเยี่ยม",IF(T8=4,"ดีมาก",IF(T8=3,"ดี",IF(T8=2,"พอใช้","ปรับปรุง")))))</f>
        <v/>
      </c>
      <c r="V8" s="34"/>
      <c r="W8" s="39">
        <f t="shared" ref="W8:W51" si="2">SUM(E8:S8)</f>
        <v>0</v>
      </c>
      <c r="X8" s="65">
        <f t="shared" ref="X8:X51" si="3">W8*100/$W$6</f>
        <v>0</v>
      </c>
      <c r="Y8" s="34"/>
      <c r="Z8" s="34"/>
      <c r="AA8" s="34"/>
      <c r="AB8" s="34"/>
      <c r="AC8" s="34"/>
      <c r="AD8" s="34"/>
      <c r="AE8" s="34"/>
    </row>
    <row r="9" spans="1:31" s="4" customFormat="1" ht="15" customHeight="1">
      <c r="A9" s="34"/>
      <c r="B9" s="3">
        <v>3</v>
      </c>
      <c r="C9" s="26">
        <f>IF(นักเรียน!B8="","",นักเรียน!B8)</f>
        <v>7341</v>
      </c>
      <c r="D9" s="27" t="str">
        <f>IF(นักเรียน!C8="","",นักเรียน!C8)</f>
        <v>สามเณร</v>
      </c>
      <c r="E9" s="44"/>
      <c r="F9" s="45"/>
      <c r="G9" s="45"/>
      <c r="H9" s="45"/>
      <c r="I9" s="46"/>
      <c r="J9" s="44"/>
      <c r="K9" s="45"/>
      <c r="L9" s="45"/>
      <c r="M9" s="45"/>
      <c r="N9" s="46"/>
      <c r="O9" s="44"/>
      <c r="P9" s="45"/>
      <c r="Q9" s="45"/>
      <c r="R9" s="45"/>
      <c r="S9" s="46"/>
      <c r="T9" s="43" t="str">
        <f t="shared" si="0"/>
        <v/>
      </c>
      <c r="U9" s="43" t="str">
        <f t="shared" si="1"/>
        <v/>
      </c>
      <c r="V9" s="34"/>
      <c r="W9" s="39">
        <f t="shared" si="2"/>
        <v>0</v>
      </c>
      <c r="X9" s="65">
        <f t="shared" si="3"/>
        <v>0</v>
      </c>
      <c r="Y9" s="34"/>
      <c r="Z9" s="34"/>
      <c r="AA9" s="34"/>
      <c r="AB9" s="34"/>
      <c r="AC9" s="34"/>
      <c r="AD9" s="34"/>
      <c r="AE9" s="34"/>
    </row>
    <row r="10" spans="1:31" s="4" customFormat="1" ht="15" customHeight="1">
      <c r="A10" s="34"/>
      <c r="B10" s="3">
        <v>4</v>
      </c>
      <c r="C10" s="26">
        <f>IF(นักเรียน!B9="","",นักเรียน!B9)</f>
        <v>7410</v>
      </c>
      <c r="D10" s="27" t="str">
        <f>IF(นักเรียน!C9="","",นักเรียน!C9)</f>
        <v>สามเณร</v>
      </c>
      <c r="E10" s="44"/>
      <c r="F10" s="45"/>
      <c r="G10" s="45"/>
      <c r="H10" s="45"/>
      <c r="I10" s="46"/>
      <c r="J10" s="44"/>
      <c r="K10" s="45"/>
      <c r="L10" s="45"/>
      <c r="M10" s="45"/>
      <c r="N10" s="46"/>
      <c r="O10" s="44"/>
      <c r="P10" s="45"/>
      <c r="Q10" s="45"/>
      <c r="R10" s="45"/>
      <c r="S10" s="46"/>
      <c r="T10" s="43" t="str">
        <f t="shared" si="0"/>
        <v/>
      </c>
      <c r="U10" s="43" t="str">
        <f t="shared" si="1"/>
        <v/>
      </c>
      <c r="V10" s="34"/>
      <c r="W10" s="39">
        <f t="shared" si="2"/>
        <v>0</v>
      </c>
      <c r="X10" s="65">
        <f t="shared" si="3"/>
        <v>0</v>
      </c>
      <c r="Y10" s="34"/>
      <c r="Z10" s="34"/>
      <c r="AA10" s="34"/>
      <c r="AB10" s="34"/>
      <c r="AC10" s="34"/>
      <c r="AD10" s="34"/>
      <c r="AE10" s="34"/>
    </row>
    <row r="11" spans="1:31" s="4" customFormat="1" ht="15" customHeight="1">
      <c r="A11" s="34"/>
      <c r="B11" s="3">
        <v>5</v>
      </c>
      <c r="C11" s="26">
        <f>IF(นักเรียน!B10="","",นักเรียน!B10)</f>
        <v>7418</v>
      </c>
      <c r="D11" s="27" t="str">
        <f>IF(นักเรียน!C10="","",นักเรียน!C10)</f>
        <v>สามเณร</v>
      </c>
      <c r="E11" s="44"/>
      <c r="F11" s="45"/>
      <c r="G11" s="45"/>
      <c r="H11" s="45"/>
      <c r="I11" s="46"/>
      <c r="J11" s="44"/>
      <c r="K11" s="45"/>
      <c r="L11" s="45"/>
      <c r="M11" s="45"/>
      <c r="N11" s="46"/>
      <c r="O11" s="44"/>
      <c r="P11" s="45"/>
      <c r="Q11" s="45"/>
      <c r="R11" s="45"/>
      <c r="S11" s="46"/>
      <c r="T11" s="43" t="str">
        <f t="shared" si="0"/>
        <v/>
      </c>
      <c r="U11" s="43" t="str">
        <f t="shared" si="1"/>
        <v/>
      </c>
      <c r="V11" s="34"/>
      <c r="W11" s="39">
        <f t="shared" si="2"/>
        <v>0</v>
      </c>
      <c r="X11" s="65">
        <f t="shared" si="3"/>
        <v>0</v>
      </c>
      <c r="Y11" s="34"/>
      <c r="Z11" s="34"/>
      <c r="AA11" s="34"/>
      <c r="AB11" s="34"/>
      <c r="AC11" s="34"/>
      <c r="AD11" s="34"/>
      <c r="AE11" s="34"/>
    </row>
    <row r="12" spans="1:31" s="4" customFormat="1" ht="15" customHeight="1">
      <c r="A12" s="34"/>
      <c r="B12" s="3">
        <v>6</v>
      </c>
      <c r="C12" s="26">
        <f>IF(นักเรียน!B11="","",นักเรียน!B11)</f>
        <v>7420</v>
      </c>
      <c r="D12" s="27" t="str">
        <f>IF(นักเรียน!C11="","",นักเรียน!C11)</f>
        <v>สามเณร</v>
      </c>
      <c r="E12" s="44"/>
      <c r="F12" s="45"/>
      <c r="G12" s="45"/>
      <c r="H12" s="45"/>
      <c r="I12" s="46"/>
      <c r="J12" s="44"/>
      <c r="K12" s="45"/>
      <c r="L12" s="45"/>
      <c r="M12" s="45"/>
      <c r="N12" s="46"/>
      <c r="O12" s="44"/>
      <c r="P12" s="45"/>
      <c r="Q12" s="45"/>
      <c r="R12" s="45"/>
      <c r="S12" s="46"/>
      <c r="T12" s="43" t="str">
        <f t="shared" si="0"/>
        <v/>
      </c>
      <c r="U12" s="43" t="str">
        <f t="shared" si="1"/>
        <v/>
      </c>
      <c r="V12" s="34"/>
      <c r="W12" s="39">
        <f t="shared" si="2"/>
        <v>0</v>
      </c>
      <c r="X12" s="65">
        <f t="shared" si="3"/>
        <v>0</v>
      </c>
      <c r="Y12" s="34"/>
      <c r="Z12" s="34"/>
      <c r="AA12" s="34"/>
      <c r="AB12" s="34"/>
      <c r="AC12" s="34"/>
      <c r="AD12" s="34"/>
      <c r="AE12" s="34"/>
    </row>
    <row r="13" spans="1:31" s="4" customFormat="1" ht="15" customHeight="1">
      <c r="A13" s="34"/>
      <c r="B13" s="3">
        <v>7</v>
      </c>
      <c r="C13" s="26">
        <f>IF(นักเรียน!B12="","",นักเรียน!B12)</f>
        <v>7421</v>
      </c>
      <c r="D13" s="27" t="str">
        <f>IF(นักเรียน!C12="","",นักเรียน!C12)</f>
        <v>สามเณร</v>
      </c>
      <c r="E13" s="44"/>
      <c r="F13" s="45"/>
      <c r="G13" s="45"/>
      <c r="H13" s="45"/>
      <c r="I13" s="46"/>
      <c r="J13" s="44"/>
      <c r="K13" s="45"/>
      <c r="L13" s="45"/>
      <c r="M13" s="45"/>
      <c r="N13" s="46"/>
      <c r="O13" s="44"/>
      <c r="P13" s="45"/>
      <c r="Q13" s="45"/>
      <c r="R13" s="45"/>
      <c r="S13" s="46"/>
      <c r="T13" s="43" t="str">
        <f t="shared" si="0"/>
        <v/>
      </c>
      <c r="U13" s="43" t="str">
        <f t="shared" si="1"/>
        <v/>
      </c>
      <c r="V13" s="34"/>
      <c r="W13" s="39">
        <f t="shared" si="2"/>
        <v>0</v>
      </c>
      <c r="X13" s="65">
        <f t="shared" si="3"/>
        <v>0</v>
      </c>
      <c r="Y13" s="34"/>
      <c r="Z13" s="34"/>
      <c r="AA13" s="34"/>
      <c r="AB13" s="34"/>
      <c r="AC13" s="34"/>
      <c r="AD13" s="34"/>
      <c r="AE13" s="34"/>
    </row>
    <row r="14" spans="1:31" s="4" customFormat="1" ht="15" customHeight="1">
      <c r="A14" s="34"/>
      <c r="B14" s="3">
        <v>8</v>
      </c>
      <c r="C14" s="26">
        <f>IF(นักเรียน!B13="","",นักเรียน!B13)</f>
        <v>7424</v>
      </c>
      <c r="D14" s="27" t="str">
        <f>IF(นักเรียน!C13="","",นักเรียน!C13)</f>
        <v>สามเณร</v>
      </c>
      <c r="E14" s="44"/>
      <c r="F14" s="45"/>
      <c r="G14" s="45"/>
      <c r="H14" s="45"/>
      <c r="I14" s="46"/>
      <c r="J14" s="44"/>
      <c r="K14" s="45"/>
      <c r="L14" s="45"/>
      <c r="M14" s="45"/>
      <c r="N14" s="46"/>
      <c r="O14" s="44"/>
      <c r="P14" s="45"/>
      <c r="Q14" s="45"/>
      <c r="R14" s="45"/>
      <c r="S14" s="46"/>
      <c r="T14" s="43" t="str">
        <f t="shared" si="0"/>
        <v/>
      </c>
      <c r="U14" s="43" t="str">
        <f t="shared" si="1"/>
        <v/>
      </c>
      <c r="V14" s="34"/>
      <c r="W14" s="39">
        <f t="shared" si="2"/>
        <v>0</v>
      </c>
      <c r="X14" s="65">
        <f t="shared" si="3"/>
        <v>0</v>
      </c>
      <c r="Y14" s="34"/>
      <c r="Z14" s="34"/>
      <c r="AA14" s="34"/>
      <c r="AB14" s="34"/>
      <c r="AC14" s="34"/>
      <c r="AD14" s="34"/>
      <c r="AE14" s="34"/>
    </row>
    <row r="15" spans="1:31" s="4" customFormat="1" ht="15" customHeight="1">
      <c r="A15" s="34"/>
      <c r="B15" s="3">
        <v>9</v>
      </c>
      <c r="C15" s="26">
        <f>IF(นักเรียน!B14="","",นักเรียน!B14)</f>
        <v>7425</v>
      </c>
      <c r="D15" s="27" t="str">
        <f>IF(นักเรียน!C14="","",นักเรียน!C14)</f>
        <v>สามเณร</v>
      </c>
      <c r="E15" s="44"/>
      <c r="F15" s="45"/>
      <c r="G15" s="45"/>
      <c r="H15" s="45"/>
      <c r="I15" s="46"/>
      <c r="J15" s="44"/>
      <c r="K15" s="45"/>
      <c r="L15" s="45"/>
      <c r="M15" s="45"/>
      <c r="N15" s="46"/>
      <c r="O15" s="44"/>
      <c r="P15" s="45"/>
      <c r="Q15" s="45"/>
      <c r="R15" s="45"/>
      <c r="S15" s="46"/>
      <c r="T15" s="43" t="str">
        <f t="shared" si="0"/>
        <v/>
      </c>
      <c r="U15" s="43" t="str">
        <f t="shared" si="1"/>
        <v/>
      </c>
      <c r="V15" s="34"/>
      <c r="W15" s="39">
        <f t="shared" si="2"/>
        <v>0</v>
      </c>
      <c r="X15" s="65">
        <f t="shared" si="3"/>
        <v>0</v>
      </c>
      <c r="Y15" s="34"/>
      <c r="Z15" s="34"/>
      <c r="AA15" s="34"/>
      <c r="AB15" s="34"/>
      <c r="AC15" s="34"/>
      <c r="AD15" s="34"/>
      <c r="AE15" s="34"/>
    </row>
    <row r="16" spans="1:31" s="4" customFormat="1" ht="15" customHeight="1">
      <c r="A16" s="34"/>
      <c r="B16" s="3">
        <v>10</v>
      </c>
      <c r="C16" s="26">
        <f>IF(นักเรียน!B15="","",นักเรียน!B15)</f>
        <v>7431</v>
      </c>
      <c r="D16" s="27" t="str">
        <f>IF(นักเรียน!C15="","",นักเรียน!C15)</f>
        <v>สามเณร</v>
      </c>
      <c r="E16" s="44"/>
      <c r="F16" s="45"/>
      <c r="G16" s="45"/>
      <c r="H16" s="45"/>
      <c r="I16" s="46"/>
      <c r="J16" s="44"/>
      <c r="K16" s="45"/>
      <c r="L16" s="45"/>
      <c r="M16" s="45"/>
      <c r="N16" s="46"/>
      <c r="O16" s="44"/>
      <c r="P16" s="45"/>
      <c r="Q16" s="45"/>
      <c r="R16" s="45"/>
      <c r="S16" s="46"/>
      <c r="T16" s="43" t="str">
        <f t="shared" si="0"/>
        <v/>
      </c>
      <c r="U16" s="43" t="str">
        <f t="shared" si="1"/>
        <v/>
      </c>
      <c r="V16" s="34"/>
      <c r="W16" s="39">
        <f t="shared" si="2"/>
        <v>0</v>
      </c>
      <c r="X16" s="65">
        <f t="shared" si="3"/>
        <v>0</v>
      </c>
      <c r="Y16" s="34"/>
      <c r="Z16" s="34"/>
      <c r="AA16" s="34"/>
      <c r="AB16" s="34"/>
      <c r="AC16" s="34"/>
      <c r="AD16" s="34"/>
      <c r="AE16" s="34"/>
    </row>
    <row r="17" spans="1:31" s="4" customFormat="1" ht="15" customHeight="1">
      <c r="A17" s="34"/>
      <c r="B17" s="3">
        <v>11</v>
      </c>
      <c r="C17" s="26">
        <f>IF(นักเรียน!B16="","",นักเรียน!B16)</f>
        <v>7435</v>
      </c>
      <c r="D17" s="27" t="str">
        <f>IF(นักเรียน!C16="","",นักเรียน!C16)</f>
        <v>สามเณร</v>
      </c>
      <c r="E17" s="44"/>
      <c r="F17" s="45"/>
      <c r="G17" s="45"/>
      <c r="H17" s="45"/>
      <c r="I17" s="46"/>
      <c r="J17" s="44"/>
      <c r="K17" s="45"/>
      <c r="L17" s="45"/>
      <c r="M17" s="45"/>
      <c r="N17" s="46"/>
      <c r="O17" s="44"/>
      <c r="P17" s="45"/>
      <c r="Q17" s="45"/>
      <c r="R17" s="45"/>
      <c r="S17" s="46"/>
      <c r="T17" s="43" t="str">
        <f t="shared" si="0"/>
        <v/>
      </c>
      <c r="U17" s="43" t="str">
        <f t="shared" si="1"/>
        <v/>
      </c>
      <c r="V17" s="34"/>
      <c r="W17" s="39">
        <f t="shared" si="2"/>
        <v>0</v>
      </c>
      <c r="X17" s="65">
        <f t="shared" si="3"/>
        <v>0</v>
      </c>
      <c r="Y17" s="34"/>
      <c r="Z17" s="34"/>
      <c r="AA17" s="34"/>
      <c r="AB17" s="34"/>
      <c r="AC17" s="34"/>
      <c r="AD17" s="34"/>
      <c r="AE17" s="34"/>
    </row>
    <row r="18" spans="1:31" s="4" customFormat="1" ht="15" customHeight="1">
      <c r="A18" s="34"/>
      <c r="B18" s="3">
        <v>12</v>
      </c>
      <c r="C18" s="26">
        <f>IF(นักเรียน!B17="","",นักเรียน!B17)</f>
        <v>7442</v>
      </c>
      <c r="D18" s="27" t="str">
        <f>IF(นักเรียน!C17="","",นักเรียน!C17)</f>
        <v>สามเณร</v>
      </c>
      <c r="E18" s="44"/>
      <c r="F18" s="45"/>
      <c r="G18" s="45"/>
      <c r="H18" s="45"/>
      <c r="I18" s="46"/>
      <c r="J18" s="44"/>
      <c r="K18" s="45"/>
      <c r="L18" s="45"/>
      <c r="M18" s="45"/>
      <c r="N18" s="46"/>
      <c r="O18" s="44"/>
      <c r="P18" s="45"/>
      <c r="Q18" s="45"/>
      <c r="R18" s="45"/>
      <c r="S18" s="46"/>
      <c r="T18" s="43" t="str">
        <f t="shared" si="0"/>
        <v/>
      </c>
      <c r="U18" s="43" t="str">
        <f t="shared" si="1"/>
        <v/>
      </c>
      <c r="V18" s="34"/>
      <c r="W18" s="39">
        <f t="shared" si="2"/>
        <v>0</v>
      </c>
      <c r="X18" s="65">
        <f t="shared" si="3"/>
        <v>0</v>
      </c>
      <c r="Y18" s="34"/>
      <c r="Z18" s="34"/>
      <c r="AA18" s="34"/>
      <c r="AB18" s="34"/>
      <c r="AC18" s="34"/>
      <c r="AD18" s="34"/>
      <c r="AE18" s="34"/>
    </row>
    <row r="19" spans="1:31" s="4" customFormat="1" ht="15" customHeight="1">
      <c r="A19" s="34"/>
      <c r="B19" s="3">
        <v>13</v>
      </c>
      <c r="C19" s="26">
        <f>IF(นักเรียน!B18="","",นักเรียน!B18)</f>
        <v>7443</v>
      </c>
      <c r="D19" s="27" t="str">
        <f>IF(นักเรียน!C18="","",นักเรียน!C18)</f>
        <v>สามเณร</v>
      </c>
      <c r="E19" s="44"/>
      <c r="F19" s="45"/>
      <c r="G19" s="45"/>
      <c r="H19" s="45"/>
      <c r="I19" s="46"/>
      <c r="J19" s="44"/>
      <c r="K19" s="45"/>
      <c r="L19" s="45"/>
      <c r="M19" s="45"/>
      <c r="N19" s="46"/>
      <c r="O19" s="44"/>
      <c r="P19" s="45"/>
      <c r="Q19" s="45"/>
      <c r="R19" s="45"/>
      <c r="S19" s="46"/>
      <c r="T19" s="43" t="str">
        <f t="shared" si="0"/>
        <v/>
      </c>
      <c r="U19" s="43" t="str">
        <f t="shared" si="1"/>
        <v/>
      </c>
      <c r="V19" s="34"/>
      <c r="W19" s="39">
        <f t="shared" si="2"/>
        <v>0</v>
      </c>
      <c r="X19" s="65">
        <f t="shared" si="3"/>
        <v>0</v>
      </c>
      <c r="Y19" s="34"/>
      <c r="Z19" s="34"/>
      <c r="AA19" s="34"/>
      <c r="AB19" s="34"/>
      <c r="AC19" s="34"/>
      <c r="AD19" s="34"/>
      <c r="AE19" s="34"/>
    </row>
    <row r="20" spans="1:31" s="4" customFormat="1" ht="15" customHeight="1">
      <c r="A20" s="34"/>
      <c r="B20" s="3">
        <v>14</v>
      </c>
      <c r="C20" s="26">
        <f>IF(นักเรียน!B19="","",นักเรียน!B19)</f>
        <v>7446</v>
      </c>
      <c r="D20" s="27" t="str">
        <f>IF(นักเรียน!C19="","",นักเรียน!C19)</f>
        <v>สามเณร</v>
      </c>
      <c r="E20" s="44"/>
      <c r="F20" s="45"/>
      <c r="G20" s="45"/>
      <c r="H20" s="45"/>
      <c r="I20" s="46"/>
      <c r="J20" s="44"/>
      <c r="K20" s="45"/>
      <c r="L20" s="45"/>
      <c r="M20" s="45"/>
      <c r="N20" s="46"/>
      <c r="O20" s="44"/>
      <c r="P20" s="45"/>
      <c r="Q20" s="45"/>
      <c r="R20" s="45"/>
      <c r="S20" s="46"/>
      <c r="T20" s="43" t="str">
        <f t="shared" si="0"/>
        <v/>
      </c>
      <c r="U20" s="43" t="str">
        <f t="shared" si="1"/>
        <v/>
      </c>
      <c r="V20" s="34"/>
      <c r="W20" s="39">
        <f t="shared" si="2"/>
        <v>0</v>
      </c>
      <c r="X20" s="65">
        <f t="shared" si="3"/>
        <v>0</v>
      </c>
      <c r="Y20" s="34"/>
      <c r="Z20" s="34"/>
      <c r="AA20" s="34"/>
      <c r="AB20" s="34"/>
      <c r="AC20" s="34"/>
      <c r="AD20" s="34"/>
      <c r="AE20" s="34"/>
    </row>
    <row r="21" spans="1:31" s="4" customFormat="1" ht="15" customHeight="1">
      <c r="A21" s="34"/>
      <c r="B21" s="3">
        <v>15</v>
      </c>
      <c r="C21" s="26">
        <f>IF(นักเรียน!B20="","",นักเรียน!B20)</f>
        <v>7447</v>
      </c>
      <c r="D21" s="27" t="str">
        <f>IF(นักเรียน!C20="","",นักเรียน!C20)</f>
        <v>สามเณร</v>
      </c>
      <c r="E21" s="44"/>
      <c r="F21" s="45"/>
      <c r="G21" s="45"/>
      <c r="H21" s="45"/>
      <c r="I21" s="46"/>
      <c r="J21" s="44"/>
      <c r="K21" s="45"/>
      <c r="L21" s="45"/>
      <c r="M21" s="45"/>
      <c r="N21" s="46"/>
      <c r="O21" s="44"/>
      <c r="P21" s="45"/>
      <c r="Q21" s="45"/>
      <c r="R21" s="45"/>
      <c r="S21" s="46"/>
      <c r="T21" s="43" t="str">
        <f t="shared" si="0"/>
        <v/>
      </c>
      <c r="U21" s="43" t="str">
        <f t="shared" si="1"/>
        <v/>
      </c>
      <c r="V21" s="34"/>
      <c r="W21" s="39">
        <f t="shared" si="2"/>
        <v>0</v>
      </c>
      <c r="X21" s="65">
        <f t="shared" si="3"/>
        <v>0</v>
      </c>
      <c r="Y21" s="34"/>
      <c r="Z21" s="34"/>
      <c r="AA21" s="34"/>
      <c r="AB21" s="34"/>
      <c r="AC21" s="34"/>
      <c r="AD21" s="34"/>
      <c r="AE21" s="34"/>
    </row>
    <row r="22" spans="1:31" s="4" customFormat="1" ht="15" customHeight="1">
      <c r="A22" s="34"/>
      <c r="B22" s="3">
        <v>16</v>
      </c>
      <c r="C22" s="26">
        <f>IF(นักเรียน!B21="","",นักเรียน!B21)</f>
        <v>7448</v>
      </c>
      <c r="D22" s="27" t="str">
        <f>IF(นักเรียน!C21="","",นักเรียน!C21)</f>
        <v>สามเณร</v>
      </c>
      <c r="E22" s="44"/>
      <c r="F22" s="45"/>
      <c r="G22" s="45"/>
      <c r="H22" s="45"/>
      <c r="I22" s="46"/>
      <c r="J22" s="44"/>
      <c r="K22" s="45"/>
      <c r="L22" s="45"/>
      <c r="M22" s="45"/>
      <c r="N22" s="46"/>
      <c r="O22" s="44"/>
      <c r="P22" s="45"/>
      <c r="Q22" s="45"/>
      <c r="R22" s="45"/>
      <c r="S22" s="46"/>
      <c r="T22" s="43" t="str">
        <f t="shared" si="0"/>
        <v/>
      </c>
      <c r="U22" s="43" t="str">
        <f t="shared" si="1"/>
        <v/>
      </c>
      <c r="V22" s="34"/>
      <c r="W22" s="39">
        <f t="shared" si="2"/>
        <v>0</v>
      </c>
      <c r="X22" s="65">
        <f t="shared" si="3"/>
        <v>0</v>
      </c>
      <c r="Y22" s="34"/>
      <c r="Z22" s="34"/>
      <c r="AA22" s="34"/>
      <c r="AB22" s="34"/>
      <c r="AC22" s="34"/>
      <c r="AD22" s="34"/>
      <c r="AE22" s="34"/>
    </row>
    <row r="23" spans="1:31" s="4" customFormat="1" ht="15" customHeight="1">
      <c r="A23" s="34"/>
      <c r="B23" s="3">
        <v>17</v>
      </c>
      <c r="C23" s="26">
        <f>IF(นักเรียน!B22="","",นักเรียน!B22)</f>
        <v>7453</v>
      </c>
      <c r="D23" s="27" t="str">
        <f>IF(นักเรียน!C22="","",นักเรียน!C22)</f>
        <v>สามเณร</v>
      </c>
      <c r="E23" s="44"/>
      <c r="F23" s="45"/>
      <c r="G23" s="45"/>
      <c r="H23" s="45"/>
      <c r="I23" s="46"/>
      <c r="J23" s="44"/>
      <c r="K23" s="45"/>
      <c r="L23" s="45"/>
      <c r="M23" s="45"/>
      <c r="N23" s="46"/>
      <c r="O23" s="44"/>
      <c r="P23" s="45"/>
      <c r="Q23" s="45"/>
      <c r="R23" s="45"/>
      <c r="S23" s="46"/>
      <c r="T23" s="43" t="str">
        <f t="shared" si="0"/>
        <v/>
      </c>
      <c r="U23" s="43" t="str">
        <f t="shared" si="1"/>
        <v/>
      </c>
      <c r="V23" s="34"/>
      <c r="W23" s="39">
        <f t="shared" si="2"/>
        <v>0</v>
      </c>
      <c r="X23" s="65">
        <f t="shared" si="3"/>
        <v>0</v>
      </c>
      <c r="Y23" s="34"/>
      <c r="Z23" s="34"/>
      <c r="AA23" s="34"/>
      <c r="AB23" s="34"/>
      <c r="AC23" s="34"/>
      <c r="AD23" s="34"/>
      <c r="AE23" s="34"/>
    </row>
    <row r="24" spans="1:31" s="4" customFormat="1" ht="15" customHeight="1">
      <c r="A24" s="34"/>
      <c r="B24" s="3">
        <v>18</v>
      </c>
      <c r="C24" s="26">
        <f>IF(นักเรียน!B23="","",นักเรียน!B23)</f>
        <v>7454</v>
      </c>
      <c r="D24" s="27" t="str">
        <f>IF(นักเรียน!C23="","",นักเรียน!C23)</f>
        <v>สามเณร</v>
      </c>
      <c r="E24" s="44"/>
      <c r="F24" s="45"/>
      <c r="G24" s="45"/>
      <c r="H24" s="45"/>
      <c r="I24" s="46"/>
      <c r="J24" s="44"/>
      <c r="K24" s="45"/>
      <c r="L24" s="45"/>
      <c r="M24" s="45"/>
      <c r="N24" s="46"/>
      <c r="O24" s="44"/>
      <c r="P24" s="45"/>
      <c r="Q24" s="45"/>
      <c r="R24" s="45"/>
      <c r="S24" s="46"/>
      <c r="T24" s="43" t="str">
        <f t="shared" si="0"/>
        <v/>
      </c>
      <c r="U24" s="43" t="str">
        <f t="shared" si="1"/>
        <v/>
      </c>
      <c r="V24" s="34"/>
      <c r="W24" s="39">
        <f t="shared" si="2"/>
        <v>0</v>
      </c>
      <c r="X24" s="65">
        <f t="shared" si="3"/>
        <v>0</v>
      </c>
      <c r="Y24" s="34"/>
      <c r="Z24" s="34"/>
      <c r="AA24" s="34"/>
      <c r="AB24" s="34"/>
      <c r="AC24" s="34"/>
      <c r="AD24" s="34"/>
      <c r="AE24" s="34"/>
    </row>
    <row r="25" spans="1:31" s="4" customFormat="1" ht="15" customHeight="1">
      <c r="A25" s="34"/>
      <c r="B25" s="3">
        <v>19</v>
      </c>
      <c r="C25" s="26">
        <f>IF(นักเรียน!B24="","",นักเรียน!B24)</f>
        <v>7455</v>
      </c>
      <c r="D25" s="27" t="str">
        <f>IF(นักเรียน!C24="","",นักเรียน!C24)</f>
        <v>สามเณร</v>
      </c>
      <c r="E25" s="44"/>
      <c r="F25" s="45"/>
      <c r="G25" s="45"/>
      <c r="H25" s="45"/>
      <c r="I25" s="46"/>
      <c r="J25" s="44"/>
      <c r="K25" s="45"/>
      <c r="L25" s="45"/>
      <c r="M25" s="45"/>
      <c r="N25" s="46"/>
      <c r="O25" s="44"/>
      <c r="P25" s="45"/>
      <c r="Q25" s="45"/>
      <c r="R25" s="45"/>
      <c r="S25" s="46"/>
      <c r="T25" s="43" t="str">
        <f t="shared" si="0"/>
        <v/>
      </c>
      <c r="U25" s="43" t="str">
        <f t="shared" si="1"/>
        <v/>
      </c>
      <c r="V25" s="34"/>
      <c r="W25" s="39">
        <f t="shared" si="2"/>
        <v>0</v>
      </c>
      <c r="X25" s="65">
        <f t="shared" si="3"/>
        <v>0</v>
      </c>
      <c r="Y25" s="34"/>
      <c r="Z25" s="34"/>
      <c r="AA25" s="34"/>
      <c r="AB25" s="34"/>
      <c r="AC25" s="34"/>
      <c r="AD25" s="34"/>
      <c r="AE25" s="34"/>
    </row>
    <row r="26" spans="1:31" s="4" customFormat="1" ht="15" customHeight="1">
      <c r="A26" s="34"/>
      <c r="B26" s="3">
        <v>20</v>
      </c>
      <c r="C26" s="26">
        <f>IF(นักเรียน!B25="","",นักเรียน!B25)</f>
        <v>7456</v>
      </c>
      <c r="D26" s="27" t="str">
        <f>IF(นักเรียน!C25="","",นักเรียน!C25)</f>
        <v>สามเณร</v>
      </c>
      <c r="E26" s="44"/>
      <c r="F26" s="45"/>
      <c r="G26" s="45"/>
      <c r="H26" s="45"/>
      <c r="I26" s="46"/>
      <c r="J26" s="44"/>
      <c r="K26" s="45"/>
      <c r="L26" s="45"/>
      <c r="M26" s="45"/>
      <c r="N26" s="46"/>
      <c r="O26" s="44"/>
      <c r="P26" s="45"/>
      <c r="Q26" s="45"/>
      <c r="R26" s="45"/>
      <c r="S26" s="46"/>
      <c r="T26" s="43" t="str">
        <f t="shared" si="0"/>
        <v/>
      </c>
      <c r="U26" s="43" t="str">
        <f t="shared" si="1"/>
        <v/>
      </c>
      <c r="V26" s="34"/>
      <c r="W26" s="39">
        <f t="shared" si="2"/>
        <v>0</v>
      </c>
      <c r="X26" s="65">
        <f t="shared" si="3"/>
        <v>0</v>
      </c>
      <c r="Y26" s="34"/>
      <c r="Z26" s="34"/>
      <c r="AA26" s="34"/>
      <c r="AB26" s="34"/>
      <c r="AC26" s="34"/>
      <c r="AD26" s="34"/>
      <c r="AE26" s="34"/>
    </row>
    <row r="27" spans="1:31" s="4" customFormat="1" ht="15" customHeight="1">
      <c r="A27" s="34"/>
      <c r="B27" s="3">
        <v>21</v>
      </c>
      <c r="C27" s="26">
        <f>IF(นักเรียน!B26="","",นักเรียน!B26)</f>
        <v>7458</v>
      </c>
      <c r="D27" s="27" t="str">
        <f>IF(นักเรียน!C26="","",นักเรียน!C26)</f>
        <v>สามเณร</v>
      </c>
      <c r="E27" s="44"/>
      <c r="F27" s="45"/>
      <c r="G27" s="45"/>
      <c r="H27" s="45"/>
      <c r="I27" s="46"/>
      <c r="J27" s="44"/>
      <c r="K27" s="45"/>
      <c r="L27" s="45"/>
      <c r="M27" s="45"/>
      <c r="N27" s="46"/>
      <c r="O27" s="44"/>
      <c r="P27" s="45"/>
      <c r="Q27" s="45"/>
      <c r="R27" s="45"/>
      <c r="S27" s="46"/>
      <c r="T27" s="43" t="str">
        <f t="shared" si="0"/>
        <v/>
      </c>
      <c r="U27" s="43" t="str">
        <f t="shared" si="1"/>
        <v/>
      </c>
      <c r="V27" s="34"/>
      <c r="W27" s="39">
        <f t="shared" si="2"/>
        <v>0</v>
      </c>
      <c r="X27" s="65">
        <f t="shared" si="3"/>
        <v>0</v>
      </c>
      <c r="Y27" s="34"/>
      <c r="Z27" s="34"/>
      <c r="AA27" s="34"/>
      <c r="AB27" s="34"/>
      <c r="AC27" s="34"/>
      <c r="AD27" s="34"/>
      <c r="AE27" s="34"/>
    </row>
    <row r="28" spans="1:31" s="4" customFormat="1" ht="15" customHeight="1">
      <c r="A28" s="34"/>
      <c r="B28" s="3">
        <v>22</v>
      </c>
      <c r="C28" s="26">
        <f>IF(นักเรียน!B27="","",นักเรียน!B27)</f>
        <v>7459</v>
      </c>
      <c r="D28" s="27" t="str">
        <f>IF(นักเรียน!C27="","",นักเรียน!C27)</f>
        <v>สามเณร</v>
      </c>
      <c r="E28" s="44"/>
      <c r="F28" s="45"/>
      <c r="G28" s="45"/>
      <c r="H28" s="45"/>
      <c r="I28" s="46"/>
      <c r="J28" s="44"/>
      <c r="K28" s="45"/>
      <c r="L28" s="45"/>
      <c r="M28" s="45"/>
      <c r="N28" s="46"/>
      <c r="O28" s="44"/>
      <c r="P28" s="45"/>
      <c r="Q28" s="45"/>
      <c r="R28" s="45"/>
      <c r="S28" s="46"/>
      <c r="T28" s="43" t="str">
        <f t="shared" si="0"/>
        <v/>
      </c>
      <c r="U28" s="43" t="str">
        <f t="shared" si="1"/>
        <v/>
      </c>
      <c r="V28" s="34"/>
      <c r="W28" s="39">
        <f t="shared" si="2"/>
        <v>0</v>
      </c>
      <c r="X28" s="65">
        <f t="shared" si="3"/>
        <v>0</v>
      </c>
      <c r="Y28" s="34"/>
      <c r="Z28" s="34"/>
      <c r="AA28" s="34"/>
      <c r="AB28" s="34"/>
      <c r="AC28" s="34"/>
      <c r="AD28" s="34"/>
      <c r="AE28" s="34"/>
    </row>
    <row r="29" spans="1:31" s="4" customFormat="1" ht="15" customHeight="1">
      <c r="A29" s="34"/>
      <c r="B29" s="3">
        <v>23</v>
      </c>
      <c r="C29" s="26">
        <f>IF(นักเรียน!B28="","",นักเรียน!B28)</f>
        <v>7460</v>
      </c>
      <c r="D29" s="27" t="str">
        <f>IF(นักเรียน!C28="","",นักเรียน!C28)</f>
        <v>สามเณร</v>
      </c>
      <c r="E29" s="44"/>
      <c r="F29" s="45"/>
      <c r="G29" s="45"/>
      <c r="H29" s="45"/>
      <c r="I29" s="46"/>
      <c r="J29" s="44"/>
      <c r="K29" s="45"/>
      <c r="L29" s="45"/>
      <c r="M29" s="45"/>
      <c r="N29" s="46"/>
      <c r="O29" s="44"/>
      <c r="P29" s="45"/>
      <c r="Q29" s="45"/>
      <c r="R29" s="45"/>
      <c r="S29" s="46"/>
      <c r="T29" s="43" t="str">
        <f t="shared" si="0"/>
        <v/>
      </c>
      <c r="U29" s="43" t="str">
        <f t="shared" si="1"/>
        <v/>
      </c>
      <c r="V29" s="34"/>
      <c r="W29" s="39">
        <f t="shared" si="2"/>
        <v>0</v>
      </c>
      <c r="X29" s="65">
        <f t="shared" si="3"/>
        <v>0</v>
      </c>
      <c r="Y29" s="34"/>
      <c r="Z29" s="34"/>
      <c r="AA29" s="34"/>
      <c r="AB29" s="34"/>
      <c r="AC29" s="34"/>
      <c r="AD29" s="34"/>
      <c r="AE29" s="34"/>
    </row>
    <row r="30" spans="1:31" s="4" customFormat="1" ht="15" customHeight="1">
      <c r="A30" s="34"/>
      <c r="B30" s="3">
        <v>24</v>
      </c>
      <c r="C30" s="26">
        <f>IF(นักเรียน!B29="","",นักเรียน!B29)</f>
        <v>7463</v>
      </c>
      <c r="D30" s="27" t="str">
        <f>IF(นักเรียน!C29="","",นักเรียน!C29)</f>
        <v>สามเณร</v>
      </c>
      <c r="E30" s="44"/>
      <c r="F30" s="45"/>
      <c r="G30" s="45"/>
      <c r="H30" s="45"/>
      <c r="I30" s="46"/>
      <c r="J30" s="44"/>
      <c r="K30" s="45"/>
      <c r="L30" s="45"/>
      <c r="M30" s="45"/>
      <c r="N30" s="46"/>
      <c r="O30" s="44"/>
      <c r="P30" s="45"/>
      <c r="Q30" s="45"/>
      <c r="R30" s="45"/>
      <c r="S30" s="46"/>
      <c r="T30" s="43" t="str">
        <f t="shared" si="0"/>
        <v/>
      </c>
      <c r="U30" s="43" t="str">
        <f t="shared" si="1"/>
        <v/>
      </c>
      <c r="V30" s="34"/>
      <c r="W30" s="39">
        <f t="shared" si="2"/>
        <v>0</v>
      </c>
      <c r="X30" s="65">
        <f t="shared" si="3"/>
        <v>0</v>
      </c>
      <c r="Y30" s="34"/>
      <c r="Z30" s="34"/>
      <c r="AA30" s="34"/>
      <c r="AB30" s="34"/>
      <c r="AC30" s="34"/>
      <c r="AD30" s="34"/>
      <c r="AE30" s="34"/>
    </row>
    <row r="31" spans="1:31" s="4" customFormat="1" ht="15" customHeight="1">
      <c r="A31" s="34"/>
      <c r="B31" s="3">
        <v>25</v>
      </c>
      <c r="C31" s="26">
        <f>IF(นักเรียน!B30="","",นักเรียน!B30)</f>
        <v>7466</v>
      </c>
      <c r="D31" s="27" t="str">
        <f>IF(นักเรียน!C30="","",นักเรียน!C30)</f>
        <v>สามเณร</v>
      </c>
      <c r="E31" s="44"/>
      <c r="F31" s="45"/>
      <c r="G31" s="45"/>
      <c r="H31" s="45"/>
      <c r="I31" s="46"/>
      <c r="J31" s="44"/>
      <c r="K31" s="45"/>
      <c r="L31" s="45"/>
      <c r="M31" s="45"/>
      <c r="N31" s="46"/>
      <c r="O31" s="44"/>
      <c r="P31" s="45"/>
      <c r="Q31" s="45"/>
      <c r="R31" s="45"/>
      <c r="S31" s="46"/>
      <c r="T31" s="43" t="str">
        <f t="shared" si="0"/>
        <v/>
      </c>
      <c r="U31" s="43" t="str">
        <f t="shared" si="1"/>
        <v/>
      </c>
      <c r="V31" s="34"/>
      <c r="W31" s="39">
        <f t="shared" si="2"/>
        <v>0</v>
      </c>
      <c r="X31" s="65">
        <f t="shared" si="3"/>
        <v>0</v>
      </c>
      <c r="Y31" s="34"/>
      <c r="Z31" s="34"/>
      <c r="AA31" s="34"/>
      <c r="AB31" s="34"/>
      <c r="AC31" s="34"/>
      <c r="AD31" s="34"/>
      <c r="AE31" s="34"/>
    </row>
    <row r="32" spans="1:31" s="4" customFormat="1" ht="15" customHeight="1">
      <c r="A32" s="34"/>
      <c r="B32" s="3">
        <v>26</v>
      </c>
      <c r="C32" s="26">
        <f>IF(นักเรียน!B31="","",นักเรียน!B31)</f>
        <v>7554</v>
      </c>
      <c r="D32" s="27" t="str">
        <f>IF(นักเรียน!C31="","",นักเรียน!C31)</f>
        <v>สามเณร</v>
      </c>
      <c r="E32" s="44"/>
      <c r="F32" s="45"/>
      <c r="G32" s="45"/>
      <c r="H32" s="45"/>
      <c r="I32" s="46"/>
      <c r="J32" s="44"/>
      <c r="K32" s="45"/>
      <c r="L32" s="45"/>
      <c r="M32" s="45"/>
      <c r="N32" s="46"/>
      <c r="O32" s="44"/>
      <c r="P32" s="45"/>
      <c r="Q32" s="45"/>
      <c r="R32" s="45"/>
      <c r="S32" s="46"/>
      <c r="T32" s="43" t="str">
        <f t="shared" si="0"/>
        <v/>
      </c>
      <c r="U32" s="43" t="str">
        <f t="shared" si="1"/>
        <v/>
      </c>
      <c r="V32" s="34"/>
      <c r="W32" s="39">
        <f t="shared" si="2"/>
        <v>0</v>
      </c>
      <c r="X32" s="65">
        <f t="shared" si="3"/>
        <v>0</v>
      </c>
      <c r="Y32" s="34"/>
      <c r="Z32" s="34"/>
      <c r="AA32" s="34"/>
      <c r="AB32" s="34"/>
      <c r="AC32" s="34"/>
      <c r="AD32" s="34"/>
      <c r="AE32" s="34"/>
    </row>
    <row r="33" spans="1:31" s="4" customFormat="1" ht="15" customHeight="1">
      <c r="A33" s="34"/>
      <c r="B33" s="3">
        <v>27</v>
      </c>
      <c r="C33" s="26">
        <f>IF(นักเรียน!B32="","",นักเรียน!B32)</f>
        <v>7629</v>
      </c>
      <c r="D33" s="27" t="str">
        <f>IF(นักเรียน!C32="","",นักเรียน!C32)</f>
        <v>สามเณร</v>
      </c>
      <c r="E33" s="44"/>
      <c r="F33" s="45"/>
      <c r="G33" s="45"/>
      <c r="H33" s="45"/>
      <c r="I33" s="46"/>
      <c r="J33" s="44"/>
      <c r="K33" s="45"/>
      <c r="L33" s="45"/>
      <c r="M33" s="45"/>
      <c r="N33" s="46"/>
      <c r="O33" s="44"/>
      <c r="P33" s="45"/>
      <c r="Q33" s="45"/>
      <c r="R33" s="45"/>
      <c r="S33" s="46"/>
      <c r="T33" s="43" t="str">
        <f t="shared" si="0"/>
        <v/>
      </c>
      <c r="U33" s="43" t="str">
        <f t="shared" si="1"/>
        <v/>
      </c>
      <c r="V33" s="34"/>
      <c r="W33" s="39">
        <f t="shared" si="2"/>
        <v>0</v>
      </c>
      <c r="X33" s="65">
        <f t="shared" si="3"/>
        <v>0</v>
      </c>
      <c r="Y33" s="34"/>
      <c r="Z33" s="34"/>
      <c r="AA33" s="34"/>
      <c r="AB33" s="34"/>
      <c r="AC33" s="34"/>
      <c r="AD33" s="34"/>
      <c r="AE33" s="34"/>
    </row>
    <row r="34" spans="1:31" s="4" customFormat="1" ht="15" customHeight="1">
      <c r="A34" s="34"/>
      <c r="B34" s="3">
        <v>28</v>
      </c>
      <c r="C34" s="26">
        <f>IF(นักเรียน!B33="","",นักเรียน!B33)</f>
        <v>7649</v>
      </c>
      <c r="D34" s="27" t="str">
        <f>IF(นักเรียน!C33="","",นักเรียน!C33)</f>
        <v>สามเณร</v>
      </c>
      <c r="E34" s="44"/>
      <c r="F34" s="45"/>
      <c r="G34" s="45"/>
      <c r="H34" s="45"/>
      <c r="I34" s="46"/>
      <c r="J34" s="44"/>
      <c r="K34" s="45"/>
      <c r="L34" s="45"/>
      <c r="M34" s="45"/>
      <c r="N34" s="46"/>
      <c r="O34" s="44"/>
      <c r="P34" s="45"/>
      <c r="Q34" s="45"/>
      <c r="R34" s="45"/>
      <c r="S34" s="46"/>
      <c r="T34" s="43" t="str">
        <f t="shared" si="0"/>
        <v/>
      </c>
      <c r="U34" s="43" t="str">
        <f t="shared" si="1"/>
        <v/>
      </c>
      <c r="V34" s="34"/>
      <c r="W34" s="39">
        <f t="shared" si="2"/>
        <v>0</v>
      </c>
      <c r="X34" s="65">
        <f t="shared" si="3"/>
        <v>0</v>
      </c>
      <c r="Y34" s="34"/>
      <c r="Z34" s="34"/>
      <c r="AA34" s="34"/>
      <c r="AB34" s="34"/>
      <c r="AC34" s="34"/>
      <c r="AD34" s="34"/>
      <c r="AE34" s="34"/>
    </row>
    <row r="35" spans="1:31" s="4" customFormat="1" ht="15" customHeight="1">
      <c r="A35" s="34"/>
      <c r="B35" s="3">
        <v>29</v>
      </c>
      <c r="C35" s="26">
        <f>IF(นักเรียน!B34="","",นักเรียน!B34)</f>
        <v>7734</v>
      </c>
      <c r="D35" s="27" t="str">
        <f>IF(นักเรียน!C34="","",นักเรียน!C34)</f>
        <v>สามเณร</v>
      </c>
      <c r="E35" s="44"/>
      <c r="F35" s="45"/>
      <c r="G35" s="45"/>
      <c r="H35" s="45"/>
      <c r="I35" s="46"/>
      <c r="J35" s="44"/>
      <c r="K35" s="45"/>
      <c r="L35" s="45"/>
      <c r="M35" s="45"/>
      <c r="N35" s="46"/>
      <c r="O35" s="44"/>
      <c r="P35" s="45"/>
      <c r="Q35" s="45"/>
      <c r="R35" s="45"/>
      <c r="S35" s="46"/>
      <c r="T35" s="43" t="str">
        <f t="shared" si="0"/>
        <v/>
      </c>
      <c r="U35" s="43" t="str">
        <f t="shared" si="1"/>
        <v/>
      </c>
      <c r="V35" s="34"/>
      <c r="W35" s="39">
        <f t="shared" si="2"/>
        <v>0</v>
      </c>
      <c r="X35" s="65">
        <f t="shared" si="3"/>
        <v>0</v>
      </c>
      <c r="Y35" s="34"/>
      <c r="Z35" s="34"/>
      <c r="AA35" s="34"/>
      <c r="AB35" s="34"/>
      <c r="AC35" s="34"/>
      <c r="AD35" s="34"/>
      <c r="AE35" s="34"/>
    </row>
    <row r="36" spans="1:31" s="4" customFormat="1" ht="15" customHeight="1">
      <c r="A36" s="34"/>
      <c r="B36" s="3">
        <v>30</v>
      </c>
      <c r="C36" s="26" t="str">
        <f>IF(นักเรียน!B35="","",นักเรียน!B35)</f>
        <v/>
      </c>
      <c r="D36" s="27" t="str">
        <f>IF(นักเรียน!C35="","",นักเรียน!C35)</f>
        <v/>
      </c>
      <c r="E36" s="44"/>
      <c r="F36" s="45"/>
      <c r="G36" s="45"/>
      <c r="H36" s="45"/>
      <c r="I36" s="46"/>
      <c r="J36" s="44"/>
      <c r="K36" s="45"/>
      <c r="L36" s="45"/>
      <c r="M36" s="45"/>
      <c r="N36" s="46"/>
      <c r="O36" s="44"/>
      <c r="P36" s="45"/>
      <c r="Q36" s="45"/>
      <c r="R36" s="45"/>
      <c r="S36" s="46"/>
      <c r="T36" s="43" t="str">
        <f t="shared" si="0"/>
        <v/>
      </c>
      <c r="U36" s="43" t="str">
        <f t="shared" si="1"/>
        <v/>
      </c>
      <c r="V36" s="34"/>
      <c r="W36" s="39">
        <f t="shared" si="2"/>
        <v>0</v>
      </c>
      <c r="X36" s="65">
        <f t="shared" si="3"/>
        <v>0</v>
      </c>
      <c r="Y36" s="34"/>
      <c r="Z36" s="34"/>
      <c r="AA36" s="34"/>
      <c r="AB36" s="34"/>
      <c r="AC36" s="34"/>
      <c r="AD36" s="34"/>
      <c r="AE36" s="34"/>
    </row>
    <row r="37" spans="1:31" s="4" customFormat="1" ht="15" customHeight="1">
      <c r="A37" s="34"/>
      <c r="B37" s="3">
        <v>31</v>
      </c>
      <c r="C37" s="26" t="str">
        <f>IF(นักเรียน!B36="","",นักเรียน!B36)</f>
        <v/>
      </c>
      <c r="D37" s="27" t="str">
        <f>IF(นักเรียน!C36="","",นักเรียน!C36)</f>
        <v/>
      </c>
      <c r="E37" s="44"/>
      <c r="F37" s="45"/>
      <c r="G37" s="45"/>
      <c r="H37" s="45"/>
      <c r="I37" s="46"/>
      <c r="J37" s="44"/>
      <c r="K37" s="45"/>
      <c r="L37" s="45"/>
      <c r="M37" s="45"/>
      <c r="N37" s="46"/>
      <c r="O37" s="44"/>
      <c r="P37" s="45"/>
      <c r="Q37" s="45"/>
      <c r="R37" s="45"/>
      <c r="S37" s="46"/>
      <c r="T37" s="43" t="str">
        <f t="shared" si="0"/>
        <v/>
      </c>
      <c r="U37" s="43" t="str">
        <f t="shared" si="1"/>
        <v/>
      </c>
      <c r="V37" s="34"/>
      <c r="W37" s="39">
        <f t="shared" si="2"/>
        <v>0</v>
      </c>
      <c r="X37" s="65">
        <f t="shared" si="3"/>
        <v>0</v>
      </c>
      <c r="Y37" s="34"/>
      <c r="Z37" s="34"/>
      <c r="AA37" s="34"/>
      <c r="AB37" s="34"/>
      <c r="AC37" s="34"/>
      <c r="AD37" s="34"/>
      <c r="AE37" s="34"/>
    </row>
    <row r="38" spans="1:31" s="4" customFormat="1" ht="15" customHeight="1">
      <c r="A38" s="34"/>
      <c r="B38" s="3">
        <v>32</v>
      </c>
      <c r="C38" s="26" t="str">
        <f>IF(นักเรียน!B37="","",นักเรียน!B37)</f>
        <v/>
      </c>
      <c r="D38" s="27" t="str">
        <f>IF(นักเรียน!C37="","",นักเรียน!C37)</f>
        <v/>
      </c>
      <c r="E38" s="44"/>
      <c r="F38" s="45"/>
      <c r="G38" s="45"/>
      <c r="H38" s="45"/>
      <c r="I38" s="46"/>
      <c r="J38" s="44"/>
      <c r="K38" s="45"/>
      <c r="L38" s="45"/>
      <c r="M38" s="45"/>
      <c r="N38" s="46"/>
      <c r="O38" s="44"/>
      <c r="P38" s="45"/>
      <c r="Q38" s="45"/>
      <c r="R38" s="45"/>
      <c r="S38" s="46"/>
      <c r="T38" s="43" t="str">
        <f t="shared" si="0"/>
        <v/>
      </c>
      <c r="U38" s="43" t="str">
        <f t="shared" si="1"/>
        <v/>
      </c>
      <c r="V38" s="34"/>
      <c r="W38" s="39">
        <f t="shared" si="2"/>
        <v>0</v>
      </c>
      <c r="X38" s="65">
        <f t="shared" si="3"/>
        <v>0</v>
      </c>
      <c r="Y38" s="34"/>
      <c r="Z38" s="34"/>
      <c r="AA38" s="34"/>
      <c r="AB38" s="34"/>
      <c r="AC38" s="34"/>
      <c r="AD38" s="34"/>
      <c r="AE38" s="34"/>
    </row>
    <row r="39" spans="1:31" s="4" customFormat="1" ht="15" customHeight="1">
      <c r="A39" s="34"/>
      <c r="B39" s="3">
        <v>33</v>
      </c>
      <c r="C39" s="26" t="str">
        <f>IF(นักเรียน!B38="","",นักเรียน!B38)</f>
        <v/>
      </c>
      <c r="D39" s="27" t="str">
        <f>IF(นักเรียน!C38="","",นักเรียน!C38)</f>
        <v/>
      </c>
      <c r="E39" s="44"/>
      <c r="F39" s="45"/>
      <c r="G39" s="45"/>
      <c r="H39" s="45"/>
      <c r="I39" s="46"/>
      <c r="J39" s="44"/>
      <c r="K39" s="45"/>
      <c r="L39" s="45"/>
      <c r="M39" s="45"/>
      <c r="N39" s="46"/>
      <c r="O39" s="44"/>
      <c r="P39" s="45"/>
      <c r="Q39" s="45"/>
      <c r="R39" s="45"/>
      <c r="S39" s="46"/>
      <c r="T39" s="43" t="str">
        <f t="shared" si="0"/>
        <v/>
      </c>
      <c r="U39" s="43" t="str">
        <f t="shared" si="1"/>
        <v/>
      </c>
      <c r="V39" s="34"/>
      <c r="W39" s="39">
        <f t="shared" si="2"/>
        <v>0</v>
      </c>
      <c r="X39" s="65">
        <f t="shared" si="3"/>
        <v>0</v>
      </c>
      <c r="Y39" s="34"/>
      <c r="Z39" s="34"/>
      <c r="AA39" s="34"/>
      <c r="AB39" s="34"/>
      <c r="AC39" s="34"/>
      <c r="AD39" s="34"/>
      <c r="AE39" s="34"/>
    </row>
    <row r="40" spans="1:31" s="4" customFormat="1" ht="15" customHeight="1">
      <c r="A40" s="34"/>
      <c r="B40" s="3">
        <v>34</v>
      </c>
      <c r="C40" s="26" t="str">
        <f>IF(นักเรียน!B39="","",นักเรียน!B39)</f>
        <v/>
      </c>
      <c r="D40" s="27" t="str">
        <f>IF(นักเรียน!C39="","",นักเรียน!C39)</f>
        <v/>
      </c>
      <c r="E40" s="44"/>
      <c r="F40" s="45"/>
      <c r="G40" s="45"/>
      <c r="H40" s="45"/>
      <c r="I40" s="46"/>
      <c r="J40" s="44"/>
      <c r="K40" s="45"/>
      <c r="L40" s="45"/>
      <c r="M40" s="45"/>
      <c r="N40" s="46"/>
      <c r="O40" s="44"/>
      <c r="P40" s="45"/>
      <c r="Q40" s="45"/>
      <c r="R40" s="45"/>
      <c r="S40" s="46"/>
      <c r="T40" s="43" t="str">
        <f t="shared" si="0"/>
        <v/>
      </c>
      <c r="U40" s="43" t="str">
        <f t="shared" si="1"/>
        <v/>
      </c>
      <c r="V40" s="34"/>
      <c r="W40" s="39">
        <f t="shared" si="2"/>
        <v>0</v>
      </c>
      <c r="X40" s="65">
        <f t="shared" si="3"/>
        <v>0</v>
      </c>
      <c r="Y40" s="34"/>
      <c r="Z40" s="34"/>
      <c r="AA40" s="34"/>
      <c r="AB40" s="34"/>
      <c r="AC40" s="34"/>
      <c r="AD40" s="34"/>
      <c r="AE40" s="34"/>
    </row>
    <row r="41" spans="1:31" s="4" customFormat="1" ht="15" customHeight="1">
      <c r="A41" s="34"/>
      <c r="B41" s="3">
        <v>35</v>
      </c>
      <c r="C41" s="26" t="str">
        <f>IF(นักเรียน!B40="","",นักเรียน!B40)</f>
        <v/>
      </c>
      <c r="D41" s="27" t="str">
        <f>IF(นักเรียน!C40="","",นักเรียน!C40)</f>
        <v/>
      </c>
      <c r="E41" s="44"/>
      <c r="F41" s="45"/>
      <c r="G41" s="45"/>
      <c r="H41" s="45"/>
      <c r="I41" s="46"/>
      <c r="J41" s="44"/>
      <c r="K41" s="45"/>
      <c r="L41" s="45"/>
      <c r="M41" s="45"/>
      <c r="N41" s="46"/>
      <c r="O41" s="44"/>
      <c r="P41" s="45"/>
      <c r="Q41" s="45"/>
      <c r="R41" s="45"/>
      <c r="S41" s="46"/>
      <c r="T41" s="43" t="str">
        <f t="shared" si="0"/>
        <v/>
      </c>
      <c r="U41" s="43" t="str">
        <f t="shared" si="1"/>
        <v/>
      </c>
      <c r="V41" s="34"/>
      <c r="W41" s="39">
        <f t="shared" si="2"/>
        <v>0</v>
      </c>
      <c r="X41" s="65">
        <f t="shared" si="3"/>
        <v>0</v>
      </c>
      <c r="Y41" s="34"/>
      <c r="Z41" s="34"/>
      <c r="AA41" s="34"/>
      <c r="AB41" s="34"/>
      <c r="AC41" s="34"/>
      <c r="AD41" s="34"/>
      <c r="AE41" s="34"/>
    </row>
    <row r="42" spans="1:31" s="4" customFormat="1" ht="15" customHeight="1">
      <c r="A42" s="34"/>
      <c r="B42" s="3">
        <v>36</v>
      </c>
      <c r="C42" s="26" t="str">
        <f>IF(นักเรียน!B41="","",นักเรียน!B41)</f>
        <v/>
      </c>
      <c r="D42" s="27" t="str">
        <f>IF(นักเรียน!C41="","",นักเรียน!C41)</f>
        <v/>
      </c>
      <c r="E42" s="44"/>
      <c r="F42" s="45"/>
      <c r="G42" s="45"/>
      <c r="H42" s="45"/>
      <c r="I42" s="46"/>
      <c r="J42" s="44"/>
      <c r="K42" s="45"/>
      <c r="L42" s="45"/>
      <c r="M42" s="45"/>
      <c r="N42" s="46"/>
      <c r="O42" s="44"/>
      <c r="P42" s="45"/>
      <c r="Q42" s="45"/>
      <c r="R42" s="45"/>
      <c r="S42" s="46"/>
      <c r="T42" s="43" t="str">
        <f t="shared" si="0"/>
        <v/>
      </c>
      <c r="U42" s="43" t="str">
        <f t="shared" si="1"/>
        <v/>
      </c>
      <c r="V42" s="34"/>
      <c r="W42" s="39">
        <f t="shared" si="2"/>
        <v>0</v>
      </c>
      <c r="X42" s="65">
        <f t="shared" si="3"/>
        <v>0</v>
      </c>
      <c r="Y42" s="34"/>
      <c r="Z42" s="34"/>
      <c r="AA42" s="34"/>
      <c r="AB42" s="34"/>
      <c r="AC42" s="34"/>
      <c r="AD42" s="34"/>
      <c r="AE42" s="34"/>
    </row>
    <row r="43" spans="1:31" s="4" customFormat="1" ht="15" customHeight="1">
      <c r="A43" s="34"/>
      <c r="B43" s="3">
        <v>37</v>
      </c>
      <c r="C43" s="26" t="str">
        <f>IF(นักเรียน!B42="","",นักเรียน!B42)</f>
        <v/>
      </c>
      <c r="D43" s="27" t="str">
        <f>IF(นักเรียน!C42="","",นักเรียน!C42)</f>
        <v/>
      </c>
      <c r="E43" s="44"/>
      <c r="F43" s="45"/>
      <c r="G43" s="45"/>
      <c r="H43" s="45"/>
      <c r="I43" s="46"/>
      <c r="J43" s="44"/>
      <c r="K43" s="45"/>
      <c r="L43" s="45"/>
      <c r="M43" s="45"/>
      <c r="N43" s="46"/>
      <c r="O43" s="44"/>
      <c r="P43" s="45"/>
      <c r="Q43" s="45"/>
      <c r="R43" s="45"/>
      <c r="S43" s="46"/>
      <c r="T43" s="43" t="str">
        <f t="shared" si="0"/>
        <v/>
      </c>
      <c r="U43" s="43" t="str">
        <f t="shared" si="1"/>
        <v/>
      </c>
      <c r="V43" s="34"/>
      <c r="W43" s="39">
        <f t="shared" si="2"/>
        <v>0</v>
      </c>
      <c r="X43" s="65">
        <f t="shared" si="3"/>
        <v>0</v>
      </c>
      <c r="Y43" s="34"/>
      <c r="Z43" s="34"/>
      <c r="AA43" s="34"/>
      <c r="AB43" s="34"/>
      <c r="AC43" s="34"/>
      <c r="AD43" s="34"/>
      <c r="AE43" s="34"/>
    </row>
    <row r="44" spans="1:31" s="5" customFormat="1" ht="15" customHeight="1">
      <c r="A44" s="35"/>
      <c r="B44" s="3">
        <v>38</v>
      </c>
      <c r="C44" s="26" t="str">
        <f>IF(นักเรียน!B43="","",นักเรียน!B43)</f>
        <v/>
      </c>
      <c r="D44" s="27" t="str">
        <f>IF(นักเรียน!C43="","",นักเรียน!C43)</f>
        <v/>
      </c>
      <c r="E44" s="44"/>
      <c r="F44" s="45"/>
      <c r="G44" s="45"/>
      <c r="H44" s="45"/>
      <c r="I44" s="46"/>
      <c r="J44" s="44"/>
      <c r="K44" s="45"/>
      <c r="L44" s="45"/>
      <c r="M44" s="45"/>
      <c r="N44" s="46"/>
      <c r="O44" s="44"/>
      <c r="P44" s="45"/>
      <c r="Q44" s="45"/>
      <c r="R44" s="45"/>
      <c r="S44" s="46"/>
      <c r="T44" s="43" t="str">
        <f t="shared" si="0"/>
        <v/>
      </c>
      <c r="U44" s="43" t="str">
        <f t="shared" si="1"/>
        <v/>
      </c>
      <c r="V44" s="35"/>
      <c r="W44" s="39">
        <f t="shared" si="2"/>
        <v>0</v>
      </c>
      <c r="X44" s="65">
        <f t="shared" si="3"/>
        <v>0</v>
      </c>
      <c r="Y44" s="35"/>
      <c r="Z44" s="35"/>
      <c r="AA44" s="35"/>
      <c r="AB44" s="35"/>
      <c r="AC44" s="35"/>
      <c r="AD44" s="35"/>
      <c r="AE44" s="35"/>
    </row>
    <row r="45" spans="1:31" s="5" customFormat="1" ht="15" customHeight="1">
      <c r="A45" s="35"/>
      <c r="B45" s="3">
        <v>39</v>
      </c>
      <c r="C45" s="26" t="str">
        <f>IF(นักเรียน!B44="","",นักเรียน!B44)</f>
        <v/>
      </c>
      <c r="D45" s="27" t="str">
        <f>IF(นักเรียน!C44="","",นักเรียน!C44)</f>
        <v/>
      </c>
      <c r="E45" s="44"/>
      <c r="F45" s="45"/>
      <c r="G45" s="45"/>
      <c r="H45" s="45"/>
      <c r="I45" s="46"/>
      <c r="J45" s="44"/>
      <c r="K45" s="45"/>
      <c r="L45" s="45"/>
      <c r="M45" s="45"/>
      <c r="N45" s="46"/>
      <c r="O45" s="44"/>
      <c r="P45" s="45"/>
      <c r="Q45" s="45"/>
      <c r="R45" s="45"/>
      <c r="S45" s="46"/>
      <c r="T45" s="43" t="str">
        <f t="shared" si="0"/>
        <v/>
      </c>
      <c r="U45" s="43" t="str">
        <f t="shared" si="1"/>
        <v/>
      </c>
      <c r="V45" s="35"/>
      <c r="W45" s="39">
        <f t="shared" si="2"/>
        <v>0</v>
      </c>
      <c r="X45" s="65">
        <f t="shared" si="3"/>
        <v>0</v>
      </c>
      <c r="Y45" s="35"/>
      <c r="Z45" s="35"/>
      <c r="AA45" s="35"/>
      <c r="AB45" s="35"/>
      <c r="AC45" s="35"/>
      <c r="AD45" s="35"/>
      <c r="AE45" s="35"/>
    </row>
    <row r="46" spans="1:31" s="5" customFormat="1" ht="15" customHeight="1">
      <c r="A46" s="35"/>
      <c r="B46" s="3">
        <v>40</v>
      </c>
      <c r="C46" s="26" t="str">
        <f>IF(นักเรียน!B45="","",นักเรียน!B45)</f>
        <v/>
      </c>
      <c r="D46" s="27" t="str">
        <f>IF(นักเรียน!C45="","",นักเรียน!C45)</f>
        <v/>
      </c>
      <c r="E46" s="44"/>
      <c r="F46" s="45"/>
      <c r="G46" s="45"/>
      <c r="H46" s="45"/>
      <c r="I46" s="46"/>
      <c r="J46" s="44"/>
      <c r="K46" s="45"/>
      <c r="L46" s="45"/>
      <c r="M46" s="45"/>
      <c r="N46" s="46"/>
      <c r="O46" s="44"/>
      <c r="P46" s="45"/>
      <c r="Q46" s="45"/>
      <c r="R46" s="45"/>
      <c r="S46" s="46"/>
      <c r="T46" s="43" t="str">
        <f t="shared" si="0"/>
        <v/>
      </c>
      <c r="U46" s="43" t="str">
        <f t="shared" si="1"/>
        <v/>
      </c>
      <c r="V46" s="35"/>
      <c r="W46" s="39">
        <f t="shared" si="2"/>
        <v>0</v>
      </c>
      <c r="X46" s="65">
        <f t="shared" si="3"/>
        <v>0</v>
      </c>
      <c r="Y46" s="35"/>
      <c r="Z46" s="35"/>
      <c r="AA46" s="35"/>
      <c r="AB46" s="35"/>
      <c r="AC46" s="35"/>
      <c r="AD46" s="35"/>
      <c r="AE46" s="35"/>
    </row>
    <row r="47" spans="1:31" s="5" customFormat="1" ht="15" customHeight="1">
      <c r="A47" s="35"/>
      <c r="B47" s="3">
        <v>41</v>
      </c>
      <c r="C47" s="26" t="str">
        <f>IF(นักเรียน!B46="","",นักเรียน!B46)</f>
        <v/>
      </c>
      <c r="D47" s="27" t="str">
        <f>IF(นักเรียน!C46="","",นักเรียน!C46)</f>
        <v/>
      </c>
      <c r="E47" s="44"/>
      <c r="F47" s="45"/>
      <c r="G47" s="45"/>
      <c r="H47" s="45"/>
      <c r="I47" s="46"/>
      <c r="J47" s="44"/>
      <c r="K47" s="45"/>
      <c r="L47" s="45"/>
      <c r="M47" s="45"/>
      <c r="N47" s="46"/>
      <c r="O47" s="44"/>
      <c r="P47" s="45"/>
      <c r="Q47" s="45"/>
      <c r="R47" s="45"/>
      <c r="S47" s="46"/>
      <c r="T47" s="43" t="str">
        <f t="shared" si="0"/>
        <v/>
      </c>
      <c r="U47" s="43" t="str">
        <f t="shared" si="1"/>
        <v/>
      </c>
      <c r="V47" s="35"/>
      <c r="W47" s="39">
        <f t="shared" si="2"/>
        <v>0</v>
      </c>
      <c r="X47" s="65">
        <f t="shared" si="3"/>
        <v>0</v>
      </c>
      <c r="Y47" s="35"/>
      <c r="Z47" s="35"/>
      <c r="AA47" s="35"/>
      <c r="AB47" s="35"/>
      <c r="AC47" s="35"/>
      <c r="AD47" s="35"/>
      <c r="AE47" s="35"/>
    </row>
    <row r="48" spans="1:31" s="5" customFormat="1" ht="15" customHeight="1">
      <c r="A48" s="35"/>
      <c r="B48" s="3">
        <v>42</v>
      </c>
      <c r="C48" s="26" t="str">
        <f>IF(นักเรียน!B47="","",นักเรียน!B47)</f>
        <v/>
      </c>
      <c r="D48" s="27" t="str">
        <f>IF(นักเรียน!C47="","",นักเรียน!C47)</f>
        <v/>
      </c>
      <c r="E48" s="44"/>
      <c r="F48" s="45"/>
      <c r="G48" s="45"/>
      <c r="H48" s="45"/>
      <c r="I48" s="46"/>
      <c r="J48" s="44"/>
      <c r="K48" s="45"/>
      <c r="L48" s="45"/>
      <c r="M48" s="45"/>
      <c r="N48" s="46"/>
      <c r="O48" s="44"/>
      <c r="P48" s="45"/>
      <c r="Q48" s="45"/>
      <c r="R48" s="45"/>
      <c r="S48" s="46"/>
      <c r="T48" s="43" t="str">
        <f t="shared" si="0"/>
        <v/>
      </c>
      <c r="U48" s="43" t="str">
        <f t="shared" si="1"/>
        <v/>
      </c>
      <c r="V48" s="35"/>
      <c r="W48" s="39">
        <f t="shared" si="2"/>
        <v>0</v>
      </c>
      <c r="X48" s="65">
        <f t="shared" si="3"/>
        <v>0</v>
      </c>
      <c r="Y48" s="35"/>
      <c r="Z48" s="35"/>
      <c r="AA48" s="35"/>
      <c r="AB48" s="35"/>
      <c r="AC48" s="35"/>
      <c r="AD48" s="35"/>
      <c r="AE48" s="35"/>
    </row>
    <row r="49" spans="1:31" s="5" customFormat="1" ht="15" customHeight="1">
      <c r="A49" s="35"/>
      <c r="B49" s="3">
        <v>43</v>
      </c>
      <c r="C49" s="26" t="str">
        <f>IF(นักเรียน!B48="","",นักเรียน!B48)</f>
        <v/>
      </c>
      <c r="D49" s="27" t="str">
        <f>IF(นักเรียน!C48="","",นักเรียน!C48)</f>
        <v/>
      </c>
      <c r="E49" s="44"/>
      <c r="F49" s="45"/>
      <c r="G49" s="45"/>
      <c r="H49" s="45"/>
      <c r="I49" s="46"/>
      <c r="J49" s="44"/>
      <c r="K49" s="45"/>
      <c r="L49" s="45"/>
      <c r="M49" s="45"/>
      <c r="N49" s="46"/>
      <c r="O49" s="44"/>
      <c r="P49" s="45"/>
      <c r="Q49" s="45"/>
      <c r="R49" s="45"/>
      <c r="S49" s="46"/>
      <c r="T49" s="43" t="str">
        <f t="shared" si="0"/>
        <v/>
      </c>
      <c r="U49" s="43" t="str">
        <f t="shared" si="1"/>
        <v/>
      </c>
      <c r="V49" s="35"/>
      <c r="W49" s="39">
        <f t="shared" si="2"/>
        <v>0</v>
      </c>
      <c r="X49" s="65">
        <f t="shared" si="3"/>
        <v>0</v>
      </c>
      <c r="Y49" s="35"/>
      <c r="Z49" s="35"/>
      <c r="AA49" s="35"/>
      <c r="AB49" s="35"/>
      <c r="AC49" s="35"/>
      <c r="AD49" s="35"/>
      <c r="AE49" s="35"/>
    </row>
    <row r="50" spans="1:31" s="5" customFormat="1" ht="15" customHeight="1">
      <c r="A50" s="35"/>
      <c r="B50" s="3">
        <v>44</v>
      </c>
      <c r="C50" s="26" t="str">
        <f>IF(นักเรียน!B49="","",นักเรียน!B49)</f>
        <v/>
      </c>
      <c r="D50" s="27" t="str">
        <f>IF(นักเรียน!C49="","",นักเรียน!C49)</f>
        <v/>
      </c>
      <c r="E50" s="44"/>
      <c r="F50" s="45"/>
      <c r="G50" s="45"/>
      <c r="H50" s="45"/>
      <c r="I50" s="46"/>
      <c r="J50" s="44"/>
      <c r="K50" s="45"/>
      <c r="L50" s="45"/>
      <c r="M50" s="45"/>
      <c r="N50" s="46"/>
      <c r="O50" s="44"/>
      <c r="P50" s="45"/>
      <c r="Q50" s="45"/>
      <c r="R50" s="45"/>
      <c r="S50" s="46"/>
      <c r="T50" s="43" t="str">
        <f t="shared" si="0"/>
        <v/>
      </c>
      <c r="U50" s="43" t="str">
        <f t="shared" si="1"/>
        <v/>
      </c>
      <c r="V50" s="35"/>
      <c r="W50" s="39">
        <f t="shared" si="2"/>
        <v>0</v>
      </c>
      <c r="X50" s="65">
        <f t="shared" si="3"/>
        <v>0</v>
      </c>
      <c r="Y50" s="35"/>
      <c r="Z50" s="35"/>
      <c r="AA50" s="35"/>
      <c r="AB50" s="35"/>
      <c r="AC50" s="35"/>
      <c r="AD50" s="35"/>
      <c r="AE50" s="35"/>
    </row>
    <row r="51" spans="1:31" s="5" customFormat="1" ht="15" customHeight="1">
      <c r="A51" s="35"/>
      <c r="B51" s="3">
        <v>45</v>
      </c>
      <c r="C51" s="26" t="str">
        <f>IF(นักเรียน!B50="","",นักเรียน!B50)</f>
        <v/>
      </c>
      <c r="D51" s="27" t="str">
        <f>IF(นักเรียน!C50="","",นักเรียน!C50)</f>
        <v/>
      </c>
      <c r="E51" s="44"/>
      <c r="F51" s="45"/>
      <c r="G51" s="45"/>
      <c r="H51" s="45"/>
      <c r="I51" s="46"/>
      <c r="J51" s="44"/>
      <c r="K51" s="45"/>
      <c r="L51" s="45"/>
      <c r="M51" s="45"/>
      <c r="N51" s="46"/>
      <c r="O51" s="44"/>
      <c r="P51" s="45"/>
      <c r="Q51" s="45"/>
      <c r="R51" s="45"/>
      <c r="S51" s="46"/>
      <c r="T51" s="43" t="str">
        <f t="shared" si="0"/>
        <v/>
      </c>
      <c r="U51" s="43" t="str">
        <f>IF(T51="","",IF(T51=5,"ดีเยี่ยม",IF(T51=4,"ดีมาก",IF(T51=3,"ดี",IF(T51=2,"พอใช้","ปรับปรุง")))))</f>
        <v/>
      </c>
      <c r="V51" s="35"/>
      <c r="W51" s="39">
        <f t="shared" si="2"/>
        <v>0</v>
      </c>
      <c r="X51" s="65">
        <f t="shared" si="3"/>
        <v>0</v>
      </c>
      <c r="Y51" s="35"/>
      <c r="Z51" s="35"/>
      <c r="AA51" s="35"/>
      <c r="AB51" s="35"/>
      <c r="AC51" s="35"/>
      <c r="AD51" s="35"/>
      <c r="AE51" s="35"/>
    </row>
    <row r="52" spans="1:31" s="5" customFormat="1" ht="18.75" customHeight="1">
      <c r="A52" s="35"/>
      <c r="B52" s="168" t="s">
        <v>45</v>
      </c>
      <c r="C52" s="168"/>
      <c r="D52" s="168"/>
      <c r="E52" s="168"/>
      <c r="F52" s="168"/>
      <c r="G52" s="168"/>
      <c r="H52" s="168"/>
      <c r="I52" s="168"/>
      <c r="J52" s="170" t="str">
        <f>IF(Y2=0,"",Y2)</f>
        <v/>
      </c>
      <c r="K52" s="170"/>
      <c r="L52" s="170"/>
      <c r="M52" s="170"/>
      <c r="N52" s="170"/>
      <c r="O52" s="168" t="s">
        <v>36</v>
      </c>
      <c r="P52" s="168"/>
      <c r="Q52" s="168"/>
      <c r="R52" s="168"/>
      <c r="S52" s="168"/>
      <c r="T52" s="169" t="str">
        <f>IF(Y4="-","-",Y4)</f>
        <v>-</v>
      </c>
      <c r="U52" s="170"/>
      <c r="V52" s="35"/>
      <c r="W52" s="66"/>
      <c r="X52" s="67"/>
      <c r="Y52" s="35"/>
      <c r="Z52" s="35"/>
      <c r="AA52" s="35"/>
      <c r="AB52" s="35"/>
      <c r="AC52" s="35"/>
      <c r="AD52" s="35"/>
      <c r="AE52" s="35"/>
    </row>
    <row r="53" spans="1:31" s="5" customFormat="1" ht="18.75" customHeight="1">
      <c r="A53" s="35"/>
      <c r="B53" s="171" t="s">
        <v>35</v>
      </c>
      <c r="C53" s="171"/>
      <c r="D53" s="171"/>
      <c r="E53" s="171"/>
      <c r="F53" s="171"/>
      <c r="G53" s="171"/>
      <c r="H53" s="171"/>
      <c r="I53" s="171"/>
      <c r="J53" s="172" t="str">
        <f>IF(Y3="-","",Y3)</f>
        <v/>
      </c>
      <c r="K53" s="173"/>
      <c r="L53" s="173"/>
      <c r="M53" s="173"/>
      <c r="N53" s="173"/>
      <c r="O53" s="171" t="s">
        <v>2</v>
      </c>
      <c r="P53" s="171"/>
      <c r="Q53" s="171"/>
      <c r="R53" s="171"/>
      <c r="S53" s="171"/>
      <c r="T53" s="180" t="str">
        <f>IF(T52="-","-",IF(T52&gt;=0.9,5,IF(T52&gt;=0.75,4,IF(T52&gt;=0.6,3,IF(T52&gt;=0.5,2,1)))))</f>
        <v>-</v>
      </c>
      <c r="U53" s="180"/>
      <c r="V53" s="35"/>
      <c r="W53" s="66"/>
      <c r="X53" s="67"/>
      <c r="Y53" s="35"/>
      <c r="Z53" s="35"/>
      <c r="AA53" s="35"/>
      <c r="AB53" s="35"/>
      <c r="AC53" s="35"/>
      <c r="AD53" s="35"/>
      <c r="AE53" s="35"/>
    </row>
    <row r="54" spans="1:31" s="5" customFormat="1" ht="18.75" customHeight="1">
      <c r="A54" s="35"/>
      <c r="B54" s="168" t="s">
        <v>46</v>
      </c>
      <c r="C54" s="168"/>
      <c r="D54" s="168"/>
      <c r="E54" s="168"/>
      <c r="F54" s="168"/>
      <c r="G54" s="168"/>
      <c r="H54" s="168"/>
      <c r="I54" s="168"/>
      <c r="J54" s="168"/>
      <c r="K54" s="168"/>
      <c r="L54" s="168"/>
      <c r="M54" s="168"/>
      <c r="N54" s="168"/>
      <c r="O54" s="168"/>
      <c r="P54" s="168"/>
      <c r="Q54" s="168"/>
      <c r="R54" s="168"/>
      <c r="S54" s="168"/>
      <c r="T54" s="170" t="str">
        <f>IF(T53="-","-",IF(T53=5,"ดีเยี่ยม",IF(T53=4,"ดีมาก",IF(T53=3,"ดี",IF(T53=2,"พอใช้","ปรับปรุง")))))</f>
        <v>-</v>
      </c>
      <c r="U54" s="170"/>
      <c r="V54" s="35"/>
      <c r="W54" s="66"/>
      <c r="X54" s="67"/>
      <c r="Y54" s="35"/>
      <c r="Z54" s="35"/>
      <c r="AA54" s="35"/>
      <c r="AB54" s="35"/>
      <c r="AC54" s="35"/>
      <c r="AD54" s="35"/>
      <c r="AE54" s="35"/>
    </row>
    <row r="55" spans="1:31" s="5" customFormat="1" ht="15.75" customHeight="1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8"/>
      <c r="X55" s="35"/>
      <c r="Y55" s="35"/>
      <c r="Z55" s="35"/>
      <c r="AA55" s="35"/>
      <c r="AB55" s="35"/>
      <c r="AC55" s="35"/>
      <c r="AD55" s="35"/>
      <c r="AE55" s="35"/>
    </row>
    <row r="56" spans="1:31">
      <c r="B56" s="33"/>
      <c r="C56" s="33"/>
      <c r="D56" s="68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49" t="s">
        <v>37</v>
      </c>
      <c r="U56" s="57">
        <f>COUNTIF(T7:T51,5)</f>
        <v>0</v>
      </c>
      <c r="V56" s="33" t="s">
        <v>34</v>
      </c>
    </row>
    <row r="57" spans="1:31"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49" t="s">
        <v>38</v>
      </c>
      <c r="U57" s="57">
        <f>COUNTIF(T7:T51,4)</f>
        <v>0</v>
      </c>
      <c r="V57" s="33" t="s">
        <v>34</v>
      </c>
    </row>
    <row r="58" spans="1:31"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49" t="s">
        <v>39</v>
      </c>
      <c r="U58" s="57">
        <f>COUNTIF(T7:T51,3)</f>
        <v>0</v>
      </c>
      <c r="V58" s="33" t="s">
        <v>34</v>
      </c>
    </row>
    <row r="59" spans="1:31"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49" t="s">
        <v>40</v>
      </c>
      <c r="U59" s="57">
        <f>COUNTIF(T7:T51,2)</f>
        <v>0</v>
      </c>
      <c r="V59" s="33" t="s">
        <v>34</v>
      </c>
    </row>
    <row r="60" spans="1:31"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49" t="s">
        <v>41</v>
      </c>
      <c r="U60" s="57">
        <f>COUNTIF(T7:T51,1)</f>
        <v>0</v>
      </c>
      <c r="V60" s="33" t="s">
        <v>34</v>
      </c>
    </row>
    <row r="61" spans="1:31"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49" t="s">
        <v>44</v>
      </c>
      <c r="U61" s="58">
        <f>SUM(U56:U60)</f>
        <v>0</v>
      </c>
      <c r="V61" s="33" t="s">
        <v>34</v>
      </c>
    </row>
    <row r="62" spans="1:31"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</row>
    <row r="63" spans="1:31"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</row>
    <row r="64" spans="1:31"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</row>
    <row r="65" spans="2:21"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</row>
    <row r="66" spans="2:21"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</row>
    <row r="67" spans="2:21"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</row>
    <row r="68" spans="2:21"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</row>
    <row r="69" spans="2:21"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</row>
    <row r="70" spans="2:21"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</row>
    <row r="71" spans="2:21"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</row>
    <row r="72" spans="2:21"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</row>
    <row r="73" spans="2:21"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</row>
    <row r="74" spans="2:21"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</row>
    <row r="75" spans="2:21"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</row>
    <row r="76" spans="2:21"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</row>
    <row r="77" spans="2:21"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</row>
    <row r="78" spans="2:21"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</row>
    <row r="79" spans="2:21"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</row>
    <row r="80" spans="2:21"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</row>
    <row r="81" spans="2:21"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</row>
    <row r="82" spans="2:21"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</row>
    <row r="83" spans="2:21"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</row>
    <row r="84" spans="2:21"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</row>
    <row r="85" spans="2:21"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</row>
  </sheetData>
  <sheetProtection password="CF17" sheet="1" objects="1" scenarios="1" selectLockedCells="1"/>
  <mergeCells count="19">
    <mergeCell ref="C2:T2"/>
    <mergeCell ref="B5:B6"/>
    <mergeCell ref="C5:C6"/>
    <mergeCell ref="D5:D6"/>
    <mergeCell ref="E5:I5"/>
    <mergeCell ref="J5:N5"/>
    <mergeCell ref="O5:S5"/>
    <mergeCell ref="T5:T6"/>
    <mergeCell ref="B54:S54"/>
    <mergeCell ref="T54:U54"/>
    <mergeCell ref="U5:U6"/>
    <mergeCell ref="B52:I52"/>
    <mergeCell ref="J52:N52"/>
    <mergeCell ref="O52:S52"/>
    <mergeCell ref="T52:U52"/>
    <mergeCell ref="B53:I53"/>
    <mergeCell ref="J53:N53"/>
    <mergeCell ref="O53:S53"/>
    <mergeCell ref="T53:U53"/>
  </mergeCells>
  <dataValidations count="5">
    <dataValidation type="list" allowBlank="1" showInputMessage="1" showErrorMessage="1" error="ในช่องนี้กรอกค่าระดับการประเมินเป็น 1 เท่านั้นครับ" prompt="ระดับคุณภาพ &quot;ปรับปรุง&quot;" sqref="S7:S51 N7:N51 I7:I51">
      <formula1>scor1</formula1>
    </dataValidation>
    <dataValidation type="list" allowBlank="1" showInputMessage="1" showErrorMessage="1" error="ในช่องนี้กรอกค่าระดับการประเมินเป็น 2 เท่านั้นครับ" prompt="ระดับคุณภาพ &quot;พอใช้&quot;" sqref="R7:R51 M7:M51 H7:H51">
      <formula1>scor2</formula1>
    </dataValidation>
    <dataValidation type="list" allowBlank="1" showInputMessage="1" showErrorMessage="1" error="ในช่องนี้กรอกค่าระดับการประเมินเป็น 3 เท่านั้นครับ" prompt="ระดับคุณภาพ &quot;ดี&quot;" sqref="Q7:Q51 L7:L51 G7:G51">
      <formula1>scor3</formula1>
    </dataValidation>
    <dataValidation type="list" allowBlank="1" showInputMessage="1" showErrorMessage="1" error="ในช่องนี้กรอกค่าระดับการประเมินเป็น 5 เท่านั้นครับ" prompt="ระดับคุณภาพ &quot;ดีเยี่ยม&quot;" sqref="O7:O51 J7:J51 E7:E51">
      <formula1>scor5</formula1>
    </dataValidation>
    <dataValidation type="list" allowBlank="1" showInputMessage="1" showErrorMessage="1" error="ในช่องนี้กรอกค่าระดับการประเมินเป็น 4 เท่านั้นครับ" prompt="ระดับคุณภาพ &quot;ดีมาก&quot;" sqref="P7:P51 K7:K51 F7:F51">
      <formula1>scor4</formula1>
    </dataValidation>
  </dataValidations>
  <printOptions horizontalCentered="1"/>
  <pageMargins left="0.51181102362204722" right="0.11811023622047245" top="0.35433070866141736" bottom="0.15748031496062992" header="0.11811023622047245" footer="0.11811023622047245"/>
  <pageSetup paperSize="9" scale="90" orientation="portrait" blackAndWhite="1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A1:AE85"/>
  <sheetViews>
    <sheetView showGridLines="0" showRowColHeaders="0" workbookViewId="0">
      <selection activeCell="W4" sqref="W4"/>
    </sheetView>
  </sheetViews>
  <sheetFormatPr defaultColWidth="23.25" defaultRowHeight="22.5"/>
  <cols>
    <col min="1" max="1" width="15" style="33" customWidth="1"/>
    <col min="2" max="2" width="4.125" style="1" customWidth="1"/>
    <col min="3" max="3" width="8.75" style="1" customWidth="1"/>
    <col min="4" max="4" width="21.875" style="1" customWidth="1"/>
    <col min="5" max="19" width="3.125" style="1" customWidth="1"/>
    <col min="20" max="20" width="5.75" style="1" customWidth="1"/>
    <col min="21" max="21" width="7.625" style="1" customWidth="1"/>
    <col min="22" max="22" width="10.625" style="33" customWidth="1"/>
    <col min="23" max="23" width="14.625" style="36" customWidth="1"/>
    <col min="24" max="24" width="15" style="33" customWidth="1"/>
    <col min="25" max="25" width="10.25" style="33" customWidth="1"/>
    <col min="26" max="26" width="13.625" style="33" customWidth="1"/>
    <col min="27" max="31" width="23.25" style="33"/>
    <col min="32" max="16384" width="23.25" style="1"/>
  </cols>
  <sheetData>
    <row r="1" spans="1:31"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X1" s="52" t="s">
        <v>43</v>
      </c>
      <c r="Y1" s="70">
        <v>1</v>
      </c>
      <c r="Z1" s="56" t="s">
        <v>42</v>
      </c>
    </row>
    <row r="2" spans="1:31" s="7" customFormat="1" ht="19.5" customHeight="1">
      <c r="A2" s="32"/>
      <c r="B2" s="24"/>
      <c r="C2" s="162" t="str">
        <f>"แบบประเมินมาตรฐานด้านคุณภาพผู้เรียน  "&amp;บันทึกข้อความ!Q8&amp;" ปีการศึกษา "&amp;บันทึกข้อความ!Q9</f>
        <v>แบบประเมินมาตรฐานด้านคุณภาพผู้เรียน  ระดับมัธยมศึกษาปีที่... ปีการศึกษา 2556</v>
      </c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24"/>
      <c r="V2" s="32"/>
      <c r="W2" s="37"/>
      <c r="X2" s="52" t="s">
        <v>33</v>
      </c>
      <c r="Y2" s="54">
        <f>SUM(U56:U58)</f>
        <v>0</v>
      </c>
      <c r="Z2" s="56" t="s">
        <v>34</v>
      </c>
      <c r="AA2" s="32"/>
      <c r="AB2" s="32"/>
      <c r="AC2" s="32"/>
      <c r="AD2" s="32"/>
      <c r="AE2" s="32"/>
    </row>
    <row r="3" spans="1:31" s="7" customFormat="1" ht="19.5" customHeight="1">
      <c r="A3" s="32"/>
      <c r="B3" s="24"/>
      <c r="C3" s="24" t="s">
        <v>26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32"/>
      <c r="W3" s="51"/>
      <c r="X3" s="52" t="s">
        <v>35</v>
      </c>
      <c r="Y3" s="55" t="str">
        <f>IF(Y2=0,"-",Y2*100/U61)</f>
        <v>-</v>
      </c>
      <c r="Z3" s="56"/>
      <c r="AA3" s="32"/>
      <c r="AB3" s="32"/>
      <c r="AC3" s="32"/>
      <c r="AD3" s="32"/>
      <c r="AE3" s="32"/>
    </row>
    <row r="4" spans="1:31" s="21" customFormat="1" ht="21" customHeight="1">
      <c r="A4" s="32"/>
      <c r="D4" s="21" t="s">
        <v>54</v>
      </c>
      <c r="V4" s="32"/>
      <c r="W4" s="152"/>
      <c r="X4" s="52" t="s">
        <v>36</v>
      </c>
      <c r="Y4" s="55" t="str">
        <f>IF(Y3="-","-",Y3*Y1/100)</f>
        <v>-</v>
      </c>
      <c r="Z4" s="56" t="s">
        <v>42</v>
      </c>
      <c r="AA4" s="32"/>
      <c r="AB4" s="32"/>
      <c r="AC4" s="32"/>
      <c r="AD4" s="32"/>
      <c r="AE4" s="32"/>
    </row>
    <row r="5" spans="1:31" s="7" customFormat="1" ht="73.5" customHeight="1">
      <c r="A5" s="32"/>
      <c r="B5" s="167" t="s">
        <v>0</v>
      </c>
      <c r="C5" s="178" t="str">
        <f>นักเรียน!B5</f>
        <v>เลขประจำตัว</v>
      </c>
      <c r="D5" s="167" t="s">
        <v>1</v>
      </c>
      <c r="E5" s="175" t="s">
        <v>55</v>
      </c>
      <c r="F5" s="176"/>
      <c r="G5" s="176"/>
      <c r="H5" s="176"/>
      <c r="I5" s="177"/>
      <c r="J5" s="175" t="s">
        <v>56</v>
      </c>
      <c r="K5" s="176"/>
      <c r="L5" s="176"/>
      <c r="M5" s="176"/>
      <c r="N5" s="177"/>
      <c r="O5" s="175" t="s">
        <v>57</v>
      </c>
      <c r="P5" s="176"/>
      <c r="Q5" s="176"/>
      <c r="R5" s="176"/>
      <c r="S5" s="176"/>
      <c r="T5" s="174" t="s">
        <v>31</v>
      </c>
      <c r="U5" s="174" t="s">
        <v>30</v>
      </c>
      <c r="V5" s="32"/>
      <c r="W5" s="47" t="s">
        <v>8</v>
      </c>
      <c r="X5" s="48" t="s">
        <v>9</v>
      </c>
      <c r="Y5" s="32"/>
      <c r="Z5" s="32"/>
      <c r="AA5" s="32"/>
      <c r="AB5" s="32"/>
      <c r="AC5" s="32"/>
      <c r="AD5" s="32"/>
      <c r="AE5" s="32"/>
    </row>
    <row r="6" spans="1:31" ht="24" customHeight="1">
      <c r="B6" s="167"/>
      <c r="C6" s="178"/>
      <c r="D6" s="167"/>
      <c r="E6" s="40">
        <v>5</v>
      </c>
      <c r="F6" s="41">
        <v>4</v>
      </c>
      <c r="G6" s="41">
        <v>3</v>
      </c>
      <c r="H6" s="41">
        <v>2</v>
      </c>
      <c r="I6" s="42">
        <v>1</v>
      </c>
      <c r="J6" s="40">
        <v>5</v>
      </c>
      <c r="K6" s="41">
        <v>4</v>
      </c>
      <c r="L6" s="41">
        <v>3</v>
      </c>
      <c r="M6" s="41">
        <v>2</v>
      </c>
      <c r="N6" s="42">
        <v>1</v>
      </c>
      <c r="O6" s="40">
        <v>5</v>
      </c>
      <c r="P6" s="41">
        <v>4</v>
      </c>
      <c r="Q6" s="41">
        <v>3</v>
      </c>
      <c r="R6" s="41">
        <v>2</v>
      </c>
      <c r="S6" s="50">
        <v>1</v>
      </c>
      <c r="T6" s="174"/>
      <c r="U6" s="174"/>
      <c r="W6" s="63">
        <v>15</v>
      </c>
      <c r="X6" s="64">
        <v>100</v>
      </c>
    </row>
    <row r="7" spans="1:31" s="4" customFormat="1" ht="15" customHeight="1">
      <c r="A7" s="34"/>
      <c r="B7" s="3">
        <v>1</v>
      </c>
      <c r="C7" s="26">
        <f>IF(นักเรียน!B6="","",นักเรียน!B6)</f>
        <v>4462</v>
      </c>
      <c r="D7" s="27" t="str">
        <f>IF(นักเรียน!C6="","",นักเรียน!C6)</f>
        <v>สามเณร</v>
      </c>
      <c r="E7" s="44"/>
      <c r="F7" s="45"/>
      <c r="G7" s="45"/>
      <c r="H7" s="45"/>
      <c r="I7" s="46"/>
      <c r="J7" s="44"/>
      <c r="K7" s="45"/>
      <c r="L7" s="45"/>
      <c r="M7" s="45"/>
      <c r="N7" s="46"/>
      <c r="O7" s="44"/>
      <c r="P7" s="45"/>
      <c r="Q7" s="45"/>
      <c r="R7" s="45"/>
      <c r="S7" s="46"/>
      <c r="T7" s="43" t="str">
        <f>IF(X7=0,"",IF(X7&gt;=90,5,IF(X7&gt;=75,4,IF(X7&gt;=60,3,IF(X7&gt;=50,2,1)))))</f>
        <v/>
      </c>
      <c r="U7" s="43" t="str">
        <f>IF(T7="","",IF(T7=5,"ดีเยี่ยม",IF(T7=4,"ดีมาก",IF(T7=3,"ดี",IF(T7=2,"พอใช้","ปรับปรุง")))))</f>
        <v/>
      </c>
      <c r="V7" s="34"/>
      <c r="W7" s="39">
        <f>SUM(E7:S7)</f>
        <v>0</v>
      </c>
      <c r="X7" s="65">
        <f>W7*100/$W$6</f>
        <v>0</v>
      </c>
      <c r="Y7" s="34"/>
      <c r="Z7" s="34"/>
      <c r="AA7" s="34"/>
      <c r="AB7" s="34"/>
      <c r="AC7" s="34"/>
      <c r="AD7" s="34"/>
      <c r="AE7" s="34"/>
    </row>
    <row r="8" spans="1:31" s="4" customFormat="1" ht="15" customHeight="1">
      <c r="A8" s="34"/>
      <c r="B8" s="3">
        <v>2</v>
      </c>
      <c r="C8" s="26">
        <f>IF(นักเรียน!B7="","",นักเรียน!B7)</f>
        <v>7338</v>
      </c>
      <c r="D8" s="27" t="str">
        <f>IF(นักเรียน!C7="","",นักเรียน!C7)</f>
        <v>สามเณร</v>
      </c>
      <c r="E8" s="44"/>
      <c r="F8" s="45"/>
      <c r="G8" s="45"/>
      <c r="H8" s="45"/>
      <c r="I8" s="46"/>
      <c r="J8" s="44"/>
      <c r="K8" s="45"/>
      <c r="L8" s="45"/>
      <c r="M8" s="45"/>
      <c r="N8" s="46"/>
      <c r="O8" s="44"/>
      <c r="P8" s="45"/>
      <c r="Q8" s="45"/>
      <c r="R8" s="45"/>
      <c r="S8" s="46"/>
      <c r="T8" s="43" t="str">
        <f t="shared" ref="T8:T51" si="0">IF(X8=0,"",IF(X8&gt;=90,5,IF(X8&gt;=75,4,IF(X8&gt;=60,3,IF(X8&gt;=50,2,1)))))</f>
        <v/>
      </c>
      <c r="U8" s="43" t="str">
        <f t="shared" ref="U8:U50" si="1">IF(T8="","",IF(T8=5,"ดีเยี่ยม",IF(T8=4,"ดีมาก",IF(T8=3,"ดี",IF(T8=2,"พอใช้","ปรับปรุง")))))</f>
        <v/>
      </c>
      <c r="V8" s="34"/>
      <c r="W8" s="39">
        <f t="shared" ref="W8:W51" si="2">SUM(E8:S8)</f>
        <v>0</v>
      </c>
      <c r="X8" s="65">
        <f t="shared" ref="X8:X51" si="3">W8*100/$W$6</f>
        <v>0</v>
      </c>
      <c r="Y8" s="34"/>
      <c r="Z8" s="34"/>
      <c r="AA8" s="34"/>
      <c r="AB8" s="34"/>
      <c r="AC8" s="34"/>
      <c r="AD8" s="34"/>
      <c r="AE8" s="34"/>
    </row>
    <row r="9" spans="1:31" s="4" customFormat="1" ht="15" customHeight="1">
      <c r="A9" s="34"/>
      <c r="B9" s="3">
        <v>3</v>
      </c>
      <c r="C9" s="26">
        <f>IF(นักเรียน!B8="","",นักเรียน!B8)</f>
        <v>7341</v>
      </c>
      <c r="D9" s="27" t="str">
        <f>IF(นักเรียน!C8="","",นักเรียน!C8)</f>
        <v>สามเณร</v>
      </c>
      <c r="E9" s="44"/>
      <c r="F9" s="45"/>
      <c r="G9" s="45"/>
      <c r="H9" s="45"/>
      <c r="I9" s="46"/>
      <c r="J9" s="44"/>
      <c r="K9" s="45"/>
      <c r="L9" s="45"/>
      <c r="M9" s="45"/>
      <c r="N9" s="46"/>
      <c r="O9" s="44"/>
      <c r="P9" s="45"/>
      <c r="Q9" s="45"/>
      <c r="R9" s="45"/>
      <c r="S9" s="46"/>
      <c r="T9" s="43" t="str">
        <f t="shared" si="0"/>
        <v/>
      </c>
      <c r="U9" s="43" t="str">
        <f t="shared" si="1"/>
        <v/>
      </c>
      <c r="V9" s="34"/>
      <c r="W9" s="39">
        <f t="shared" si="2"/>
        <v>0</v>
      </c>
      <c r="X9" s="65">
        <f t="shared" si="3"/>
        <v>0</v>
      </c>
      <c r="Y9" s="34"/>
      <c r="Z9" s="34"/>
      <c r="AA9" s="34"/>
      <c r="AB9" s="34"/>
      <c r="AC9" s="34"/>
      <c r="AD9" s="34"/>
      <c r="AE9" s="34"/>
    </row>
    <row r="10" spans="1:31" s="4" customFormat="1" ht="15" customHeight="1">
      <c r="A10" s="34"/>
      <c r="B10" s="3">
        <v>4</v>
      </c>
      <c r="C10" s="26">
        <f>IF(นักเรียน!B9="","",นักเรียน!B9)</f>
        <v>7410</v>
      </c>
      <c r="D10" s="27" t="str">
        <f>IF(นักเรียน!C9="","",นักเรียน!C9)</f>
        <v>สามเณร</v>
      </c>
      <c r="E10" s="44"/>
      <c r="F10" s="45"/>
      <c r="G10" s="45"/>
      <c r="H10" s="45"/>
      <c r="I10" s="46"/>
      <c r="J10" s="44"/>
      <c r="K10" s="45"/>
      <c r="L10" s="45"/>
      <c r="M10" s="45"/>
      <c r="N10" s="46"/>
      <c r="O10" s="44"/>
      <c r="P10" s="45"/>
      <c r="Q10" s="45"/>
      <c r="R10" s="45"/>
      <c r="S10" s="46"/>
      <c r="T10" s="43" t="str">
        <f t="shared" si="0"/>
        <v/>
      </c>
      <c r="U10" s="43" t="str">
        <f t="shared" si="1"/>
        <v/>
      </c>
      <c r="V10" s="34"/>
      <c r="W10" s="39">
        <f t="shared" si="2"/>
        <v>0</v>
      </c>
      <c r="X10" s="65">
        <f t="shared" si="3"/>
        <v>0</v>
      </c>
      <c r="Y10" s="34"/>
      <c r="Z10" s="34"/>
      <c r="AA10" s="34"/>
      <c r="AB10" s="34"/>
      <c r="AC10" s="34"/>
      <c r="AD10" s="34"/>
      <c r="AE10" s="34"/>
    </row>
    <row r="11" spans="1:31" s="4" customFormat="1" ht="15" customHeight="1">
      <c r="A11" s="34"/>
      <c r="B11" s="3">
        <v>5</v>
      </c>
      <c r="C11" s="26">
        <f>IF(นักเรียน!B10="","",นักเรียน!B10)</f>
        <v>7418</v>
      </c>
      <c r="D11" s="27" t="str">
        <f>IF(นักเรียน!C10="","",นักเรียน!C10)</f>
        <v>สามเณร</v>
      </c>
      <c r="E11" s="44"/>
      <c r="F11" s="45"/>
      <c r="G11" s="45"/>
      <c r="H11" s="45"/>
      <c r="I11" s="46"/>
      <c r="J11" s="44"/>
      <c r="K11" s="45"/>
      <c r="L11" s="45"/>
      <c r="M11" s="45"/>
      <c r="N11" s="46"/>
      <c r="O11" s="44"/>
      <c r="P11" s="45"/>
      <c r="Q11" s="45"/>
      <c r="R11" s="45"/>
      <c r="S11" s="46"/>
      <c r="T11" s="43" t="str">
        <f t="shared" si="0"/>
        <v/>
      </c>
      <c r="U11" s="43" t="str">
        <f t="shared" si="1"/>
        <v/>
      </c>
      <c r="V11" s="34"/>
      <c r="W11" s="39">
        <f t="shared" si="2"/>
        <v>0</v>
      </c>
      <c r="X11" s="65">
        <f t="shared" si="3"/>
        <v>0</v>
      </c>
      <c r="Y11" s="34"/>
      <c r="Z11" s="34"/>
      <c r="AA11" s="34"/>
      <c r="AB11" s="34"/>
      <c r="AC11" s="34"/>
      <c r="AD11" s="34"/>
      <c r="AE11" s="34"/>
    </row>
    <row r="12" spans="1:31" s="4" customFormat="1" ht="15" customHeight="1">
      <c r="A12" s="34"/>
      <c r="B12" s="3">
        <v>6</v>
      </c>
      <c r="C12" s="26">
        <f>IF(นักเรียน!B11="","",นักเรียน!B11)</f>
        <v>7420</v>
      </c>
      <c r="D12" s="27" t="str">
        <f>IF(นักเรียน!C11="","",นักเรียน!C11)</f>
        <v>สามเณร</v>
      </c>
      <c r="E12" s="44"/>
      <c r="F12" s="45"/>
      <c r="G12" s="45"/>
      <c r="H12" s="45"/>
      <c r="I12" s="46"/>
      <c r="J12" s="44"/>
      <c r="K12" s="45"/>
      <c r="L12" s="45"/>
      <c r="M12" s="45"/>
      <c r="N12" s="46"/>
      <c r="O12" s="44"/>
      <c r="P12" s="45"/>
      <c r="Q12" s="45"/>
      <c r="R12" s="45"/>
      <c r="S12" s="46"/>
      <c r="T12" s="43" t="str">
        <f t="shared" si="0"/>
        <v/>
      </c>
      <c r="U12" s="43" t="str">
        <f t="shared" si="1"/>
        <v/>
      </c>
      <c r="V12" s="34"/>
      <c r="W12" s="39">
        <f t="shared" si="2"/>
        <v>0</v>
      </c>
      <c r="X12" s="65">
        <f t="shared" si="3"/>
        <v>0</v>
      </c>
      <c r="Y12" s="34"/>
      <c r="Z12" s="34"/>
      <c r="AA12" s="34"/>
      <c r="AB12" s="34"/>
      <c r="AC12" s="34"/>
      <c r="AD12" s="34"/>
      <c r="AE12" s="34"/>
    </row>
    <row r="13" spans="1:31" s="4" customFormat="1" ht="15" customHeight="1">
      <c r="A13" s="34"/>
      <c r="B13" s="3">
        <v>7</v>
      </c>
      <c r="C13" s="26">
        <f>IF(นักเรียน!B12="","",นักเรียน!B12)</f>
        <v>7421</v>
      </c>
      <c r="D13" s="27" t="str">
        <f>IF(นักเรียน!C12="","",นักเรียน!C12)</f>
        <v>สามเณร</v>
      </c>
      <c r="E13" s="44"/>
      <c r="F13" s="45"/>
      <c r="G13" s="45"/>
      <c r="H13" s="45"/>
      <c r="I13" s="46"/>
      <c r="J13" s="44"/>
      <c r="K13" s="45"/>
      <c r="L13" s="45"/>
      <c r="M13" s="45"/>
      <c r="N13" s="46"/>
      <c r="O13" s="44"/>
      <c r="P13" s="45"/>
      <c r="Q13" s="45"/>
      <c r="R13" s="45"/>
      <c r="S13" s="46"/>
      <c r="T13" s="43" t="str">
        <f t="shared" si="0"/>
        <v/>
      </c>
      <c r="U13" s="43" t="str">
        <f t="shared" si="1"/>
        <v/>
      </c>
      <c r="V13" s="34"/>
      <c r="W13" s="39">
        <f t="shared" si="2"/>
        <v>0</v>
      </c>
      <c r="X13" s="65">
        <f t="shared" si="3"/>
        <v>0</v>
      </c>
      <c r="Y13" s="34"/>
      <c r="Z13" s="34"/>
      <c r="AA13" s="34"/>
      <c r="AB13" s="34"/>
      <c r="AC13" s="34"/>
      <c r="AD13" s="34"/>
      <c r="AE13" s="34"/>
    </row>
    <row r="14" spans="1:31" s="4" customFormat="1" ht="15" customHeight="1">
      <c r="A14" s="34"/>
      <c r="B14" s="3">
        <v>8</v>
      </c>
      <c r="C14" s="26">
        <f>IF(นักเรียน!B13="","",นักเรียน!B13)</f>
        <v>7424</v>
      </c>
      <c r="D14" s="27" t="str">
        <f>IF(นักเรียน!C13="","",นักเรียน!C13)</f>
        <v>สามเณร</v>
      </c>
      <c r="E14" s="44"/>
      <c r="F14" s="45"/>
      <c r="G14" s="45"/>
      <c r="H14" s="45"/>
      <c r="I14" s="46"/>
      <c r="J14" s="44"/>
      <c r="K14" s="45"/>
      <c r="L14" s="45"/>
      <c r="M14" s="45"/>
      <c r="N14" s="46"/>
      <c r="O14" s="44"/>
      <c r="P14" s="45"/>
      <c r="Q14" s="45"/>
      <c r="R14" s="45"/>
      <c r="S14" s="46"/>
      <c r="T14" s="43" t="str">
        <f t="shared" si="0"/>
        <v/>
      </c>
      <c r="U14" s="43" t="str">
        <f t="shared" si="1"/>
        <v/>
      </c>
      <c r="V14" s="34"/>
      <c r="W14" s="39">
        <f t="shared" si="2"/>
        <v>0</v>
      </c>
      <c r="X14" s="65">
        <f t="shared" si="3"/>
        <v>0</v>
      </c>
      <c r="Y14" s="34"/>
      <c r="Z14" s="34"/>
      <c r="AA14" s="34"/>
      <c r="AB14" s="34"/>
      <c r="AC14" s="34"/>
      <c r="AD14" s="34"/>
      <c r="AE14" s="34"/>
    </row>
    <row r="15" spans="1:31" s="4" customFormat="1" ht="15" customHeight="1">
      <c r="A15" s="34"/>
      <c r="B15" s="3">
        <v>9</v>
      </c>
      <c r="C15" s="26">
        <f>IF(นักเรียน!B14="","",นักเรียน!B14)</f>
        <v>7425</v>
      </c>
      <c r="D15" s="27" t="str">
        <f>IF(นักเรียน!C14="","",นักเรียน!C14)</f>
        <v>สามเณร</v>
      </c>
      <c r="E15" s="44"/>
      <c r="F15" s="45"/>
      <c r="G15" s="45"/>
      <c r="H15" s="45"/>
      <c r="I15" s="46"/>
      <c r="J15" s="44"/>
      <c r="K15" s="45"/>
      <c r="L15" s="45"/>
      <c r="M15" s="45"/>
      <c r="N15" s="46"/>
      <c r="O15" s="44"/>
      <c r="P15" s="45"/>
      <c r="Q15" s="45"/>
      <c r="R15" s="45"/>
      <c r="S15" s="46"/>
      <c r="T15" s="43" t="str">
        <f t="shared" si="0"/>
        <v/>
      </c>
      <c r="U15" s="43" t="str">
        <f t="shared" si="1"/>
        <v/>
      </c>
      <c r="V15" s="34"/>
      <c r="W15" s="39">
        <f t="shared" si="2"/>
        <v>0</v>
      </c>
      <c r="X15" s="65">
        <f t="shared" si="3"/>
        <v>0</v>
      </c>
      <c r="Y15" s="34"/>
      <c r="Z15" s="34"/>
      <c r="AA15" s="34"/>
      <c r="AB15" s="34"/>
      <c r="AC15" s="34"/>
      <c r="AD15" s="34"/>
      <c r="AE15" s="34"/>
    </row>
    <row r="16" spans="1:31" s="4" customFormat="1" ht="15" customHeight="1">
      <c r="A16" s="34"/>
      <c r="B16" s="3">
        <v>10</v>
      </c>
      <c r="C16" s="26">
        <f>IF(นักเรียน!B15="","",นักเรียน!B15)</f>
        <v>7431</v>
      </c>
      <c r="D16" s="27" t="str">
        <f>IF(นักเรียน!C15="","",นักเรียน!C15)</f>
        <v>สามเณร</v>
      </c>
      <c r="E16" s="44"/>
      <c r="F16" s="45"/>
      <c r="G16" s="45"/>
      <c r="H16" s="45"/>
      <c r="I16" s="46"/>
      <c r="J16" s="44"/>
      <c r="K16" s="45"/>
      <c r="L16" s="45"/>
      <c r="M16" s="45"/>
      <c r="N16" s="46"/>
      <c r="O16" s="44"/>
      <c r="P16" s="45"/>
      <c r="Q16" s="45"/>
      <c r="R16" s="45"/>
      <c r="S16" s="46"/>
      <c r="T16" s="43" t="str">
        <f t="shared" si="0"/>
        <v/>
      </c>
      <c r="U16" s="43" t="str">
        <f t="shared" si="1"/>
        <v/>
      </c>
      <c r="V16" s="34"/>
      <c r="W16" s="39">
        <f t="shared" si="2"/>
        <v>0</v>
      </c>
      <c r="X16" s="65">
        <f t="shared" si="3"/>
        <v>0</v>
      </c>
      <c r="Y16" s="34"/>
      <c r="Z16" s="34"/>
      <c r="AA16" s="34"/>
      <c r="AB16" s="34"/>
      <c r="AC16" s="34"/>
      <c r="AD16" s="34"/>
      <c r="AE16" s="34"/>
    </row>
    <row r="17" spans="1:31" s="4" customFormat="1" ht="15" customHeight="1">
      <c r="A17" s="34"/>
      <c r="B17" s="3">
        <v>11</v>
      </c>
      <c r="C17" s="26">
        <f>IF(นักเรียน!B16="","",นักเรียน!B16)</f>
        <v>7435</v>
      </c>
      <c r="D17" s="27" t="str">
        <f>IF(นักเรียน!C16="","",นักเรียน!C16)</f>
        <v>สามเณร</v>
      </c>
      <c r="E17" s="44"/>
      <c r="F17" s="45"/>
      <c r="G17" s="45"/>
      <c r="H17" s="45"/>
      <c r="I17" s="46"/>
      <c r="J17" s="44"/>
      <c r="K17" s="45"/>
      <c r="L17" s="45"/>
      <c r="M17" s="45"/>
      <c r="N17" s="46"/>
      <c r="O17" s="44"/>
      <c r="P17" s="45"/>
      <c r="Q17" s="45"/>
      <c r="R17" s="45"/>
      <c r="S17" s="46"/>
      <c r="T17" s="43" t="str">
        <f t="shared" si="0"/>
        <v/>
      </c>
      <c r="U17" s="43" t="str">
        <f t="shared" si="1"/>
        <v/>
      </c>
      <c r="V17" s="34"/>
      <c r="W17" s="39">
        <f t="shared" si="2"/>
        <v>0</v>
      </c>
      <c r="X17" s="65">
        <f t="shared" si="3"/>
        <v>0</v>
      </c>
      <c r="Y17" s="34"/>
      <c r="Z17" s="34"/>
      <c r="AA17" s="34"/>
      <c r="AB17" s="34"/>
      <c r="AC17" s="34"/>
      <c r="AD17" s="34"/>
      <c r="AE17" s="34"/>
    </row>
    <row r="18" spans="1:31" s="4" customFormat="1" ht="15" customHeight="1">
      <c r="A18" s="34"/>
      <c r="B18" s="3">
        <v>12</v>
      </c>
      <c r="C18" s="26">
        <f>IF(นักเรียน!B17="","",นักเรียน!B17)</f>
        <v>7442</v>
      </c>
      <c r="D18" s="27" t="str">
        <f>IF(นักเรียน!C17="","",นักเรียน!C17)</f>
        <v>สามเณร</v>
      </c>
      <c r="E18" s="44"/>
      <c r="F18" s="45"/>
      <c r="G18" s="45"/>
      <c r="H18" s="45"/>
      <c r="I18" s="46"/>
      <c r="J18" s="44"/>
      <c r="K18" s="45"/>
      <c r="L18" s="45"/>
      <c r="M18" s="45"/>
      <c r="N18" s="46"/>
      <c r="O18" s="44"/>
      <c r="P18" s="45"/>
      <c r="Q18" s="45"/>
      <c r="R18" s="45"/>
      <c r="S18" s="46"/>
      <c r="T18" s="43" t="str">
        <f t="shared" si="0"/>
        <v/>
      </c>
      <c r="U18" s="43" t="str">
        <f t="shared" si="1"/>
        <v/>
      </c>
      <c r="V18" s="34"/>
      <c r="W18" s="39">
        <f t="shared" si="2"/>
        <v>0</v>
      </c>
      <c r="X18" s="65">
        <f t="shared" si="3"/>
        <v>0</v>
      </c>
      <c r="Y18" s="34"/>
      <c r="Z18" s="34"/>
      <c r="AA18" s="34"/>
      <c r="AB18" s="34"/>
      <c r="AC18" s="34"/>
      <c r="AD18" s="34"/>
      <c r="AE18" s="34"/>
    </row>
    <row r="19" spans="1:31" s="4" customFormat="1" ht="15" customHeight="1">
      <c r="A19" s="34"/>
      <c r="B19" s="3">
        <v>13</v>
      </c>
      <c r="C19" s="26">
        <f>IF(นักเรียน!B18="","",นักเรียน!B18)</f>
        <v>7443</v>
      </c>
      <c r="D19" s="27" t="str">
        <f>IF(นักเรียน!C18="","",นักเรียน!C18)</f>
        <v>สามเณร</v>
      </c>
      <c r="E19" s="44"/>
      <c r="F19" s="45"/>
      <c r="G19" s="45"/>
      <c r="H19" s="45"/>
      <c r="I19" s="46"/>
      <c r="J19" s="44"/>
      <c r="K19" s="45"/>
      <c r="L19" s="45"/>
      <c r="M19" s="45"/>
      <c r="N19" s="46"/>
      <c r="O19" s="44"/>
      <c r="P19" s="45"/>
      <c r="Q19" s="45"/>
      <c r="R19" s="45"/>
      <c r="S19" s="46"/>
      <c r="T19" s="43" t="str">
        <f t="shared" si="0"/>
        <v/>
      </c>
      <c r="U19" s="43" t="str">
        <f t="shared" si="1"/>
        <v/>
      </c>
      <c r="V19" s="34"/>
      <c r="W19" s="39">
        <f t="shared" si="2"/>
        <v>0</v>
      </c>
      <c r="X19" s="65">
        <f t="shared" si="3"/>
        <v>0</v>
      </c>
      <c r="Y19" s="34"/>
      <c r="Z19" s="34"/>
      <c r="AA19" s="34"/>
      <c r="AB19" s="34"/>
      <c r="AC19" s="34"/>
      <c r="AD19" s="34"/>
      <c r="AE19" s="34"/>
    </row>
    <row r="20" spans="1:31" s="4" customFormat="1" ht="15" customHeight="1">
      <c r="A20" s="34"/>
      <c r="B20" s="3">
        <v>14</v>
      </c>
      <c r="C20" s="26">
        <f>IF(นักเรียน!B19="","",นักเรียน!B19)</f>
        <v>7446</v>
      </c>
      <c r="D20" s="27" t="str">
        <f>IF(นักเรียน!C19="","",นักเรียน!C19)</f>
        <v>สามเณร</v>
      </c>
      <c r="E20" s="44"/>
      <c r="F20" s="45"/>
      <c r="G20" s="45"/>
      <c r="H20" s="45"/>
      <c r="I20" s="46"/>
      <c r="J20" s="44"/>
      <c r="K20" s="45"/>
      <c r="L20" s="45"/>
      <c r="M20" s="45"/>
      <c r="N20" s="46"/>
      <c r="O20" s="44"/>
      <c r="P20" s="45"/>
      <c r="Q20" s="45"/>
      <c r="R20" s="45"/>
      <c r="S20" s="46"/>
      <c r="T20" s="43" t="str">
        <f t="shared" si="0"/>
        <v/>
      </c>
      <c r="U20" s="43" t="str">
        <f t="shared" si="1"/>
        <v/>
      </c>
      <c r="V20" s="34"/>
      <c r="W20" s="39">
        <f t="shared" si="2"/>
        <v>0</v>
      </c>
      <c r="X20" s="65">
        <f t="shared" si="3"/>
        <v>0</v>
      </c>
      <c r="Y20" s="34"/>
      <c r="Z20" s="34"/>
      <c r="AA20" s="34"/>
      <c r="AB20" s="34"/>
      <c r="AC20" s="34"/>
      <c r="AD20" s="34"/>
      <c r="AE20" s="34"/>
    </row>
    <row r="21" spans="1:31" s="4" customFormat="1" ht="15" customHeight="1">
      <c r="A21" s="34"/>
      <c r="B21" s="3">
        <v>15</v>
      </c>
      <c r="C21" s="26">
        <f>IF(นักเรียน!B20="","",นักเรียน!B20)</f>
        <v>7447</v>
      </c>
      <c r="D21" s="27" t="str">
        <f>IF(นักเรียน!C20="","",นักเรียน!C20)</f>
        <v>สามเณร</v>
      </c>
      <c r="E21" s="44"/>
      <c r="F21" s="45"/>
      <c r="G21" s="45"/>
      <c r="H21" s="45"/>
      <c r="I21" s="46"/>
      <c r="J21" s="44"/>
      <c r="K21" s="45"/>
      <c r="L21" s="45"/>
      <c r="M21" s="45"/>
      <c r="N21" s="46"/>
      <c r="O21" s="44"/>
      <c r="P21" s="45"/>
      <c r="Q21" s="45"/>
      <c r="R21" s="45"/>
      <c r="S21" s="46"/>
      <c r="T21" s="43" t="str">
        <f t="shared" si="0"/>
        <v/>
      </c>
      <c r="U21" s="43" t="str">
        <f t="shared" si="1"/>
        <v/>
      </c>
      <c r="V21" s="34"/>
      <c r="W21" s="39">
        <f t="shared" si="2"/>
        <v>0</v>
      </c>
      <c r="X21" s="65">
        <f t="shared" si="3"/>
        <v>0</v>
      </c>
      <c r="Y21" s="34"/>
      <c r="Z21" s="34"/>
      <c r="AA21" s="34"/>
      <c r="AB21" s="34"/>
      <c r="AC21" s="34"/>
      <c r="AD21" s="34"/>
      <c r="AE21" s="34"/>
    </row>
    <row r="22" spans="1:31" s="4" customFormat="1" ht="15" customHeight="1">
      <c r="A22" s="34"/>
      <c r="B22" s="3">
        <v>16</v>
      </c>
      <c r="C22" s="26">
        <f>IF(นักเรียน!B21="","",นักเรียน!B21)</f>
        <v>7448</v>
      </c>
      <c r="D22" s="27" t="str">
        <f>IF(นักเรียน!C21="","",นักเรียน!C21)</f>
        <v>สามเณร</v>
      </c>
      <c r="E22" s="44"/>
      <c r="F22" s="45"/>
      <c r="G22" s="45"/>
      <c r="H22" s="45"/>
      <c r="I22" s="46"/>
      <c r="J22" s="44"/>
      <c r="K22" s="45"/>
      <c r="L22" s="45"/>
      <c r="M22" s="45"/>
      <c r="N22" s="46"/>
      <c r="O22" s="44"/>
      <c r="P22" s="45"/>
      <c r="Q22" s="45"/>
      <c r="R22" s="45"/>
      <c r="S22" s="46"/>
      <c r="T22" s="43" t="str">
        <f t="shared" si="0"/>
        <v/>
      </c>
      <c r="U22" s="43" t="str">
        <f t="shared" si="1"/>
        <v/>
      </c>
      <c r="V22" s="34"/>
      <c r="W22" s="39">
        <f t="shared" si="2"/>
        <v>0</v>
      </c>
      <c r="X22" s="65">
        <f t="shared" si="3"/>
        <v>0</v>
      </c>
      <c r="Y22" s="34"/>
      <c r="Z22" s="34"/>
      <c r="AA22" s="34"/>
      <c r="AB22" s="34"/>
      <c r="AC22" s="34"/>
      <c r="AD22" s="34"/>
      <c r="AE22" s="34"/>
    </row>
    <row r="23" spans="1:31" s="4" customFormat="1" ht="15" customHeight="1">
      <c r="A23" s="34"/>
      <c r="B23" s="3">
        <v>17</v>
      </c>
      <c r="C23" s="26">
        <f>IF(นักเรียน!B22="","",นักเรียน!B22)</f>
        <v>7453</v>
      </c>
      <c r="D23" s="27" t="str">
        <f>IF(นักเรียน!C22="","",นักเรียน!C22)</f>
        <v>สามเณร</v>
      </c>
      <c r="E23" s="44"/>
      <c r="F23" s="45"/>
      <c r="G23" s="45"/>
      <c r="H23" s="45"/>
      <c r="I23" s="46"/>
      <c r="J23" s="44"/>
      <c r="K23" s="45"/>
      <c r="L23" s="45"/>
      <c r="M23" s="45"/>
      <c r="N23" s="46"/>
      <c r="O23" s="44"/>
      <c r="P23" s="45"/>
      <c r="Q23" s="45"/>
      <c r="R23" s="45"/>
      <c r="S23" s="46"/>
      <c r="T23" s="43" t="str">
        <f t="shared" si="0"/>
        <v/>
      </c>
      <c r="U23" s="43" t="str">
        <f t="shared" si="1"/>
        <v/>
      </c>
      <c r="V23" s="34"/>
      <c r="W23" s="39">
        <f t="shared" si="2"/>
        <v>0</v>
      </c>
      <c r="X23" s="65">
        <f t="shared" si="3"/>
        <v>0</v>
      </c>
      <c r="Y23" s="34"/>
      <c r="Z23" s="34"/>
      <c r="AA23" s="34"/>
      <c r="AB23" s="34"/>
      <c r="AC23" s="34"/>
      <c r="AD23" s="34"/>
      <c r="AE23" s="34"/>
    </row>
    <row r="24" spans="1:31" s="4" customFormat="1" ht="15" customHeight="1">
      <c r="A24" s="34"/>
      <c r="B24" s="3">
        <v>18</v>
      </c>
      <c r="C24" s="26">
        <f>IF(นักเรียน!B23="","",นักเรียน!B23)</f>
        <v>7454</v>
      </c>
      <c r="D24" s="27" t="str">
        <f>IF(นักเรียน!C23="","",นักเรียน!C23)</f>
        <v>สามเณร</v>
      </c>
      <c r="E24" s="44"/>
      <c r="F24" s="45"/>
      <c r="G24" s="45"/>
      <c r="H24" s="45"/>
      <c r="I24" s="46"/>
      <c r="J24" s="44"/>
      <c r="K24" s="45"/>
      <c r="L24" s="45"/>
      <c r="M24" s="45"/>
      <c r="N24" s="46"/>
      <c r="O24" s="44"/>
      <c r="P24" s="45"/>
      <c r="Q24" s="45"/>
      <c r="R24" s="45"/>
      <c r="S24" s="46"/>
      <c r="T24" s="43" t="str">
        <f t="shared" si="0"/>
        <v/>
      </c>
      <c r="U24" s="43" t="str">
        <f t="shared" si="1"/>
        <v/>
      </c>
      <c r="V24" s="34"/>
      <c r="W24" s="39">
        <f t="shared" si="2"/>
        <v>0</v>
      </c>
      <c r="X24" s="65">
        <f t="shared" si="3"/>
        <v>0</v>
      </c>
      <c r="Y24" s="34"/>
      <c r="Z24" s="34"/>
      <c r="AA24" s="34"/>
      <c r="AB24" s="34"/>
      <c r="AC24" s="34"/>
      <c r="AD24" s="34"/>
      <c r="AE24" s="34"/>
    </row>
    <row r="25" spans="1:31" s="4" customFormat="1" ht="15" customHeight="1">
      <c r="A25" s="34"/>
      <c r="B25" s="3">
        <v>19</v>
      </c>
      <c r="C25" s="26">
        <f>IF(นักเรียน!B24="","",นักเรียน!B24)</f>
        <v>7455</v>
      </c>
      <c r="D25" s="27" t="str">
        <f>IF(นักเรียน!C24="","",นักเรียน!C24)</f>
        <v>สามเณร</v>
      </c>
      <c r="E25" s="44"/>
      <c r="F25" s="45"/>
      <c r="G25" s="45"/>
      <c r="H25" s="45"/>
      <c r="I25" s="46"/>
      <c r="J25" s="44"/>
      <c r="K25" s="45"/>
      <c r="L25" s="45"/>
      <c r="M25" s="45"/>
      <c r="N25" s="46"/>
      <c r="O25" s="44"/>
      <c r="P25" s="45"/>
      <c r="Q25" s="45"/>
      <c r="R25" s="45"/>
      <c r="S25" s="46"/>
      <c r="T25" s="43" t="str">
        <f t="shared" si="0"/>
        <v/>
      </c>
      <c r="U25" s="43" t="str">
        <f t="shared" si="1"/>
        <v/>
      </c>
      <c r="V25" s="34"/>
      <c r="W25" s="39">
        <f t="shared" si="2"/>
        <v>0</v>
      </c>
      <c r="X25" s="65">
        <f t="shared" si="3"/>
        <v>0</v>
      </c>
      <c r="Y25" s="34"/>
      <c r="Z25" s="34"/>
      <c r="AA25" s="34"/>
      <c r="AB25" s="34"/>
      <c r="AC25" s="34"/>
      <c r="AD25" s="34"/>
      <c r="AE25" s="34"/>
    </row>
    <row r="26" spans="1:31" s="4" customFormat="1" ht="15" customHeight="1">
      <c r="A26" s="34"/>
      <c r="B26" s="3">
        <v>20</v>
      </c>
      <c r="C26" s="26">
        <f>IF(นักเรียน!B25="","",นักเรียน!B25)</f>
        <v>7456</v>
      </c>
      <c r="D26" s="27" t="str">
        <f>IF(นักเรียน!C25="","",นักเรียน!C25)</f>
        <v>สามเณร</v>
      </c>
      <c r="E26" s="44"/>
      <c r="F26" s="45"/>
      <c r="G26" s="45"/>
      <c r="H26" s="45"/>
      <c r="I26" s="46"/>
      <c r="J26" s="44"/>
      <c r="K26" s="45"/>
      <c r="L26" s="45"/>
      <c r="M26" s="45"/>
      <c r="N26" s="46"/>
      <c r="O26" s="44"/>
      <c r="P26" s="45"/>
      <c r="Q26" s="45"/>
      <c r="R26" s="45"/>
      <c r="S26" s="46"/>
      <c r="T26" s="43" t="str">
        <f t="shared" si="0"/>
        <v/>
      </c>
      <c r="U26" s="43" t="str">
        <f t="shared" si="1"/>
        <v/>
      </c>
      <c r="V26" s="34"/>
      <c r="W26" s="39">
        <f t="shared" si="2"/>
        <v>0</v>
      </c>
      <c r="X26" s="65">
        <f t="shared" si="3"/>
        <v>0</v>
      </c>
      <c r="Y26" s="34"/>
      <c r="Z26" s="34"/>
      <c r="AA26" s="34"/>
      <c r="AB26" s="34"/>
      <c r="AC26" s="34"/>
      <c r="AD26" s="34"/>
      <c r="AE26" s="34"/>
    </row>
    <row r="27" spans="1:31" s="4" customFormat="1" ht="15" customHeight="1">
      <c r="A27" s="34"/>
      <c r="B27" s="3">
        <v>21</v>
      </c>
      <c r="C27" s="26">
        <f>IF(นักเรียน!B26="","",นักเรียน!B26)</f>
        <v>7458</v>
      </c>
      <c r="D27" s="27" t="str">
        <f>IF(นักเรียน!C26="","",นักเรียน!C26)</f>
        <v>สามเณร</v>
      </c>
      <c r="E27" s="44"/>
      <c r="F27" s="45"/>
      <c r="G27" s="45"/>
      <c r="H27" s="45"/>
      <c r="I27" s="46"/>
      <c r="J27" s="44"/>
      <c r="K27" s="45"/>
      <c r="L27" s="45"/>
      <c r="M27" s="45"/>
      <c r="N27" s="46"/>
      <c r="O27" s="44"/>
      <c r="P27" s="45"/>
      <c r="Q27" s="45"/>
      <c r="R27" s="45"/>
      <c r="S27" s="46"/>
      <c r="T27" s="43" t="str">
        <f t="shared" si="0"/>
        <v/>
      </c>
      <c r="U27" s="43" t="str">
        <f t="shared" si="1"/>
        <v/>
      </c>
      <c r="V27" s="34"/>
      <c r="W27" s="39">
        <f t="shared" si="2"/>
        <v>0</v>
      </c>
      <c r="X27" s="65">
        <f t="shared" si="3"/>
        <v>0</v>
      </c>
      <c r="Y27" s="34"/>
      <c r="Z27" s="34"/>
      <c r="AA27" s="34"/>
      <c r="AB27" s="34"/>
      <c r="AC27" s="34"/>
      <c r="AD27" s="34"/>
      <c r="AE27" s="34"/>
    </row>
    <row r="28" spans="1:31" s="4" customFormat="1" ht="15" customHeight="1">
      <c r="A28" s="34"/>
      <c r="B28" s="3">
        <v>22</v>
      </c>
      <c r="C28" s="26">
        <f>IF(นักเรียน!B27="","",นักเรียน!B27)</f>
        <v>7459</v>
      </c>
      <c r="D28" s="27" t="str">
        <f>IF(นักเรียน!C27="","",นักเรียน!C27)</f>
        <v>สามเณร</v>
      </c>
      <c r="E28" s="44"/>
      <c r="F28" s="45"/>
      <c r="G28" s="45"/>
      <c r="H28" s="45"/>
      <c r="I28" s="46"/>
      <c r="J28" s="44"/>
      <c r="K28" s="45"/>
      <c r="L28" s="45"/>
      <c r="M28" s="45"/>
      <c r="N28" s="46"/>
      <c r="O28" s="44"/>
      <c r="P28" s="45"/>
      <c r="Q28" s="45"/>
      <c r="R28" s="45"/>
      <c r="S28" s="46"/>
      <c r="T28" s="43" t="str">
        <f t="shared" si="0"/>
        <v/>
      </c>
      <c r="U28" s="43" t="str">
        <f t="shared" si="1"/>
        <v/>
      </c>
      <c r="V28" s="34"/>
      <c r="W28" s="39">
        <f t="shared" si="2"/>
        <v>0</v>
      </c>
      <c r="X28" s="65">
        <f t="shared" si="3"/>
        <v>0</v>
      </c>
      <c r="Y28" s="34"/>
      <c r="Z28" s="34"/>
      <c r="AA28" s="34"/>
      <c r="AB28" s="34"/>
      <c r="AC28" s="34"/>
      <c r="AD28" s="34"/>
      <c r="AE28" s="34"/>
    </row>
    <row r="29" spans="1:31" s="4" customFormat="1" ht="15" customHeight="1">
      <c r="A29" s="34"/>
      <c r="B29" s="3">
        <v>23</v>
      </c>
      <c r="C29" s="26">
        <f>IF(นักเรียน!B28="","",นักเรียน!B28)</f>
        <v>7460</v>
      </c>
      <c r="D29" s="27" t="str">
        <f>IF(นักเรียน!C28="","",นักเรียน!C28)</f>
        <v>สามเณร</v>
      </c>
      <c r="E29" s="44"/>
      <c r="F29" s="45"/>
      <c r="G29" s="45"/>
      <c r="H29" s="45"/>
      <c r="I29" s="46"/>
      <c r="J29" s="44"/>
      <c r="K29" s="45"/>
      <c r="L29" s="45"/>
      <c r="M29" s="45"/>
      <c r="N29" s="46"/>
      <c r="O29" s="44"/>
      <c r="P29" s="45"/>
      <c r="Q29" s="45"/>
      <c r="R29" s="45"/>
      <c r="S29" s="46"/>
      <c r="T29" s="43" t="str">
        <f t="shared" si="0"/>
        <v/>
      </c>
      <c r="U29" s="43" t="str">
        <f t="shared" si="1"/>
        <v/>
      </c>
      <c r="V29" s="34"/>
      <c r="W29" s="39">
        <f t="shared" si="2"/>
        <v>0</v>
      </c>
      <c r="X29" s="65">
        <f t="shared" si="3"/>
        <v>0</v>
      </c>
      <c r="Y29" s="34"/>
      <c r="Z29" s="34"/>
      <c r="AA29" s="34"/>
      <c r="AB29" s="34"/>
      <c r="AC29" s="34"/>
      <c r="AD29" s="34"/>
      <c r="AE29" s="34"/>
    </row>
    <row r="30" spans="1:31" s="4" customFormat="1" ht="15" customHeight="1">
      <c r="A30" s="34"/>
      <c r="B30" s="3">
        <v>24</v>
      </c>
      <c r="C30" s="26">
        <f>IF(นักเรียน!B29="","",นักเรียน!B29)</f>
        <v>7463</v>
      </c>
      <c r="D30" s="27" t="str">
        <f>IF(นักเรียน!C29="","",นักเรียน!C29)</f>
        <v>สามเณร</v>
      </c>
      <c r="E30" s="44"/>
      <c r="F30" s="45"/>
      <c r="G30" s="45"/>
      <c r="H30" s="45"/>
      <c r="I30" s="46"/>
      <c r="J30" s="44"/>
      <c r="K30" s="45"/>
      <c r="L30" s="45"/>
      <c r="M30" s="45"/>
      <c r="N30" s="46"/>
      <c r="O30" s="44"/>
      <c r="P30" s="45"/>
      <c r="Q30" s="45"/>
      <c r="R30" s="45"/>
      <c r="S30" s="46"/>
      <c r="T30" s="43" t="str">
        <f t="shared" si="0"/>
        <v/>
      </c>
      <c r="U30" s="43" t="str">
        <f t="shared" si="1"/>
        <v/>
      </c>
      <c r="V30" s="34"/>
      <c r="W30" s="39">
        <f t="shared" si="2"/>
        <v>0</v>
      </c>
      <c r="X30" s="65">
        <f t="shared" si="3"/>
        <v>0</v>
      </c>
      <c r="Y30" s="34"/>
      <c r="Z30" s="34"/>
      <c r="AA30" s="34"/>
      <c r="AB30" s="34"/>
      <c r="AC30" s="34"/>
      <c r="AD30" s="34"/>
      <c r="AE30" s="34"/>
    </row>
    <row r="31" spans="1:31" s="4" customFormat="1" ht="15" customHeight="1">
      <c r="A31" s="34"/>
      <c r="B31" s="3">
        <v>25</v>
      </c>
      <c r="C31" s="26">
        <f>IF(นักเรียน!B30="","",นักเรียน!B30)</f>
        <v>7466</v>
      </c>
      <c r="D31" s="27" t="str">
        <f>IF(นักเรียน!C30="","",นักเรียน!C30)</f>
        <v>สามเณร</v>
      </c>
      <c r="E31" s="44"/>
      <c r="F31" s="45"/>
      <c r="G31" s="45"/>
      <c r="H31" s="45"/>
      <c r="I31" s="46"/>
      <c r="J31" s="44"/>
      <c r="K31" s="45"/>
      <c r="L31" s="45"/>
      <c r="M31" s="45"/>
      <c r="N31" s="46"/>
      <c r="O31" s="44"/>
      <c r="P31" s="45"/>
      <c r="Q31" s="45"/>
      <c r="R31" s="45"/>
      <c r="S31" s="46"/>
      <c r="T31" s="43" t="str">
        <f t="shared" si="0"/>
        <v/>
      </c>
      <c r="U31" s="43" t="str">
        <f t="shared" si="1"/>
        <v/>
      </c>
      <c r="V31" s="34"/>
      <c r="W31" s="39">
        <f t="shared" si="2"/>
        <v>0</v>
      </c>
      <c r="X31" s="65">
        <f t="shared" si="3"/>
        <v>0</v>
      </c>
      <c r="Y31" s="34"/>
      <c r="Z31" s="34"/>
      <c r="AA31" s="34"/>
      <c r="AB31" s="34"/>
      <c r="AC31" s="34"/>
      <c r="AD31" s="34"/>
      <c r="AE31" s="34"/>
    </row>
    <row r="32" spans="1:31" s="4" customFormat="1" ht="15" customHeight="1">
      <c r="A32" s="34"/>
      <c r="B32" s="3">
        <v>26</v>
      </c>
      <c r="C32" s="26">
        <f>IF(นักเรียน!B31="","",นักเรียน!B31)</f>
        <v>7554</v>
      </c>
      <c r="D32" s="27" t="str">
        <f>IF(นักเรียน!C31="","",นักเรียน!C31)</f>
        <v>สามเณร</v>
      </c>
      <c r="E32" s="44"/>
      <c r="F32" s="45"/>
      <c r="G32" s="45"/>
      <c r="H32" s="45"/>
      <c r="I32" s="46"/>
      <c r="J32" s="44"/>
      <c r="K32" s="45"/>
      <c r="L32" s="45"/>
      <c r="M32" s="45"/>
      <c r="N32" s="46"/>
      <c r="O32" s="44"/>
      <c r="P32" s="45"/>
      <c r="Q32" s="45"/>
      <c r="R32" s="45"/>
      <c r="S32" s="46"/>
      <c r="T32" s="43" t="str">
        <f t="shared" si="0"/>
        <v/>
      </c>
      <c r="U32" s="43" t="str">
        <f t="shared" si="1"/>
        <v/>
      </c>
      <c r="V32" s="34"/>
      <c r="W32" s="39">
        <f t="shared" si="2"/>
        <v>0</v>
      </c>
      <c r="X32" s="65">
        <f t="shared" si="3"/>
        <v>0</v>
      </c>
      <c r="Y32" s="34"/>
      <c r="Z32" s="34"/>
      <c r="AA32" s="34"/>
      <c r="AB32" s="34"/>
      <c r="AC32" s="34"/>
      <c r="AD32" s="34"/>
      <c r="AE32" s="34"/>
    </row>
    <row r="33" spans="1:31" s="4" customFormat="1" ht="15" customHeight="1">
      <c r="A33" s="34"/>
      <c r="B33" s="3">
        <v>27</v>
      </c>
      <c r="C33" s="26">
        <f>IF(นักเรียน!B32="","",นักเรียน!B32)</f>
        <v>7629</v>
      </c>
      <c r="D33" s="27" t="str">
        <f>IF(นักเรียน!C32="","",นักเรียน!C32)</f>
        <v>สามเณร</v>
      </c>
      <c r="E33" s="44"/>
      <c r="F33" s="45"/>
      <c r="G33" s="45"/>
      <c r="H33" s="45"/>
      <c r="I33" s="46"/>
      <c r="J33" s="44"/>
      <c r="K33" s="45"/>
      <c r="L33" s="45"/>
      <c r="M33" s="45"/>
      <c r="N33" s="46"/>
      <c r="O33" s="44"/>
      <c r="P33" s="45"/>
      <c r="Q33" s="45"/>
      <c r="R33" s="45"/>
      <c r="S33" s="46"/>
      <c r="T33" s="43" t="str">
        <f t="shared" si="0"/>
        <v/>
      </c>
      <c r="U33" s="43" t="str">
        <f t="shared" si="1"/>
        <v/>
      </c>
      <c r="V33" s="34"/>
      <c r="W33" s="39">
        <f t="shared" si="2"/>
        <v>0</v>
      </c>
      <c r="X33" s="65">
        <f t="shared" si="3"/>
        <v>0</v>
      </c>
      <c r="Y33" s="34"/>
      <c r="Z33" s="34"/>
      <c r="AA33" s="34"/>
      <c r="AB33" s="34"/>
      <c r="AC33" s="34"/>
      <c r="AD33" s="34"/>
      <c r="AE33" s="34"/>
    </row>
    <row r="34" spans="1:31" s="4" customFormat="1" ht="15" customHeight="1">
      <c r="A34" s="34"/>
      <c r="B34" s="3">
        <v>28</v>
      </c>
      <c r="C34" s="26">
        <f>IF(นักเรียน!B33="","",นักเรียน!B33)</f>
        <v>7649</v>
      </c>
      <c r="D34" s="27" t="str">
        <f>IF(นักเรียน!C33="","",นักเรียน!C33)</f>
        <v>สามเณร</v>
      </c>
      <c r="E34" s="44"/>
      <c r="F34" s="45"/>
      <c r="G34" s="45"/>
      <c r="H34" s="45"/>
      <c r="I34" s="46"/>
      <c r="J34" s="44"/>
      <c r="K34" s="45"/>
      <c r="L34" s="45"/>
      <c r="M34" s="45"/>
      <c r="N34" s="46"/>
      <c r="O34" s="44"/>
      <c r="P34" s="45"/>
      <c r="Q34" s="45"/>
      <c r="R34" s="45"/>
      <c r="S34" s="46"/>
      <c r="T34" s="43" t="str">
        <f t="shared" si="0"/>
        <v/>
      </c>
      <c r="U34" s="43" t="str">
        <f t="shared" si="1"/>
        <v/>
      </c>
      <c r="V34" s="34"/>
      <c r="W34" s="39">
        <f t="shared" si="2"/>
        <v>0</v>
      </c>
      <c r="X34" s="65">
        <f t="shared" si="3"/>
        <v>0</v>
      </c>
      <c r="Y34" s="34"/>
      <c r="Z34" s="34"/>
      <c r="AA34" s="34"/>
      <c r="AB34" s="34"/>
      <c r="AC34" s="34"/>
      <c r="AD34" s="34"/>
      <c r="AE34" s="34"/>
    </row>
    <row r="35" spans="1:31" s="4" customFormat="1" ht="15" customHeight="1">
      <c r="A35" s="34"/>
      <c r="B35" s="3">
        <v>29</v>
      </c>
      <c r="C35" s="26">
        <f>IF(นักเรียน!B34="","",นักเรียน!B34)</f>
        <v>7734</v>
      </c>
      <c r="D35" s="27" t="str">
        <f>IF(นักเรียน!C34="","",นักเรียน!C34)</f>
        <v>สามเณร</v>
      </c>
      <c r="E35" s="44"/>
      <c r="F35" s="45"/>
      <c r="G35" s="45"/>
      <c r="H35" s="45"/>
      <c r="I35" s="46"/>
      <c r="J35" s="44"/>
      <c r="K35" s="45"/>
      <c r="L35" s="45"/>
      <c r="M35" s="45"/>
      <c r="N35" s="46"/>
      <c r="O35" s="44"/>
      <c r="P35" s="45"/>
      <c r="Q35" s="45"/>
      <c r="R35" s="45"/>
      <c r="S35" s="46"/>
      <c r="T35" s="43" t="str">
        <f t="shared" si="0"/>
        <v/>
      </c>
      <c r="U35" s="43" t="str">
        <f t="shared" si="1"/>
        <v/>
      </c>
      <c r="V35" s="34"/>
      <c r="W35" s="39">
        <f t="shared" si="2"/>
        <v>0</v>
      </c>
      <c r="X35" s="65">
        <f t="shared" si="3"/>
        <v>0</v>
      </c>
      <c r="Y35" s="34"/>
      <c r="Z35" s="34"/>
      <c r="AA35" s="34"/>
      <c r="AB35" s="34"/>
      <c r="AC35" s="34"/>
      <c r="AD35" s="34"/>
      <c r="AE35" s="34"/>
    </row>
    <row r="36" spans="1:31" s="4" customFormat="1" ht="15" customHeight="1">
      <c r="A36" s="34"/>
      <c r="B36" s="3">
        <v>30</v>
      </c>
      <c r="C36" s="26" t="str">
        <f>IF(นักเรียน!B35="","",นักเรียน!B35)</f>
        <v/>
      </c>
      <c r="D36" s="27" t="str">
        <f>IF(นักเรียน!C35="","",นักเรียน!C35)</f>
        <v/>
      </c>
      <c r="E36" s="44"/>
      <c r="F36" s="45"/>
      <c r="G36" s="45"/>
      <c r="H36" s="45"/>
      <c r="I36" s="46"/>
      <c r="J36" s="44"/>
      <c r="K36" s="45"/>
      <c r="L36" s="45"/>
      <c r="M36" s="45"/>
      <c r="N36" s="46"/>
      <c r="O36" s="44"/>
      <c r="P36" s="45"/>
      <c r="Q36" s="45"/>
      <c r="R36" s="45"/>
      <c r="S36" s="46"/>
      <c r="T36" s="43" t="str">
        <f t="shared" si="0"/>
        <v/>
      </c>
      <c r="U36" s="43" t="str">
        <f t="shared" si="1"/>
        <v/>
      </c>
      <c r="V36" s="34"/>
      <c r="W36" s="39">
        <f t="shared" si="2"/>
        <v>0</v>
      </c>
      <c r="X36" s="65">
        <f t="shared" si="3"/>
        <v>0</v>
      </c>
      <c r="Y36" s="34"/>
      <c r="Z36" s="34"/>
      <c r="AA36" s="34"/>
      <c r="AB36" s="34"/>
      <c r="AC36" s="34"/>
      <c r="AD36" s="34"/>
      <c r="AE36" s="34"/>
    </row>
    <row r="37" spans="1:31" s="4" customFormat="1" ht="15" customHeight="1">
      <c r="A37" s="34"/>
      <c r="B37" s="3">
        <v>31</v>
      </c>
      <c r="C37" s="26" t="str">
        <f>IF(นักเรียน!B36="","",นักเรียน!B36)</f>
        <v/>
      </c>
      <c r="D37" s="27" t="str">
        <f>IF(นักเรียน!C36="","",นักเรียน!C36)</f>
        <v/>
      </c>
      <c r="E37" s="44"/>
      <c r="F37" s="45"/>
      <c r="G37" s="45"/>
      <c r="H37" s="45"/>
      <c r="I37" s="46"/>
      <c r="J37" s="44"/>
      <c r="K37" s="45"/>
      <c r="L37" s="45"/>
      <c r="M37" s="45"/>
      <c r="N37" s="46"/>
      <c r="O37" s="44"/>
      <c r="P37" s="45"/>
      <c r="Q37" s="45"/>
      <c r="R37" s="45"/>
      <c r="S37" s="46"/>
      <c r="T37" s="43" t="str">
        <f t="shared" si="0"/>
        <v/>
      </c>
      <c r="U37" s="43" t="str">
        <f t="shared" si="1"/>
        <v/>
      </c>
      <c r="V37" s="34"/>
      <c r="W37" s="39">
        <f t="shared" si="2"/>
        <v>0</v>
      </c>
      <c r="X37" s="65">
        <f t="shared" si="3"/>
        <v>0</v>
      </c>
      <c r="Y37" s="34"/>
      <c r="Z37" s="34"/>
      <c r="AA37" s="34"/>
      <c r="AB37" s="34"/>
      <c r="AC37" s="34"/>
      <c r="AD37" s="34"/>
      <c r="AE37" s="34"/>
    </row>
    <row r="38" spans="1:31" s="4" customFormat="1" ht="15" customHeight="1">
      <c r="A38" s="34"/>
      <c r="B38" s="3">
        <v>32</v>
      </c>
      <c r="C38" s="26" t="str">
        <f>IF(นักเรียน!B37="","",นักเรียน!B37)</f>
        <v/>
      </c>
      <c r="D38" s="27" t="str">
        <f>IF(นักเรียน!C37="","",นักเรียน!C37)</f>
        <v/>
      </c>
      <c r="E38" s="44"/>
      <c r="F38" s="45"/>
      <c r="G38" s="45"/>
      <c r="H38" s="45"/>
      <c r="I38" s="46"/>
      <c r="J38" s="44"/>
      <c r="K38" s="45"/>
      <c r="L38" s="45"/>
      <c r="M38" s="45"/>
      <c r="N38" s="46"/>
      <c r="O38" s="44"/>
      <c r="P38" s="45"/>
      <c r="Q38" s="45"/>
      <c r="R38" s="45"/>
      <c r="S38" s="46"/>
      <c r="T38" s="43" t="str">
        <f t="shared" si="0"/>
        <v/>
      </c>
      <c r="U38" s="43" t="str">
        <f t="shared" si="1"/>
        <v/>
      </c>
      <c r="V38" s="34"/>
      <c r="W38" s="39">
        <f t="shared" si="2"/>
        <v>0</v>
      </c>
      <c r="X38" s="65">
        <f t="shared" si="3"/>
        <v>0</v>
      </c>
      <c r="Y38" s="34"/>
      <c r="Z38" s="34"/>
      <c r="AA38" s="34"/>
      <c r="AB38" s="34"/>
      <c r="AC38" s="34"/>
      <c r="AD38" s="34"/>
      <c r="AE38" s="34"/>
    </row>
    <row r="39" spans="1:31" s="4" customFormat="1" ht="15" customHeight="1">
      <c r="A39" s="34"/>
      <c r="B39" s="3">
        <v>33</v>
      </c>
      <c r="C39" s="26" t="str">
        <f>IF(นักเรียน!B38="","",นักเรียน!B38)</f>
        <v/>
      </c>
      <c r="D39" s="27" t="str">
        <f>IF(นักเรียน!C38="","",นักเรียน!C38)</f>
        <v/>
      </c>
      <c r="E39" s="44"/>
      <c r="F39" s="45"/>
      <c r="G39" s="45"/>
      <c r="H39" s="45"/>
      <c r="I39" s="46"/>
      <c r="J39" s="44"/>
      <c r="K39" s="45"/>
      <c r="L39" s="45"/>
      <c r="M39" s="45"/>
      <c r="N39" s="46"/>
      <c r="O39" s="44"/>
      <c r="P39" s="45"/>
      <c r="Q39" s="45"/>
      <c r="R39" s="45"/>
      <c r="S39" s="46"/>
      <c r="T39" s="43" t="str">
        <f t="shared" si="0"/>
        <v/>
      </c>
      <c r="U39" s="43" t="str">
        <f t="shared" si="1"/>
        <v/>
      </c>
      <c r="V39" s="34"/>
      <c r="W39" s="39">
        <f t="shared" si="2"/>
        <v>0</v>
      </c>
      <c r="X39" s="65">
        <f t="shared" si="3"/>
        <v>0</v>
      </c>
      <c r="Y39" s="34"/>
      <c r="Z39" s="34"/>
      <c r="AA39" s="34"/>
      <c r="AB39" s="34"/>
      <c r="AC39" s="34"/>
      <c r="AD39" s="34"/>
      <c r="AE39" s="34"/>
    </row>
    <row r="40" spans="1:31" s="4" customFormat="1" ht="15" customHeight="1">
      <c r="A40" s="34"/>
      <c r="B40" s="3">
        <v>34</v>
      </c>
      <c r="C40" s="26" t="str">
        <f>IF(นักเรียน!B39="","",นักเรียน!B39)</f>
        <v/>
      </c>
      <c r="D40" s="27" t="str">
        <f>IF(นักเรียน!C39="","",นักเรียน!C39)</f>
        <v/>
      </c>
      <c r="E40" s="44"/>
      <c r="F40" s="45"/>
      <c r="G40" s="45"/>
      <c r="H40" s="45"/>
      <c r="I40" s="46"/>
      <c r="J40" s="44"/>
      <c r="K40" s="45"/>
      <c r="L40" s="45"/>
      <c r="M40" s="45"/>
      <c r="N40" s="46"/>
      <c r="O40" s="44"/>
      <c r="P40" s="45"/>
      <c r="Q40" s="45"/>
      <c r="R40" s="45"/>
      <c r="S40" s="46"/>
      <c r="T40" s="43" t="str">
        <f t="shared" si="0"/>
        <v/>
      </c>
      <c r="U40" s="43" t="str">
        <f t="shared" si="1"/>
        <v/>
      </c>
      <c r="V40" s="34"/>
      <c r="W40" s="39">
        <f t="shared" si="2"/>
        <v>0</v>
      </c>
      <c r="X40" s="65">
        <f t="shared" si="3"/>
        <v>0</v>
      </c>
      <c r="Y40" s="34"/>
      <c r="Z40" s="34"/>
      <c r="AA40" s="34"/>
      <c r="AB40" s="34"/>
      <c r="AC40" s="34"/>
      <c r="AD40" s="34"/>
      <c r="AE40" s="34"/>
    </row>
    <row r="41" spans="1:31" s="4" customFormat="1" ht="15" customHeight="1">
      <c r="A41" s="34"/>
      <c r="B41" s="3">
        <v>35</v>
      </c>
      <c r="C41" s="26" t="str">
        <f>IF(นักเรียน!B40="","",นักเรียน!B40)</f>
        <v/>
      </c>
      <c r="D41" s="27" t="str">
        <f>IF(นักเรียน!C40="","",นักเรียน!C40)</f>
        <v/>
      </c>
      <c r="E41" s="44"/>
      <c r="F41" s="45"/>
      <c r="G41" s="45"/>
      <c r="H41" s="45"/>
      <c r="I41" s="46"/>
      <c r="J41" s="44"/>
      <c r="K41" s="45"/>
      <c r="L41" s="45"/>
      <c r="M41" s="45"/>
      <c r="N41" s="46"/>
      <c r="O41" s="44"/>
      <c r="P41" s="45"/>
      <c r="Q41" s="45"/>
      <c r="R41" s="45"/>
      <c r="S41" s="46"/>
      <c r="T41" s="43" t="str">
        <f t="shared" si="0"/>
        <v/>
      </c>
      <c r="U41" s="43" t="str">
        <f t="shared" si="1"/>
        <v/>
      </c>
      <c r="V41" s="34"/>
      <c r="W41" s="39">
        <f t="shared" si="2"/>
        <v>0</v>
      </c>
      <c r="X41" s="65">
        <f t="shared" si="3"/>
        <v>0</v>
      </c>
      <c r="Y41" s="34"/>
      <c r="Z41" s="34"/>
      <c r="AA41" s="34"/>
      <c r="AB41" s="34"/>
      <c r="AC41" s="34"/>
      <c r="AD41" s="34"/>
      <c r="AE41" s="34"/>
    </row>
    <row r="42" spans="1:31" s="4" customFormat="1" ht="15" customHeight="1">
      <c r="A42" s="34"/>
      <c r="B42" s="3">
        <v>36</v>
      </c>
      <c r="C42" s="26" t="str">
        <f>IF(นักเรียน!B41="","",นักเรียน!B41)</f>
        <v/>
      </c>
      <c r="D42" s="27" t="str">
        <f>IF(นักเรียน!C41="","",นักเรียน!C41)</f>
        <v/>
      </c>
      <c r="E42" s="44"/>
      <c r="F42" s="45"/>
      <c r="G42" s="45"/>
      <c r="H42" s="45"/>
      <c r="I42" s="46"/>
      <c r="J42" s="44"/>
      <c r="K42" s="45"/>
      <c r="L42" s="45"/>
      <c r="M42" s="45"/>
      <c r="N42" s="46"/>
      <c r="O42" s="44"/>
      <c r="P42" s="45"/>
      <c r="Q42" s="45"/>
      <c r="R42" s="45"/>
      <c r="S42" s="46"/>
      <c r="T42" s="43" t="str">
        <f t="shared" si="0"/>
        <v/>
      </c>
      <c r="U42" s="43" t="str">
        <f t="shared" si="1"/>
        <v/>
      </c>
      <c r="V42" s="34"/>
      <c r="W42" s="39">
        <f t="shared" si="2"/>
        <v>0</v>
      </c>
      <c r="X42" s="65">
        <f t="shared" si="3"/>
        <v>0</v>
      </c>
      <c r="Y42" s="34"/>
      <c r="Z42" s="34"/>
      <c r="AA42" s="34"/>
      <c r="AB42" s="34"/>
      <c r="AC42" s="34"/>
      <c r="AD42" s="34"/>
      <c r="AE42" s="34"/>
    </row>
    <row r="43" spans="1:31" s="4" customFormat="1" ht="15" customHeight="1">
      <c r="A43" s="34"/>
      <c r="B43" s="3">
        <v>37</v>
      </c>
      <c r="C43" s="26" t="str">
        <f>IF(นักเรียน!B42="","",นักเรียน!B42)</f>
        <v/>
      </c>
      <c r="D43" s="27" t="str">
        <f>IF(นักเรียน!C42="","",นักเรียน!C42)</f>
        <v/>
      </c>
      <c r="E43" s="44"/>
      <c r="F43" s="45"/>
      <c r="G43" s="45"/>
      <c r="H43" s="45"/>
      <c r="I43" s="46"/>
      <c r="J43" s="44"/>
      <c r="K43" s="45"/>
      <c r="L43" s="45"/>
      <c r="M43" s="45"/>
      <c r="N43" s="46"/>
      <c r="O43" s="44"/>
      <c r="P43" s="45"/>
      <c r="Q43" s="45"/>
      <c r="R43" s="45"/>
      <c r="S43" s="46"/>
      <c r="T43" s="43" t="str">
        <f t="shared" si="0"/>
        <v/>
      </c>
      <c r="U43" s="43" t="str">
        <f t="shared" si="1"/>
        <v/>
      </c>
      <c r="V43" s="34"/>
      <c r="W43" s="39">
        <f t="shared" si="2"/>
        <v>0</v>
      </c>
      <c r="X43" s="65">
        <f t="shared" si="3"/>
        <v>0</v>
      </c>
      <c r="Y43" s="34"/>
      <c r="Z43" s="34"/>
      <c r="AA43" s="34"/>
      <c r="AB43" s="34"/>
      <c r="AC43" s="34"/>
      <c r="AD43" s="34"/>
      <c r="AE43" s="34"/>
    </row>
    <row r="44" spans="1:31" s="5" customFormat="1" ht="15" customHeight="1">
      <c r="A44" s="35"/>
      <c r="B44" s="3">
        <v>38</v>
      </c>
      <c r="C44" s="26" t="str">
        <f>IF(นักเรียน!B43="","",นักเรียน!B43)</f>
        <v/>
      </c>
      <c r="D44" s="27" t="str">
        <f>IF(นักเรียน!C43="","",นักเรียน!C43)</f>
        <v/>
      </c>
      <c r="E44" s="44"/>
      <c r="F44" s="45"/>
      <c r="G44" s="45"/>
      <c r="H44" s="45"/>
      <c r="I44" s="46"/>
      <c r="J44" s="44"/>
      <c r="K44" s="45"/>
      <c r="L44" s="45"/>
      <c r="M44" s="45"/>
      <c r="N44" s="46"/>
      <c r="O44" s="44"/>
      <c r="P44" s="45"/>
      <c r="Q44" s="45"/>
      <c r="R44" s="45"/>
      <c r="S44" s="46"/>
      <c r="T44" s="43" t="str">
        <f t="shared" si="0"/>
        <v/>
      </c>
      <c r="U44" s="43" t="str">
        <f t="shared" si="1"/>
        <v/>
      </c>
      <c r="V44" s="35"/>
      <c r="W44" s="39">
        <f t="shared" si="2"/>
        <v>0</v>
      </c>
      <c r="X44" s="65">
        <f t="shared" si="3"/>
        <v>0</v>
      </c>
      <c r="Y44" s="35"/>
      <c r="Z44" s="35"/>
      <c r="AA44" s="35"/>
      <c r="AB44" s="35"/>
      <c r="AC44" s="35"/>
      <c r="AD44" s="35"/>
      <c r="AE44" s="35"/>
    </row>
    <row r="45" spans="1:31" s="5" customFormat="1" ht="15" customHeight="1">
      <c r="A45" s="35"/>
      <c r="B45" s="3">
        <v>39</v>
      </c>
      <c r="C45" s="26" t="str">
        <f>IF(นักเรียน!B44="","",นักเรียน!B44)</f>
        <v/>
      </c>
      <c r="D45" s="27" t="str">
        <f>IF(นักเรียน!C44="","",นักเรียน!C44)</f>
        <v/>
      </c>
      <c r="E45" s="44"/>
      <c r="F45" s="45"/>
      <c r="G45" s="45"/>
      <c r="H45" s="45"/>
      <c r="I45" s="46"/>
      <c r="J45" s="44"/>
      <c r="K45" s="45"/>
      <c r="L45" s="45"/>
      <c r="M45" s="45"/>
      <c r="N45" s="46"/>
      <c r="O45" s="44"/>
      <c r="P45" s="45"/>
      <c r="Q45" s="45"/>
      <c r="R45" s="45"/>
      <c r="S45" s="46"/>
      <c r="T45" s="43" t="str">
        <f t="shared" si="0"/>
        <v/>
      </c>
      <c r="U45" s="43" t="str">
        <f t="shared" si="1"/>
        <v/>
      </c>
      <c r="V45" s="35"/>
      <c r="W45" s="39">
        <f t="shared" si="2"/>
        <v>0</v>
      </c>
      <c r="X45" s="65">
        <f t="shared" si="3"/>
        <v>0</v>
      </c>
      <c r="Y45" s="35"/>
      <c r="Z45" s="35"/>
      <c r="AA45" s="35"/>
      <c r="AB45" s="35"/>
      <c r="AC45" s="35"/>
      <c r="AD45" s="35"/>
      <c r="AE45" s="35"/>
    </row>
    <row r="46" spans="1:31" s="5" customFormat="1" ht="15" customHeight="1">
      <c r="A46" s="35"/>
      <c r="B46" s="3">
        <v>40</v>
      </c>
      <c r="C46" s="26" t="str">
        <f>IF(นักเรียน!B45="","",นักเรียน!B45)</f>
        <v/>
      </c>
      <c r="D46" s="27" t="str">
        <f>IF(นักเรียน!C45="","",นักเรียน!C45)</f>
        <v/>
      </c>
      <c r="E46" s="44"/>
      <c r="F46" s="45"/>
      <c r="G46" s="45"/>
      <c r="H46" s="45"/>
      <c r="I46" s="46"/>
      <c r="J46" s="44"/>
      <c r="K46" s="45"/>
      <c r="L46" s="45"/>
      <c r="M46" s="45"/>
      <c r="N46" s="46"/>
      <c r="O46" s="44"/>
      <c r="P46" s="45"/>
      <c r="Q46" s="45"/>
      <c r="R46" s="45"/>
      <c r="S46" s="46"/>
      <c r="T46" s="43" t="str">
        <f t="shared" si="0"/>
        <v/>
      </c>
      <c r="U46" s="43" t="str">
        <f t="shared" si="1"/>
        <v/>
      </c>
      <c r="V46" s="35"/>
      <c r="W46" s="39">
        <f t="shared" si="2"/>
        <v>0</v>
      </c>
      <c r="X46" s="65">
        <f t="shared" si="3"/>
        <v>0</v>
      </c>
      <c r="Y46" s="35"/>
      <c r="Z46" s="35"/>
      <c r="AA46" s="35"/>
      <c r="AB46" s="35"/>
      <c r="AC46" s="35"/>
      <c r="AD46" s="35"/>
      <c r="AE46" s="35"/>
    </row>
    <row r="47" spans="1:31" s="5" customFormat="1" ht="15" customHeight="1">
      <c r="A47" s="35"/>
      <c r="B47" s="3">
        <v>41</v>
      </c>
      <c r="C47" s="26" t="str">
        <f>IF(นักเรียน!B46="","",นักเรียน!B46)</f>
        <v/>
      </c>
      <c r="D47" s="27" t="str">
        <f>IF(นักเรียน!C46="","",นักเรียน!C46)</f>
        <v/>
      </c>
      <c r="E47" s="44"/>
      <c r="F47" s="45"/>
      <c r="G47" s="45"/>
      <c r="H47" s="45"/>
      <c r="I47" s="46"/>
      <c r="J47" s="44"/>
      <c r="K47" s="45"/>
      <c r="L47" s="45"/>
      <c r="M47" s="45"/>
      <c r="N47" s="46"/>
      <c r="O47" s="44"/>
      <c r="P47" s="45"/>
      <c r="Q47" s="45"/>
      <c r="R47" s="45"/>
      <c r="S47" s="46"/>
      <c r="T47" s="43" t="str">
        <f t="shared" si="0"/>
        <v/>
      </c>
      <c r="U47" s="43" t="str">
        <f t="shared" si="1"/>
        <v/>
      </c>
      <c r="V47" s="35"/>
      <c r="W47" s="39">
        <f t="shared" si="2"/>
        <v>0</v>
      </c>
      <c r="X47" s="65">
        <f t="shared" si="3"/>
        <v>0</v>
      </c>
      <c r="Y47" s="35"/>
      <c r="Z47" s="35"/>
      <c r="AA47" s="35"/>
      <c r="AB47" s="35"/>
      <c r="AC47" s="35"/>
      <c r="AD47" s="35"/>
      <c r="AE47" s="35"/>
    </row>
    <row r="48" spans="1:31" s="5" customFormat="1" ht="15" customHeight="1">
      <c r="A48" s="35"/>
      <c r="B48" s="3">
        <v>42</v>
      </c>
      <c r="C48" s="26" t="str">
        <f>IF(นักเรียน!B47="","",นักเรียน!B47)</f>
        <v/>
      </c>
      <c r="D48" s="27" t="str">
        <f>IF(นักเรียน!C47="","",นักเรียน!C47)</f>
        <v/>
      </c>
      <c r="E48" s="44"/>
      <c r="F48" s="45"/>
      <c r="G48" s="45"/>
      <c r="H48" s="45"/>
      <c r="I48" s="46"/>
      <c r="J48" s="44"/>
      <c r="K48" s="45"/>
      <c r="L48" s="45"/>
      <c r="M48" s="45"/>
      <c r="N48" s="46"/>
      <c r="O48" s="44"/>
      <c r="P48" s="45"/>
      <c r="Q48" s="45"/>
      <c r="R48" s="45"/>
      <c r="S48" s="46"/>
      <c r="T48" s="43" t="str">
        <f t="shared" si="0"/>
        <v/>
      </c>
      <c r="U48" s="43" t="str">
        <f t="shared" si="1"/>
        <v/>
      </c>
      <c r="V48" s="35"/>
      <c r="W48" s="39">
        <f t="shared" si="2"/>
        <v>0</v>
      </c>
      <c r="X48" s="65">
        <f t="shared" si="3"/>
        <v>0</v>
      </c>
      <c r="Y48" s="35"/>
      <c r="Z48" s="35"/>
      <c r="AA48" s="35"/>
      <c r="AB48" s="35"/>
      <c r="AC48" s="35"/>
      <c r="AD48" s="35"/>
      <c r="AE48" s="35"/>
    </row>
    <row r="49" spans="1:31" s="5" customFormat="1" ht="15" customHeight="1">
      <c r="A49" s="35"/>
      <c r="B49" s="3">
        <v>43</v>
      </c>
      <c r="C49" s="26" t="str">
        <f>IF(นักเรียน!B48="","",นักเรียน!B48)</f>
        <v/>
      </c>
      <c r="D49" s="27" t="str">
        <f>IF(นักเรียน!C48="","",นักเรียน!C48)</f>
        <v/>
      </c>
      <c r="E49" s="44"/>
      <c r="F49" s="45"/>
      <c r="G49" s="45"/>
      <c r="H49" s="45"/>
      <c r="I49" s="46"/>
      <c r="J49" s="44"/>
      <c r="K49" s="45"/>
      <c r="L49" s="45"/>
      <c r="M49" s="45"/>
      <c r="N49" s="46"/>
      <c r="O49" s="44"/>
      <c r="P49" s="45"/>
      <c r="Q49" s="45"/>
      <c r="R49" s="45"/>
      <c r="S49" s="46"/>
      <c r="T49" s="43" t="str">
        <f t="shared" si="0"/>
        <v/>
      </c>
      <c r="U49" s="43" t="str">
        <f t="shared" si="1"/>
        <v/>
      </c>
      <c r="V49" s="35"/>
      <c r="W49" s="39">
        <f t="shared" si="2"/>
        <v>0</v>
      </c>
      <c r="X49" s="65">
        <f t="shared" si="3"/>
        <v>0</v>
      </c>
      <c r="Y49" s="35"/>
      <c r="Z49" s="35"/>
      <c r="AA49" s="35"/>
      <c r="AB49" s="35"/>
      <c r="AC49" s="35"/>
      <c r="AD49" s="35"/>
      <c r="AE49" s="35"/>
    </row>
    <row r="50" spans="1:31" s="5" customFormat="1" ht="15" customHeight="1">
      <c r="A50" s="35"/>
      <c r="B50" s="3">
        <v>44</v>
      </c>
      <c r="C50" s="26" t="str">
        <f>IF(นักเรียน!B49="","",นักเรียน!B49)</f>
        <v/>
      </c>
      <c r="D50" s="27" t="str">
        <f>IF(นักเรียน!C49="","",นักเรียน!C49)</f>
        <v/>
      </c>
      <c r="E50" s="44"/>
      <c r="F50" s="45"/>
      <c r="G50" s="45"/>
      <c r="H50" s="45"/>
      <c r="I50" s="46"/>
      <c r="J50" s="44"/>
      <c r="K50" s="45"/>
      <c r="L50" s="45"/>
      <c r="M50" s="45"/>
      <c r="N50" s="46"/>
      <c r="O50" s="44"/>
      <c r="P50" s="45"/>
      <c r="Q50" s="45"/>
      <c r="R50" s="45"/>
      <c r="S50" s="46"/>
      <c r="T50" s="43" t="str">
        <f t="shared" si="0"/>
        <v/>
      </c>
      <c r="U50" s="43" t="str">
        <f t="shared" si="1"/>
        <v/>
      </c>
      <c r="V50" s="35"/>
      <c r="W50" s="39">
        <f t="shared" si="2"/>
        <v>0</v>
      </c>
      <c r="X50" s="65">
        <f t="shared" si="3"/>
        <v>0</v>
      </c>
      <c r="Y50" s="35"/>
      <c r="Z50" s="35"/>
      <c r="AA50" s="35"/>
      <c r="AB50" s="35"/>
      <c r="AC50" s="35"/>
      <c r="AD50" s="35"/>
      <c r="AE50" s="35"/>
    </row>
    <row r="51" spans="1:31" s="5" customFormat="1" ht="15" customHeight="1">
      <c r="A51" s="35"/>
      <c r="B51" s="3">
        <v>45</v>
      </c>
      <c r="C51" s="26" t="str">
        <f>IF(นักเรียน!B50="","",นักเรียน!B50)</f>
        <v/>
      </c>
      <c r="D51" s="27" t="str">
        <f>IF(นักเรียน!C50="","",นักเรียน!C50)</f>
        <v/>
      </c>
      <c r="E51" s="44"/>
      <c r="F51" s="45"/>
      <c r="G51" s="45"/>
      <c r="H51" s="45"/>
      <c r="I51" s="46"/>
      <c r="J51" s="44"/>
      <c r="K51" s="45"/>
      <c r="L51" s="45"/>
      <c r="M51" s="45"/>
      <c r="N51" s="46"/>
      <c r="O51" s="44"/>
      <c r="P51" s="45"/>
      <c r="Q51" s="45"/>
      <c r="R51" s="45"/>
      <c r="S51" s="46"/>
      <c r="T51" s="43" t="str">
        <f t="shared" si="0"/>
        <v/>
      </c>
      <c r="U51" s="43" t="str">
        <f>IF(T51="","",IF(T51=5,"ดีเยี่ยม",IF(T51=4,"ดีมาก",IF(T51=3,"ดี",IF(T51=2,"พอใช้","ปรับปรุง")))))</f>
        <v/>
      </c>
      <c r="V51" s="35"/>
      <c r="W51" s="39">
        <f t="shared" si="2"/>
        <v>0</v>
      </c>
      <c r="X51" s="65">
        <f t="shared" si="3"/>
        <v>0</v>
      </c>
      <c r="Y51" s="35"/>
      <c r="Z51" s="35"/>
      <c r="AA51" s="35"/>
      <c r="AB51" s="35"/>
      <c r="AC51" s="35"/>
      <c r="AD51" s="35"/>
      <c r="AE51" s="35"/>
    </row>
    <row r="52" spans="1:31" s="5" customFormat="1" ht="18.75" customHeight="1">
      <c r="A52" s="35"/>
      <c r="B52" s="168" t="s">
        <v>45</v>
      </c>
      <c r="C52" s="168"/>
      <c r="D52" s="168"/>
      <c r="E52" s="168"/>
      <c r="F52" s="168"/>
      <c r="G52" s="168"/>
      <c r="H52" s="168"/>
      <c r="I52" s="168"/>
      <c r="J52" s="170" t="str">
        <f>IF(Y2=0,"",Y2)</f>
        <v/>
      </c>
      <c r="K52" s="170"/>
      <c r="L52" s="170"/>
      <c r="M52" s="170"/>
      <c r="N52" s="170"/>
      <c r="O52" s="168" t="s">
        <v>36</v>
      </c>
      <c r="P52" s="168"/>
      <c r="Q52" s="168"/>
      <c r="R52" s="168"/>
      <c r="S52" s="168"/>
      <c r="T52" s="169" t="str">
        <f>IF(Y4="-","-",Y4)</f>
        <v>-</v>
      </c>
      <c r="U52" s="170"/>
      <c r="V52" s="35"/>
      <c r="W52" s="66"/>
      <c r="X52" s="67"/>
      <c r="Y52" s="35"/>
      <c r="Z52" s="35"/>
      <c r="AA52" s="35"/>
      <c r="AB52" s="35"/>
      <c r="AC52" s="35"/>
      <c r="AD52" s="35"/>
      <c r="AE52" s="35"/>
    </row>
    <row r="53" spans="1:31" s="5" customFormat="1" ht="18.75" customHeight="1">
      <c r="A53" s="35"/>
      <c r="B53" s="171" t="s">
        <v>35</v>
      </c>
      <c r="C53" s="171"/>
      <c r="D53" s="171"/>
      <c r="E53" s="171"/>
      <c r="F53" s="171"/>
      <c r="G53" s="171"/>
      <c r="H53" s="171"/>
      <c r="I53" s="171"/>
      <c r="J53" s="172" t="str">
        <f>IF(Y3="-","",Y3)</f>
        <v/>
      </c>
      <c r="K53" s="173"/>
      <c r="L53" s="173"/>
      <c r="M53" s="173"/>
      <c r="N53" s="173"/>
      <c r="O53" s="171" t="s">
        <v>2</v>
      </c>
      <c r="P53" s="171"/>
      <c r="Q53" s="171"/>
      <c r="R53" s="171"/>
      <c r="S53" s="171"/>
      <c r="T53" s="180" t="str">
        <f>IF(T52="-","-",IF(T52&gt;=0.9,5,IF(T52&gt;=0.75,4,IF(T52&gt;=0.6,3,IF(T52&gt;=0.5,2,1)))))</f>
        <v>-</v>
      </c>
      <c r="U53" s="180"/>
      <c r="V53" s="35"/>
      <c r="W53" s="66"/>
      <c r="X53" s="67"/>
      <c r="Y53" s="35"/>
      <c r="Z53" s="35"/>
      <c r="AA53" s="35"/>
      <c r="AB53" s="35"/>
      <c r="AC53" s="35"/>
      <c r="AD53" s="35"/>
      <c r="AE53" s="35"/>
    </row>
    <row r="54" spans="1:31" s="5" customFormat="1" ht="18.75" customHeight="1">
      <c r="A54" s="35"/>
      <c r="B54" s="168" t="s">
        <v>46</v>
      </c>
      <c r="C54" s="168"/>
      <c r="D54" s="168"/>
      <c r="E54" s="168"/>
      <c r="F54" s="168"/>
      <c r="G54" s="168"/>
      <c r="H54" s="168"/>
      <c r="I54" s="168"/>
      <c r="J54" s="168"/>
      <c r="K54" s="168"/>
      <c r="L54" s="168"/>
      <c r="M54" s="168"/>
      <c r="N54" s="168"/>
      <c r="O54" s="168"/>
      <c r="P54" s="168"/>
      <c r="Q54" s="168"/>
      <c r="R54" s="168"/>
      <c r="S54" s="168"/>
      <c r="T54" s="170" t="str">
        <f>IF(T53="-","-",IF(T53=5,"ดีเยี่ยม",IF(T53=4,"ดีมาก",IF(T53=3,"ดี",IF(T53=2,"พอใช้","ปรับปรุง")))))</f>
        <v>-</v>
      </c>
      <c r="U54" s="170"/>
      <c r="V54" s="35"/>
      <c r="W54" s="66"/>
      <c r="X54" s="67"/>
      <c r="Y54" s="35"/>
      <c r="Z54" s="35"/>
      <c r="AA54" s="35"/>
      <c r="AB54" s="35"/>
      <c r="AC54" s="35"/>
      <c r="AD54" s="35"/>
      <c r="AE54" s="35"/>
    </row>
    <row r="55" spans="1:31" s="5" customFormat="1" ht="15.75" customHeight="1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8"/>
      <c r="X55" s="35"/>
      <c r="Y55" s="35"/>
      <c r="Z55" s="35"/>
      <c r="AA55" s="35"/>
      <c r="AB55" s="35"/>
      <c r="AC55" s="35"/>
      <c r="AD55" s="35"/>
      <c r="AE55" s="35"/>
    </row>
    <row r="56" spans="1:31">
      <c r="B56" s="33"/>
      <c r="C56" s="33"/>
      <c r="D56" s="68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49" t="s">
        <v>37</v>
      </c>
      <c r="U56" s="57">
        <f>COUNTIF(T7:T51,5)</f>
        <v>0</v>
      </c>
      <c r="V56" s="33" t="s">
        <v>34</v>
      </c>
    </row>
    <row r="57" spans="1:31"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49" t="s">
        <v>38</v>
      </c>
      <c r="U57" s="57">
        <f>COUNTIF(T7:T51,4)</f>
        <v>0</v>
      </c>
      <c r="V57" s="33" t="s">
        <v>34</v>
      </c>
    </row>
    <row r="58" spans="1:31"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49" t="s">
        <v>39</v>
      </c>
      <c r="U58" s="57">
        <f>COUNTIF(T7:T51,3)</f>
        <v>0</v>
      </c>
      <c r="V58" s="33" t="s">
        <v>34</v>
      </c>
    </row>
    <row r="59" spans="1:31"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49" t="s">
        <v>40</v>
      </c>
      <c r="U59" s="57">
        <f>COUNTIF(T7:T51,2)</f>
        <v>0</v>
      </c>
      <c r="V59" s="33" t="s">
        <v>34</v>
      </c>
    </row>
    <row r="60" spans="1:31"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49" t="s">
        <v>41</v>
      </c>
      <c r="U60" s="57">
        <f>COUNTIF(T7:T51,1)</f>
        <v>0</v>
      </c>
      <c r="V60" s="33" t="s">
        <v>34</v>
      </c>
    </row>
    <row r="61" spans="1:31"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49" t="s">
        <v>44</v>
      </c>
      <c r="U61" s="58">
        <f>SUM(U56:U60)</f>
        <v>0</v>
      </c>
      <c r="V61" s="33" t="s">
        <v>34</v>
      </c>
    </row>
    <row r="62" spans="1:31"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</row>
    <row r="63" spans="1:31"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</row>
    <row r="64" spans="1:31"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</row>
    <row r="65" spans="2:21"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</row>
    <row r="66" spans="2:21"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</row>
    <row r="67" spans="2:21"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</row>
    <row r="68" spans="2:21"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</row>
    <row r="69" spans="2:21"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</row>
    <row r="70" spans="2:21"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</row>
    <row r="71" spans="2:21"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</row>
    <row r="72" spans="2:21"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</row>
    <row r="73" spans="2:21"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</row>
    <row r="74" spans="2:21"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</row>
    <row r="75" spans="2:21"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</row>
    <row r="76" spans="2:21"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</row>
    <row r="77" spans="2:21"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</row>
    <row r="78" spans="2:21"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</row>
    <row r="79" spans="2:21"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</row>
    <row r="80" spans="2:21"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</row>
    <row r="81" spans="2:21"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</row>
    <row r="82" spans="2:21"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</row>
    <row r="83" spans="2:21"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</row>
    <row r="84" spans="2:21"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</row>
    <row r="85" spans="2:21"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</row>
  </sheetData>
  <sheetProtection password="CF17" sheet="1" objects="1" scenarios="1" selectLockedCells="1"/>
  <mergeCells count="19">
    <mergeCell ref="C2:T2"/>
    <mergeCell ref="B5:B6"/>
    <mergeCell ref="C5:C6"/>
    <mergeCell ref="D5:D6"/>
    <mergeCell ref="E5:I5"/>
    <mergeCell ref="J5:N5"/>
    <mergeCell ref="O5:S5"/>
    <mergeCell ref="T5:T6"/>
    <mergeCell ref="B54:S54"/>
    <mergeCell ref="T54:U54"/>
    <mergeCell ref="U5:U6"/>
    <mergeCell ref="B52:I52"/>
    <mergeCell ref="J52:N52"/>
    <mergeCell ref="O52:S52"/>
    <mergeCell ref="T52:U52"/>
    <mergeCell ref="B53:I53"/>
    <mergeCell ref="J53:N53"/>
    <mergeCell ref="O53:S53"/>
    <mergeCell ref="T53:U53"/>
  </mergeCells>
  <dataValidations count="5">
    <dataValidation type="list" allowBlank="1" showInputMessage="1" showErrorMessage="1" error="ในช่องนี้กรอกค่าระดับการประเมินเป็น 4 เท่านั้นครับ" prompt="ระดับคุณภาพ &quot;ดีมาก&quot;" sqref="P7:P51 K7:K51 F7:F51">
      <formula1>scor4</formula1>
    </dataValidation>
    <dataValidation type="list" allowBlank="1" showInputMessage="1" showErrorMessage="1" error="ในช่องนี้กรอกค่าระดับการประเมินเป็น 5 เท่านั้นครับ" prompt="ระดับคุณภาพ &quot;ดีเยี่ยม&quot;" sqref="O7:O51 J7:J51 E7:E51">
      <formula1>scor5</formula1>
    </dataValidation>
    <dataValidation type="list" allowBlank="1" showInputMessage="1" showErrorMessage="1" error="ในช่องนี้กรอกค่าระดับการประเมินเป็น 3 เท่านั้นครับ" prompt="ระดับคุณภาพ &quot;ดี&quot;" sqref="Q7:Q51 L7:L51 G7:G51">
      <formula1>scor3</formula1>
    </dataValidation>
    <dataValidation type="list" allowBlank="1" showInputMessage="1" showErrorMessage="1" error="ในช่องนี้กรอกค่าระดับการประเมินเป็น 2 เท่านั้นครับ" prompt="ระดับคุณภาพ &quot;พอใช้&quot;" sqref="R7:R51 M7:M51 H7:H51">
      <formula1>scor2</formula1>
    </dataValidation>
    <dataValidation type="list" allowBlank="1" showInputMessage="1" showErrorMessage="1" error="ในช่องนี้กรอกค่าระดับการประเมินเป็น 1 เท่านั้นครับ" prompt="ระดับคุณภาพ &quot;ปรับปรุง&quot;" sqref="S7:S51 N7:N51 I7:I51">
      <formula1>scor1</formula1>
    </dataValidation>
  </dataValidations>
  <printOptions horizontalCentered="1"/>
  <pageMargins left="0.51181102362204722" right="0.11811023622047245" top="0.35433070866141736" bottom="0.15748031496062992" header="0.11811023622047245" footer="0.11811023622047245"/>
  <pageSetup paperSize="9" scale="90" orientation="portrait" blackAndWhite="1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A1:AJ85"/>
  <sheetViews>
    <sheetView showGridLines="0" showRowColHeaders="0" workbookViewId="0">
      <selection activeCell="AB4" sqref="AB4"/>
    </sheetView>
  </sheetViews>
  <sheetFormatPr defaultColWidth="23.25" defaultRowHeight="22.5"/>
  <cols>
    <col min="1" max="1" width="15" style="33" customWidth="1"/>
    <col min="2" max="2" width="4.125" style="1" customWidth="1"/>
    <col min="3" max="3" width="8.75" style="1" customWidth="1"/>
    <col min="4" max="4" width="21.875" style="1" customWidth="1"/>
    <col min="5" max="24" width="2.625" style="1" customWidth="1"/>
    <col min="25" max="25" width="5.75" style="1" customWidth="1"/>
    <col min="26" max="26" width="7.75" style="1" customWidth="1"/>
    <col min="27" max="27" width="10.625" style="33" customWidth="1"/>
    <col min="28" max="28" width="14.625" style="36" customWidth="1"/>
    <col min="29" max="29" width="15.875" style="33" customWidth="1"/>
    <col min="30" max="30" width="10.25" style="33" customWidth="1"/>
    <col min="31" max="31" width="13.625" style="33" customWidth="1"/>
    <col min="32" max="36" width="23.25" style="33"/>
    <col min="37" max="16384" width="23.25" style="1"/>
  </cols>
  <sheetData>
    <row r="1" spans="1:36"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C1" s="52" t="s">
        <v>43</v>
      </c>
      <c r="AD1" s="70">
        <v>1</v>
      </c>
      <c r="AE1" s="56" t="s">
        <v>42</v>
      </c>
    </row>
    <row r="2" spans="1:36" s="7" customFormat="1" ht="19.5" customHeight="1">
      <c r="A2" s="32"/>
      <c r="B2" s="24"/>
      <c r="C2" s="162" t="str">
        <f>"แบบประเมินมาตรฐานด้านคุณภาพผู้เรียน  "&amp;บันทึกข้อความ!Q8&amp;" ปีการศึกษา "&amp;บันทึกข้อความ!Q9</f>
        <v>แบบประเมินมาตรฐานด้านคุณภาพผู้เรียน  ระดับมัธยมศึกษาปีที่... ปีการศึกษา 2556</v>
      </c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24"/>
      <c r="AA2" s="32"/>
      <c r="AB2" s="37"/>
      <c r="AC2" s="52" t="s">
        <v>33</v>
      </c>
      <c r="AD2" s="54">
        <f>SUM(Z56:Z58)</f>
        <v>0</v>
      </c>
      <c r="AE2" s="56" t="s">
        <v>34</v>
      </c>
      <c r="AF2" s="32"/>
      <c r="AG2" s="32"/>
      <c r="AH2" s="32"/>
      <c r="AI2" s="32"/>
      <c r="AJ2" s="32"/>
    </row>
    <row r="3" spans="1:36" s="7" customFormat="1" ht="19.5" customHeight="1">
      <c r="A3" s="32"/>
      <c r="B3" s="24"/>
      <c r="C3" s="24" t="s">
        <v>26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32"/>
      <c r="AB3" s="51"/>
      <c r="AC3" s="52" t="s">
        <v>35</v>
      </c>
      <c r="AD3" s="55" t="str">
        <f>IF(AD2=0,"-",AD2*100/Z61)</f>
        <v>-</v>
      </c>
      <c r="AE3" s="56"/>
      <c r="AF3" s="32"/>
      <c r="AG3" s="32"/>
      <c r="AH3" s="32"/>
      <c r="AI3" s="32"/>
      <c r="AJ3" s="32"/>
    </row>
    <row r="4" spans="1:36" s="21" customFormat="1" ht="21" customHeight="1">
      <c r="A4" s="32"/>
      <c r="D4" s="21" t="s">
        <v>58</v>
      </c>
      <c r="AA4" s="32"/>
      <c r="AB4" s="152"/>
      <c r="AC4" s="52" t="s">
        <v>36</v>
      </c>
      <c r="AD4" s="55" t="str">
        <f>IF(AD3="-","-",AD3*AD1/100)</f>
        <v>-</v>
      </c>
      <c r="AE4" s="56" t="s">
        <v>42</v>
      </c>
      <c r="AF4" s="32"/>
      <c r="AG4" s="32"/>
      <c r="AH4" s="32"/>
      <c r="AI4" s="32"/>
      <c r="AJ4" s="32"/>
    </row>
    <row r="5" spans="1:36" s="7" customFormat="1" ht="73.5" customHeight="1">
      <c r="A5" s="32"/>
      <c r="B5" s="167" t="s">
        <v>0</v>
      </c>
      <c r="C5" s="178" t="str">
        <f>นักเรียน!B5</f>
        <v>เลขประจำตัว</v>
      </c>
      <c r="D5" s="167" t="s">
        <v>1</v>
      </c>
      <c r="E5" s="175" t="s">
        <v>64</v>
      </c>
      <c r="F5" s="176"/>
      <c r="G5" s="176"/>
      <c r="H5" s="176"/>
      <c r="I5" s="177"/>
      <c r="J5" s="175" t="s">
        <v>59</v>
      </c>
      <c r="K5" s="176"/>
      <c r="L5" s="176"/>
      <c r="M5" s="176"/>
      <c r="N5" s="177"/>
      <c r="O5" s="175" t="s">
        <v>60</v>
      </c>
      <c r="P5" s="176"/>
      <c r="Q5" s="176"/>
      <c r="R5" s="176"/>
      <c r="S5" s="176"/>
      <c r="T5" s="175" t="s">
        <v>61</v>
      </c>
      <c r="U5" s="176"/>
      <c r="V5" s="176"/>
      <c r="W5" s="176"/>
      <c r="X5" s="176"/>
      <c r="Y5" s="174" t="s">
        <v>31</v>
      </c>
      <c r="Z5" s="174" t="s">
        <v>30</v>
      </c>
      <c r="AA5" s="32"/>
      <c r="AB5" s="47" t="s">
        <v>8</v>
      </c>
      <c r="AC5" s="48" t="s">
        <v>9</v>
      </c>
      <c r="AD5" s="32"/>
      <c r="AE5" s="32"/>
      <c r="AF5" s="32"/>
      <c r="AG5" s="32"/>
      <c r="AH5" s="32"/>
      <c r="AI5" s="32"/>
      <c r="AJ5" s="32"/>
    </row>
    <row r="6" spans="1:36" ht="24" customHeight="1">
      <c r="B6" s="167"/>
      <c r="C6" s="178"/>
      <c r="D6" s="167"/>
      <c r="E6" s="40">
        <v>5</v>
      </c>
      <c r="F6" s="41">
        <v>4</v>
      </c>
      <c r="G6" s="41">
        <v>3</v>
      </c>
      <c r="H6" s="41">
        <v>2</v>
      </c>
      <c r="I6" s="42">
        <v>1</v>
      </c>
      <c r="J6" s="40">
        <v>5</v>
      </c>
      <c r="K6" s="41">
        <v>4</v>
      </c>
      <c r="L6" s="41">
        <v>3</v>
      </c>
      <c r="M6" s="41">
        <v>2</v>
      </c>
      <c r="N6" s="42">
        <v>1</v>
      </c>
      <c r="O6" s="40">
        <v>5</v>
      </c>
      <c r="P6" s="41">
        <v>4</v>
      </c>
      <c r="Q6" s="41">
        <v>3</v>
      </c>
      <c r="R6" s="41">
        <v>2</v>
      </c>
      <c r="S6" s="41">
        <v>1</v>
      </c>
      <c r="T6" s="41">
        <v>5</v>
      </c>
      <c r="U6" s="41">
        <v>4</v>
      </c>
      <c r="V6" s="41">
        <v>3</v>
      </c>
      <c r="W6" s="41">
        <v>2</v>
      </c>
      <c r="X6" s="50">
        <v>1</v>
      </c>
      <c r="Y6" s="174"/>
      <c r="Z6" s="174"/>
      <c r="AB6" s="63">
        <v>20</v>
      </c>
      <c r="AC6" s="64">
        <v>100</v>
      </c>
    </row>
    <row r="7" spans="1:36" s="4" customFormat="1" ht="15" customHeight="1">
      <c r="A7" s="34"/>
      <c r="B7" s="3">
        <v>1</v>
      </c>
      <c r="C7" s="26">
        <f>IF(นักเรียน!B6="","",นักเรียน!B6)</f>
        <v>4462</v>
      </c>
      <c r="D7" s="27" t="str">
        <f>IF(นักเรียน!C6="","",นักเรียน!C6)</f>
        <v>สามเณร</v>
      </c>
      <c r="E7" s="44"/>
      <c r="F7" s="45"/>
      <c r="G7" s="45"/>
      <c r="H7" s="45"/>
      <c r="I7" s="46"/>
      <c r="J7" s="44"/>
      <c r="K7" s="45"/>
      <c r="L7" s="45"/>
      <c r="M7" s="45"/>
      <c r="N7" s="46"/>
      <c r="O7" s="44"/>
      <c r="P7" s="45"/>
      <c r="Q7" s="45"/>
      <c r="R7" s="45"/>
      <c r="S7" s="46"/>
      <c r="T7" s="44"/>
      <c r="U7" s="45"/>
      <c r="V7" s="45"/>
      <c r="W7" s="45"/>
      <c r="X7" s="46"/>
      <c r="Y7" s="43" t="str">
        <f>IF(AC7=0,"",IF(AC7&gt;=90,5,IF(AC7&gt;=75,4,IF(AC7&gt;=60,3,IF(AC7&gt;=50,2,1)))))</f>
        <v/>
      </c>
      <c r="Z7" s="43" t="str">
        <f>IF(Y7="","",IF(Y7=5,"ดีเยี่ยม",IF(Y7=4,"ดีมาก",IF(Y7=3,"ดี",IF(Y7=2,"พอใช้","ปรับปรุง")))))</f>
        <v/>
      </c>
      <c r="AA7" s="34"/>
      <c r="AB7" s="39">
        <f>SUM(E7:X7)</f>
        <v>0</v>
      </c>
      <c r="AC7" s="65">
        <f>AB7*100/$AB$6</f>
        <v>0</v>
      </c>
      <c r="AD7" s="34"/>
      <c r="AE7" s="34"/>
      <c r="AF7" s="34"/>
      <c r="AG7" s="34"/>
      <c r="AH7" s="34"/>
      <c r="AI7" s="34"/>
      <c r="AJ7" s="34"/>
    </row>
    <row r="8" spans="1:36" s="4" customFormat="1" ht="15" customHeight="1">
      <c r="A8" s="34"/>
      <c r="B8" s="3">
        <v>2</v>
      </c>
      <c r="C8" s="26">
        <f>IF(นักเรียน!B7="","",นักเรียน!B7)</f>
        <v>7338</v>
      </c>
      <c r="D8" s="27" t="str">
        <f>IF(นักเรียน!C7="","",นักเรียน!C7)</f>
        <v>สามเณร</v>
      </c>
      <c r="E8" s="44"/>
      <c r="F8" s="45"/>
      <c r="G8" s="45"/>
      <c r="H8" s="45"/>
      <c r="I8" s="46"/>
      <c r="J8" s="44"/>
      <c r="K8" s="45"/>
      <c r="L8" s="45"/>
      <c r="M8" s="45"/>
      <c r="N8" s="46"/>
      <c r="O8" s="44"/>
      <c r="P8" s="45"/>
      <c r="Q8" s="45"/>
      <c r="R8" s="45"/>
      <c r="S8" s="46"/>
      <c r="T8" s="44"/>
      <c r="U8" s="45"/>
      <c r="V8" s="45"/>
      <c r="W8" s="45"/>
      <c r="X8" s="46"/>
      <c r="Y8" s="43" t="str">
        <f t="shared" ref="Y8:Y51" si="0">IF(AC8=0,"",IF(AC8&gt;=90,5,IF(AC8&gt;=75,4,IF(AC8&gt;=60,3,IF(AC8&gt;=50,2,1)))))</f>
        <v/>
      </c>
      <c r="Z8" s="43" t="str">
        <f t="shared" ref="Z8:Z50" si="1">IF(Y8="","",IF(Y8=5,"ดีเยี่ยม",IF(Y8=4,"ดีมาก",IF(Y8=3,"ดี",IF(Y8=2,"พอใช้","ปรับปรุง")))))</f>
        <v/>
      </c>
      <c r="AA8" s="34"/>
      <c r="AB8" s="39">
        <f t="shared" ref="AB8:AB51" si="2">SUM(E8:X8)</f>
        <v>0</v>
      </c>
      <c r="AC8" s="65">
        <f t="shared" ref="AC8:AC51" si="3">AB8*100/$AB$6</f>
        <v>0</v>
      </c>
      <c r="AD8" s="34"/>
      <c r="AE8" s="34"/>
      <c r="AF8" s="34"/>
      <c r="AG8" s="34"/>
      <c r="AH8" s="34"/>
      <c r="AI8" s="34"/>
      <c r="AJ8" s="34"/>
    </row>
    <row r="9" spans="1:36" s="4" customFormat="1" ht="15" customHeight="1">
      <c r="A9" s="34"/>
      <c r="B9" s="3">
        <v>3</v>
      </c>
      <c r="C9" s="26">
        <f>IF(นักเรียน!B8="","",นักเรียน!B8)</f>
        <v>7341</v>
      </c>
      <c r="D9" s="27" t="str">
        <f>IF(นักเรียน!C8="","",นักเรียน!C8)</f>
        <v>สามเณร</v>
      </c>
      <c r="E9" s="44"/>
      <c r="F9" s="45"/>
      <c r="G9" s="45"/>
      <c r="H9" s="45"/>
      <c r="I9" s="46"/>
      <c r="J9" s="44"/>
      <c r="K9" s="45"/>
      <c r="L9" s="45"/>
      <c r="M9" s="45"/>
      <c r="N9" s="46"/>
      <c r="O9" s="44"/>
      <c r="P9" s="45"/>
      <c r="Q9" s="45"/>
      <c r="R9" s="45"/>
      <c r="S9" s="46"/>
      <c r="T9" s="44"/>
      <c r="U9" s="45"/>
      <c r="V9" s="45"/>
      <c r="W9" s="45"/>
      <c r="X9" s="46"/>
      <c r="Y9" s="43" t="str">
        <f t="shared" si="0"/>
        <v/>
      </c>
      <c r="Z9" s="43" t="str">
        <f t="shared" si="1"/>
        <v/>
      </c>
      <c r="AA9" s="34"/>
      <c r="AB9" s="39">
        <f t="shared" si="2"/>
        <v>0</v>
      </c>
      <c r="AC9" s="65">
        <f t="shared" si="3"/>
        <v>0</v>
      </c>
      <c r="AD9" s="34"/>
      <c r="AE9" s="34"/>
      <c r="AF9" s="34"/>
      <c r="AG9" s="34"/>
      <c r="AH9" s="34"/>
      <c r="AI9" s="34"/>
      <c r="AJ9" s="34"/>
    </row>
    <row r="10" spans="1:36" s="4" customFormat="1" ht="15" customHeight="1">
      <c r="A10" s="34"/>
      <c r="B10" s="3">
        <v>4</v>
      </c>
      <c r="C10" s="26">
        <f>IF(นักเรียน!B9="","",นักเรียน!B9)</f>
        <v>7410</v>
      </c>
      <c r="D10" s="27" t="str">
        <f>IF(นักเรียน!C9="","",นักเรียน!C9)</f>
        <v>สามเณร</v>
      </c>
      <c r="E10" s="44"/>
      <c r="F10" s="45"/>
      <c r="G10" s="45"/>
      <c r="H10" s="45"/>
      <c r="I10" s="46"/>
      <c r="J10" s="44"/>
      <c r="K10" s="45"/>
      <c r="L10" s="45"/>
      <c r="M10" s="45"/>
      <c r="N10" s="46"/>
      <c r="O10" s="44"/>
      <c r="P10" s="45"/>
      <c r="Q10" s="45"/>
      <c r="R10" s="45"/>
      <c r="S10" s="46"/>
      <c r="T10" s="44"/>
      <c r="U10" s="45"/>
      <c r="V10" s="45"/>
      <c r="W10" s="45"/>
      <c r="X10" s="46"/>
      <c r="Y10" s="43" t="str">
        <f t="shared" si="0"/>
        <v/>
      </c>
      <c r="Z10" s="43" t="str">
        <f t="shared" si="1"/>
        <v/>
      </c>
      <c r="AA10" s="34"/>
      <c r="AB10" s="39">
        <f t="shared" si="2"/>
        <v>0</v>
      </c>
      <c r="AC10" s="65">
        <f t="shared" si="3"/>
        <v>0</v>
      </c>
      <c r="AD10" s="34"/>
      <c r="AE10" s="34"/>
      <c r="AF10" s="34"/>
      <c r="AG10" s="34"/>
      <c r="AH10" s="34"/>
      <c r="AI10" s="34"/>
      <c r="AJ10" s="34"/>
    </row>
    <row r="11" spans="1:36" s="4" customFormat="1" ht="15" customHeight="1">
      <c r="A11" s="34"/>
      <c r="B11" s="3">
        <v>5</v>
      </c>
      <c r="C11" s="26">
        <f>IF(นักเรียน!B10="","",นักเรียน!B10)</f>
        <v>7418</v>
      </c>
      <c r="D11" s="27" t="str">
        <f>IF(นักเรียน!C10="","",นักเรียน!C10)</f>
        <v>สามเณร</v>
      </c>
      <c r="E11" s="44"/>
      <c r="F11" s="45"/>
      <c r="G11" s="45"/>
      <c r="H11" s="45"/>
      <c r="I11" s="46"/>
      <c r="J11" s="44"/>
      <c r="K11" s="45"/>
      <c r="L11" s="45"/>
      <c r="M11" s="45"/>
      <c r="N11" s="46"/>
      <c r="O11" s="44"/>
      <c r="P11" s="45"/>
      <c r="Q11" s="45"/>
      <c r="R11" s="45"/>
      <c r="S11" s="46"/>
      <c r="T11" s="44"/>
      <c r="U11" s="45"/>
      <c r="V11" s="45"/>
      <c r="W11" s="45"/>
      <c r="X11" s="46"/>
      <c r="Y11" s="43" t="str">
        <f t="shared" si="0"/>
        <v/>
      </c>
      <c r="Z11" s="43" t="str">
        <f t="shared" si="1"/>
        <v/>
      </c>
      <c r="AA11" s="34"/>
      <c r="AB11" s="39">
        <f t="shared" si="2"/>
        <v>0</v>
      </c>
      <c r="AC11" s="65">
        <f t="shared" si="3"/>
        <v>0</v>
      </c>
      <c r="AD11" s="34"/>
      <c r="AE11" s="34"/>
      <c r="AF11" s="34"/>
      <c r="AG11" s="34"/>
      <c r="AH11" s="34"/>
      <c r="AI11" s="34"/>
      <c r="AJ11" s="34"/>
    </row>
    <row r="12" spans="1:36" s="4" customFormat="1" ht="15" customHeight="1">
      <c r="A12" s="34"/>
      <c r="B12" s="3">
        <v>6</v>
      </c>
      <c r="C12" s="26">
        <f>IF(นักเรียน!B11="","",นักเรียน!B11)</f>
        <v>7420</v>
      </c>
      <c r="D12" s="27" t="str">
        <f>IF(นักเรียน!C11="","",นักเรียน!C11)</f>
        <v>สามเณร</v>
      </c>
      <c r="E12" s="44"/>
      <c r="F12" s="45"/>
      <c r="G12" s="45"/>
      <c r="H12" s="45"/>
      <c r="I12" s="46"/>
      <c r="J12" s="44"/>
      <c r="K12" s="45"/>
      <c r="L12" s="45"/>
      <c r="M12" s="45"/>
      <c r="N12" s="46"/>
      <c r="O12" s="44"/>
      <c r="P12" s="45"/>
      <c r="Q12" s="45"/>
      <c r="R12" s="45"/>
      <c r="S12" s="46"/>
      <c r="T12" s="44"/>
      <c r="U12" s="45"/>
      <c r="V12" s="45"/>
      <c r="W12" s="45"/>
      <c r="X12" s="46"/>
      <c r="Y12" s="43" t="str">
        <f t="shared" si="0"/>
        <v/>
      </c>
      <c r="Z12" s="43" t="str">
        <f t="shared" si="1"/>
        <v/>
      </c>
      <c r="AA12" s="34"/>
      <c r="AB12" s="39">
        <f t="shared" si="2"/>
        <v>0</v>
      </c>
      <c r="AC12" s="65">
        <f t="shared" si="3"/>
        <v>0</v>
      </c>
      <c r="AD12" s="34"/>
      <c r="AE12" s="34"/>
      <c r="AF12" s="34"/>
      <c r="AG12" s="34"/>
      <c r="AH12" s="34"/>
      <c r="AI12" s="34"/>
      <c r="AJ12" s="34"/>
    </row>
    <row r="13" spans="1:36" s="4" customFormat="1" ht="15" customHeight="1">
      <c r="A13" s="34"/>
      <c r="B13" s="3">
        <v>7</v>
      </c>
      <c r="C13" s="26">
        <f>IF(นักเรียน!B12="","",นักเรียน!B12)</f>
        <v>7421</v>
      </c>
      <c r="D13" s="27" t="str">
        <f>IF(นักเรียน!C12="","",นักเรียน!C12)</f>
        <v>สามเณร</v>
      </c>
      <c r="E13" s="44"/>
      <c r="F13" s="45"/>
      <c r="G13" s="45"/>
      <c r="H13" s="45"/>
      <c r="I13" s="46"/>
      <c r="J13" s="44"/>
      <c r="K13" s="45"/>
      <c r="L13" s="45"/>
      <c r="M13" s="45"/>
      <c r="N13" s="46"/>
      <c r="O13" s="44"/>
      <c r="P13" s="45"/>
      <c r="Q13" s="45"/>
      <c r="R13" s="45"/>
      <c r="S13" s="46"/>
      <c r="T13" s="44"/>
      <c r="U13" s="45"/>
      <c r="V13" s="45"/>
      <c r="W13" s="45"/>
      <c r="X13" s="46"/>
      <c r="Y13" s="43" t="str">
        <f t="shared" si="0"/>
        <v/>
      </c>
      <c r="Z13" s="43" t="str">
        <f t="shared" si="1"/>
        <v/>
      </c>
      <c r="AA13" s="34"/>
      <c r="AB13" s="39">
        <f t="shared" si="2"/>
        <v>0</v>
      </c>
      <c r="AC13" s="65">
        <f t="shared" si="3"/>
        <v>0</v>
      </c>
      <c r="AD13" s="34"/>
      <c r="AE13" s="34"/>
      <c r="AF13" s="34"/>
      <c r="AG13" s="34"/>
      <c r="AH13" s="34"/>
      <c r="AI13" s="34"/>
      <c r="AJ13" s="34"/>
    </row>
    <row r="14" spans="1:36" s="4" customFormat="1" ht="15" customHeight="1">
      <c r="A14" s="34"/>
      <c r="B14" s="3">
        <v>8</v>
      </c>
      <c r="C14" s="26">
        <f>IF(นักเรียน!B13="","",นักเรียน!B13)</f>
        <v>7424</v>
      </c>
      <c r="D14" s="27" t="str">
        <f>IF(นักเรียน!C13="","",นักเรียน!C13)</f>
        <v>สามเณร</v>
      </c>
      <c r="E14" s="44"/>
      <c r="F14" s="45"/>
      <c r="G14" s="45"/>
      <c r="H14" s="45"/>
      <c r="I14" s="46"/>
      <c r="J14" s="44"/>
      <c r="K14" s="45"/>
      <c r="L14" s="45"/>
      <c r="M14" s="45"/>
      <c r="N14" s="46"/>
      <c r="O14" s="44"/>
      <c r="P14" s="45"/>
      <c r="Q14" s="45"/>
      <c r="R14" s="45"/>
      <c r="S14" s="46"/>
      <c r="T14" s="44"/>
      <c r="U14" s="45"/>
      <c r="V14" s="45"/>
      <c r="W14" s="45"/>
      <c r="X14" s="46"/>
      <c r="Y14" s="43" t="str">
        <f t="shared" si="0"/>
        <v/>
      </c>
      <c r="Z14" s="43" t="str">
        <f t="shared" si="1"/>
        <v/>
      </c>
      <c r="AA14" s="34"/>
      <c r="AB14" s="39">
        <f t="shared" si="2"/>
        <v>0</v>
      </c>
      <c r="AC14" s="65">
        <f t="shared" si="3"/>
        <v>0</v>
      </c>
      <c r="AD14" s="34"/>
      <c r="AE14" s="34"/>
      <c r="AF14" s="34"/>
      <c r="AG14" s="34"/>
      <c r="AH14" s="34"/>
      <c r="AI14" s="34"/>
      <c r="AJ14" s="34"/>
    </row>
    <row r="15" spans="1:36" s="4" customFormat="1" ht="15" customHeight="1">
      <c r="A15" s="34"/>
      <c r="B15" s="3">
        <v>9</v>
      </c>
      <c r="C15" s="26">
        <f>IF(นักเรียน!B14="","",นักเรียน!B14)</f>
        <v>7425</v>
      </c>
      <c r="D15" s="27" t="str">
        <f>IF(นักเรียน!C14="","",นักเรียน!C14)</f>
        <v>สามเณร</v>
      </c>
      <c r="E15" s="44"/>
      <c r="F15" s="45"/>
      <c r="G15" s="45"/>
      <c r="H15" s="45"/>
      <c r="I15" s="46"/>
      <c r="J15" s="44"/>
      <c r="K15" s="45"/>
      <c r="L15" s="45"/>
      <c r="M15" s="45"/>
      <c r="N15" s="46"/>
      <c r="O15" s="44"/>
      <c r="P15" s="45"/>
      <c r="Q15" s="45"/>
      <c r="R15" s="45"/>
      <c r="S15" s="46"/>
      <c r="T15" s="44"/>
      <c r="U15" s="45"/>
      <c r="V15" s="45"/>
      <c r="W15" s="45"/>
      <c r="X15" s="46"/>
      <c r="Y15" s="43" t="str">
        <f t="shared" si="0"/>
        <v/>
      </c>
      <c r="Z15" s="43" t="str">
        <f t="shared" si="1"/>
        <v/>
      </c>
      <c r="AA15" s="34"/>
      <c r="AB15" s="39">
        <f t="shared" si="2"/>
        <v>0</v>
      </c>
      <c r="AC15" s="65">
        <f t="shared" si="3"/>
        <v>0</v>
      </c>
      <c r="AD15" s="34"/>
      <c r="AE15" s="34"/>
      <c r="AF15" s="34"/>
      <c r="AG15" s="34"/>
      <c r="AH15" s="34"/>
      <c r="AI15" s="34"/>
      <c r="AJ15" s="34"/>
    </row>
    <row r="16" spans="1:36" s="4" customFormat="1" ht="15" customHeight="1">
      <c r="A16" s="34"/>
      <c r="B16" s="3">
        <v>10</v>
      </c>
      <c r="C16" s="26">
        <f>IF(นักเรียน!B15="","",นักเรียน!B15)</f>
        <v>7431</v>
      </c>
      <c r="D16" s="27" t="str">
        <f>IF(นักเรียน!C15="","",นักเรียน!C15)</f>
        <v>สามเณร</v>
      </c>
      <c r="E16" s="44"/>
      <c r="F16" s="45"/>
      <c r="G16" s="45"/>
      <c r="H16" s="45"/>
      <c r="I16" s="46"/>
      <c r="J16" s="44"/>
      <c r="K16" s="45"/>
      <c r="L16" s="45"/>
      <c r="M16" s="45"/>
      <c r="N16" s="46"/>
      <c r="O16" s="44"/>
      <c r="P16" s="45"/>
      <c r="Q16" s="45"/>
      <c r="R16" s="45"/>
      <c r="S16" s="46"/>
      <c r="T16" s="44"/>
      <c r="U16" s="45"/>
      <c r="V16" s="45"/>
      <c r="W16" s="45"/>
      <c r="X16" s="46"/>
      <c r="Y16" s="43" t="str">
        <f t="shared" si="0"/>
        <v/>
      </c>
      <c r="Z16" s="43" t="str">
        <f t="shared" si="1"/>
        <v/>
      </c>
      <c r="AA16" s="34"/>
      <c r="AB16" s="39">
        <f t="shared" si="2"/>
        <v>0</v>
      </c>
      <c r="AC16" s="65">
        <f t="shared" si="3"/>
        <v>0</v>
      </c>
      <c r="AD16" s="34"/>
      <c r="AE16" s="34"/>
      <c r="AF16" s="34"/>
      <c r="AG16" s="34"/>
      <c r="AH16" s="34"/>
      <c r="AI16" s="34"/>
      <c r="AJ16" s="34"/>
    </row>
    <row r="17" spans="1:36" s="4" customFormat="1" ht="15" customHeight="1">
      <c r="A17" s="34"/>
      <c r="B17" s="3">
        <v>11</v>
      </c>
      <c r="C17" s="26">
        <f>IF(นักเรียน!B16="","",นักเรียน!B16)</f>
        <v>7435</v>
      </c>
      <c r="D17" s="27" t="str">
        <f>IF(นักเรียน!C16="","",นักเรียน!C16)</f>
        <v>สามเณร</v>
      </c>
      <c r="E17" s="44"/>
      <c r="F17" s="45"/>
      <c r="G17" s="45"/>
      <c r="H17" s="45"/>
      <c r="I17" s="46"/>
      <c r="J17" s="44"/>
      <c r="K17" s="45"/>
      <c r="L17" s="45"/>
      <c r="M17" s="45"/>
      <c r="N17" s="46"/>
      <c r="O17" s="44"/>
      <c r="P17" s="45"/>
      <c r="Q17" s="45"/>
      <c r="R17" s="45"/>
      <c r="S17" s="46"/>
      <c r="T17" s="44"/>
      <c r="U17" s="45"/>
      <c r="V17" s="45"/>
      <c r="W17" s="45"/>
      <c r="X17" s="46"/>
      <c r="Y17" s="43" t="str">
        <f t="shared" si="0"/>
        <v/>
      </c>
      <c r="Z17" s="43" t="str">
        <f t="shared" si="1"/>
        <v/>
      </c>
      <c r="AA17" s="34"/>
      <c r="AB17" s="39">
        <f t="shared" si="2"/>
        <v>0</v>
      </c>
      <c r="AC17" s="65">
        <f t="shared" si="3"/>
        <v>0</v>
      </c>
      <c r="AD17" s="34"/>
      <c r="AE17" s="34"/>
      <c r="AF17" s="34"/>
      <c r="AG17" s="34"/>
      <c r="AH17" s="34"/>
      <c r="AI17" s="34"/>
      <c r="AJ17" s="34"/>
    </row>
    <row r="18" spans="1:36" s="4" customFormat="1" ht="15" customHeight="1">
      <c r="A18" s="34"/>
      <c r="B18" s="3">
        <v>12</v>
      </c>
      <c r="C18" s="26">
        <f>IF(นักเรียน!B17="","",นักเรียน!B17)</f>
        <v>7442</v>
      </c>
      <c r="D18" s="27" t="str">
        <f>IF(นักเรียน!C17="","",นักเรียน!C17)</f>
        <v>สามเณร</v>
      </c>
      <c r="E18" s="44"/>
      <c r="F18" s="45"/>
      <c r="G18" s="45"/>
      <c r="H18" s="45"/>
      <c r="I18" s="46"/>
      <c r="J18" s="44"/>
      <c r="K18" s="45"/>
      <c r="L18" s="45"/>
      <c r="M18" s="45"/>
      <c r="N18" s="46"/>
      <c r="O18" s="44"/>
      <c r="P18" s="45"/>
      <c r="Q18" s="45"/>
      <c r="R18" s="45"/>
      <c r="S18" s="46"/>
      <c r="T18" s="44"/>
      <c r="U18" s="45"/>
      <c r="V18" s="45"/>
      <c r="W18" s="45"/>
      <c r="X18" s="46"/>
      <c r="Y18" s="43" t="str">
        <f t="shared" si="0"/>
        <v/>
      </c>
      <c r="Z18" s="43" t="str">
        <f t="shared" si="1"/>
        <v/>
      </c>
      <c r="AA18" s="34"/>
      <c r="AB18" s="39">
        <f t="shared" si="2"/>
        <v>0</v>
      </c>
      <c r="AC18" s="65">
        <f t="shared" si="3"/>
        <v>0</v>
      </c>
      <c r="AD18" s="34"/>
      <c r="AE18" s="34"/>
      <c r="AF18" s="34"/>
      <c r="AG18" s="34"/>
      <c r="AH18" s="34"/>
      <c r="AI18" s="34"/>
      <c r="AJ18" s="34"/>
    </row>
    <row r="19" spans="1:36" s="4" customFormat="1" ht="15" customHeight="1">
      <c r="A19" s="34"/>
      <c r="B19" s="3">
        <v>13</v>
      </c>
      <c r="C19" s="26">
        <f>IF(นักเรียน!B18="","",นักเรียน!B18)</f>
        <v>7443</v>
      </c>
      <c r="D19" s="27" t="str">
        <f>IF(นักเรียน!C18="","",นักเรียน!C18)</f>
        <v>สามเณร</v>
      </c>
      <c r="E19" s="44"/>
      <c r="F19" s="45"/>
      <c r="G19" s="45"/>
      <c r="H19" s="45"/>
      <c r="I19" s="46"/>
      <c r="J19" s="44"/>
      <c r="K19" s="45"/>
      <c r="L19" s="45"/>
      <c r="M19" s="45"/>
      <c r="N19" s="46"/>
      <c r="O19" s="44"/>
      <c r="P19" s="45"/>
      <c r="Q19" s="45"/>
      <c r="R19" s="45"/>
      <c r="S19" s="46"/>
      <c r="T19" s="44"/>
      <c r="U19" s="45"/>
      <c r="V19" s="45"/>
      <c r="W19" s="45"/>
      <c r="X19" s="46"/>
      <c r="Y19" s="43" t="str">
        <f t="shared" si="0"/>
        <v/>
      </c>
      <c r="Z19" s="43" t="str">
        <f t="shared" si="1"/>
        <v/>
      </c>
      <c r="AA19" s="34"/>
      <c r="AB19" s="39">
        <f t="shared" si="2"/>
        <v>0</v>
      </c>
      <c r="AC19" s="65">
        <f t="shared" si="3"/>
        <v>0</v>
      </c>
      <c r="AD19" s="34"/>
      <c r="AE19" s="34"/>
      <c r="AF19" s="34"/>
      <c r="AG19" s="34"/>
      <c r="AH19" s="34"/>
      <c r="AI19" s="34"/>
      <c r="AJ19" s="34"/>
    </row>
    <row r="20" spans="1:36" s="4" customFormat="1" ht="15" customHeight="1">
      <c r="A20" s="34"/>
      <c r="B20" s="3">
        <v>14</v>
      </c>
      <c r="C20" s="26">
        <f>IF(นักเรียน!B19="","",นักเรียน!B19)</f>
        <v>7446</v>
      </c>
      <c r="D20" s="27" t="str">
        <f>IF(นักเรียน!C19="","",นักเรียน!C19)</f>
        <v>สามเณร</v>
      </c>
      <c r="E20" s="44"/>
      <c r="F20" s="45"/>
      <c r="G20" s="45"/>
      <c r="H20" s="45"/>
      <c r="I20" s="46"/>
      <c r="J20" s="44"/>
      <c r="K20" s="45"/>
      <c r="L20" s="45"/>
      <c r="M20" s="45"/>
      <c r="N20" s="46"/>
      <c r="O20" s="44"/>
      <c r="P20" s="45"/>
      <c r="Q20" s="45"/>
      <c r="R20" s="45"/>
      <c r="S20" s="46"/>
      <c r="T20" s="44"/>
      <c r="U20" s="45"/>
      <c r="V20" s="45"/>
      <c r="W20" s="45"/>
      <c r="X20" s="46"/>
      <c r="Y20" s="43" t="str">
        <f t="shared" si="0"/>
        <v/>
      </c>
      <c r="Z20" s="43" t="str">
        <f t="shared" si="1"/>
        <v/>
      </c>
      <c r="AA20" s="34"/>
      <c r="AB20" s="39">
        <f t="shared" si="2"/>
        <v>0</v>
      </c>
      <c r="AC20" s="65">
        <f t="shared" si="3"/>
        <v>0</v>
      </c>
      <c r="AD20" s="34"/>
      <c r="AE20" s="34"/>
      <c r="AF20" s="34"/>
      <c r="AG20" s="34"/>
      <c r="AH20" s="34"/>
      <c r="AI20" s="34"/>
      <c r="AJ20" s="34"/>
    </row>
    <row r="21" spans="1:36" s="4" customFormat="1" ht="15" customHeight="1">
      <c r="A21" s="34"/>
      <c r="B21" s="3">
        <v>15</v>
      </c>
      <c r="C21" s="26">
        <f>IF(นักเรียน!B20="","",นักเรียน!B20)</f>
        <v>7447</v>
      </c>
      <c r="D21" s="27" t="str">
        <f>IF(นักเรียน!C20="","",นักเรียน!C20)</f>
        <v>สามเณร</v>
      </c>
      <c r="E21" s="44"/>
      <c r="F21" s="45"/>
      <c r="G21" s="45"/>
      <c r="H21" s="45"/>
      <c r="I21" s="46"/>
      <c r="J21" s="44"/>
      <c r="K21" s="45"/>
      <c r="L21" s="45"/>
      <c r="M21" s="45"/>
      <c r="N21" s="46"/>
      <c r="O21" s="44"/>
      <c r="P21" s="45"/>
      <c r="Q21" s="45"/>
      <c r="R21" s="45"/>
      <c r="S21" s="46"/>
      <c r="T21" s="44"/>
      <c r="U21" s="45"/>
      <c r="V21" s="45"/>
      <c r="W21" s="45"/>
      <c r="X21" s="46"/>
      <c r="Y21" s="43" t="str">
        <f t="shared" si="0"/>
        <v/>
      </c>
      <c r="Z21" s="43" t="str">
        <f t="shared" si="1"/>
        <v/>
      </c>
      <c r="AA21" s="34"/>
      <c r="AB21" s="39">
        <f t="shared" si="2"/>
        <v>0</v>
      </c>
      <c r="AC21" s="65">
        <f t="shared" si="3"/>
        <v>0</v>
      </c>
      <c r="AD21" s="34"/>
      <c r="AE21" s="34"/>
      <c r="AF21" s="34"/>
      <c r="AG21" s="34"/>
      <c r="AH21" s="34"/>
      <c r="AI21" s="34"/>
      <c r="AJ21" s="34"/>
    </row>
    <row r="22" spans="1:36" s="4" customFormat="1" ht="15" customHeight="1">
      <c r="A22" s="34"/>
      <c r="B22" s="3">
        <v>16</v>
      </c>
      <c r="C22" s="26">
        <f>IF(นักเรียน!B21="","",นักเรียน!B21)</f>
        <v>7448</v>
      </c>
      <c r="D22" s="27" t="str">
        <f>IF(นักเรียน!C21="","",นักเรียน!C21)</f>
        <v>สามเณร</v>
      </c>
      <c r="E22" s="44"/>
      <c r="F22" s="45"/>
      <c r="G22" s="45"/>
      <c r="H22" s="45"/>
      <c r="I22" s="46"/>
      <c r="J22" s="44"/>
      <c r="K22" s="45"/>
      <c r="L22" s="45"/>
      <c r="M22" s="45"/>
      <c r="N22" s="46"/>
      <c r="O22" s="44"/>
      <c r="P22" s="45"/>
      <c r="Q22" s="45"/>
      <c r="R22" s="45"/>
      <c r="S22" s="46"/>
      <c r="T22" s="44"/>
      <c r="U22" s="45"/>
      <c r="V22" s="45"/>
      <c r="W22" s="45"/>
      <c r="X22" s="46"/>
      <c r="Y22" s="43" t="str">
        <f t="shared" si="0"/>
        <v/>
      </c>
      <c r="Z22" s="43" t="str">
        <f t="shared" si="1"/>
        <v/>
      </c>
      <c r="AA22" s="34"/>
      <c r="AB22" s="39">
        <f t="shared" si="2"/>
        <v>0</v>
      </c>
      <c r="AC22" s="65">
        <f t="shared" si="3"/>
        <v>0</v>
      </c>
      <c r="AD22" s="34"/>
      <c r="AE22" s="34"/>
      <c r="AF22" s="34"/>
      <c r="AG22" s="34"/>
      <c r="AH22" s="34"/>
      <c r="AI22" s="34"/>
      <c r="AJ22" s="34"/>
    </row>
    <row r="23" spans="1:36" s="4" customFormat="1" ht="15" customHeight="1">
      <c r="A23" s="34"/>
      <c r="B23" s="3">
        <v>17</v>
      </c>
      <c r="C23" s="26">
        <f>IF(นักเรียน!B22="","",นักเรียน!B22)</f>
        <v>7453</v>
      </c>
      <c r="D23" s="27" t="str">
        <f>IF(นักเรียน!C22="","",นักเรียน!C22)</f>
        <v>สามเณร</v>
      </c>
      <c r="E23" s="44"/>
      <c r="F23" s="45"/>
      <c r="G23" s="45"/>
      <c r="H23" s="45"/>
      <c r="I23" s="46"/>
      <c r="J23" s="44"/>
      <c r="K23" s="45"/>
      <c r="L23" s="45"/>
      <c r="M23" s="45"/>
      <c r="N23" s="46"/>
      <c r="O23" s="44"/>
      <c r="P23" s="45"/>
      <c r="Q23" s="45"/>
      <c r="R23" s="45"/>
      <c r="S23" s="46"/>
      <c r="T23" s="44"/>
      <c r="U23" s="45"/>
      <c r="V23" s="45"/>
      <c r="W23" s="45"/>
      <c r="X23" s="46"/>
      <c r="Y23" s="43" t="str">
        <f t="shared" si="0"/>
        <v/>
      </c>
      <c r="Z23" s="43" t="str">
        <f t="shared" si="1"/>
        <v/>
      </c>
      <c r="AA23" s="34"/>
      <c r="AB23" s="39">
        <f t="shared" si="2"/>
        <v>0</v>
      </c>
      <c r="AC23" s="65">
        <f t="shared" si="3"/>
        <v>0</v>
      </c>
      <c r="AD23" s="34"/>
      <c r="AE23" s="34"/>
      <c r="AF23" s="34"/>
      <c r="AG23" s="34"/>
      <c r="AH23" s="34"/>
      <c r="AI23" s="34"/>
      <c r="AJ23" s="34"/>
    </row>
    <row r="24" spans="1:36" s="4" customFormat="1" ht="15" customHeight="1">
      <c r="A24" s="34"/>
      <c r="B24" s="3">
        <v>18</v>
      </c>
      <c r="C24" s="26">
        <f>IF(นักเรียน!B23="","",นักเรียน!B23)</f>
        <v>7454</v>
      </c>
      <c r="D24" s="27" t="str">
        <f>IF(นักเรียน!C23="","",นักเรียน!C23)</f>
        <v>สามเณร</v>
      </c>
      <c r="E24" s="44"/>
      <c r="F24" s="45"/>
      <c r="G24" s="45"/>
      <c r="H24" s="45"/>
      <c r="I24" s="46"/>
      <c r="J24" s="44"/>
      <c r="K24" s="45"/>
      <c r="L24" s="45"/>
      <c r="M24" s="45"/>
      <c r="N24" s="46"/>
      <c r="O24" s="44"/>
      <c r="P24" s="45"/>
      <c r="Q24" s="45"/>
      <c r="R24" s="45"/>
      <c r="S24" s="46"/>
      <c r="T24" s="44"/>
      <c r="U24" s="45"/>
      <c r="V24" s="45"/>
      <c r="W24" s="45"/>
      <c r="X24" s="46"/>
      <c r="Y24" s="43" t="str">
        <f t="shared" si="0"/>
        <v/>
      </c>
      <c r="Z24" s="43" t="str">
        <f t="shared" si="1"/>
        <v/>
      </c>
      <c r="AA24" s="34"/>
      <c r="AB24" s="39">
        <f t="shared" si="2"/>
        <v>0</v>
      </c>
      <c r="AC24" s="65">
        <f t="shared" si="3"/>
        <v>0</v>
      </c>
      <c r="AD24" s="34"/>
      <c r="AE24" s="34"/>
      <c r="AF24" s="34"/>
      <c r="AG24" s="34"/>
      <c r="AH24" s="34"/>
      <c r="AI24" s="34"/>
      <c r="AJ24" s="34"/>
    </row>
    <row r="25" spans="1:36" s="4" customFormat="1" ht="15" customHeight="1">
      <c r="A25" s="34"/>
      <c r="B25" s="3">
        <v>19</v>
      </c>
      <c r="C25" s="26">
        <f>IF(นักเรียน!B24="","",นักเรียน!B24)</f>
        <v>7455</v>
      </c>
      <c r="D25" s="27" t="str">
        <f>IF(นักเรียน!C24="","",นักเรียน!C24)</f>
        <v>สามเณร</v>
      </c>
      <c r="E25" s="44"/>
      <c r="F25" s="45"/>
      <c r="G25" s="45"/>
      <c r="H25" s="45"/>
      <c r="I25" s="46"/>
      <c r="J25" s="44"/>
      <c r="K25" s="45"/>
      <c r="L25" s="45"/>
      <c r="M25" s="45"/>
      <c r="N25" s="46"/>
      <c r="O25" s="44"/>
      <c r="P25" s="45"/>
      <c r="Q25" s="45"/>
      <c r="R25" s="45"/>
      <c r="S25" s="46"/>
      <c r="T25" s="44"/>
      <c r="U25" s="45"/>
      <c r="V25" s="45"/>
      <c r="W25" s="45"/>
      <c r="X25" s="46"/>
      <c r="Y25" s="43" t="str">
        <f t="shared" si="0"/>
        <v/>
      </c>
      <c r="Z25" s="43" t="str">
        <f t="shared" si="1"/>
        <v/>
      </c>
      <c r="AA25" s="34"/>
      <c r="AB25" s="39">
        <f t="shared" si="2"/>
        <v>0</v>
      </c>
      <c r="AC25" s="65">
        <f t="shared" si="3"/>
        <v>0</v>
      </c>
      <c r="AD25" s="34"/>
      <c r="AE25" s="34"/>
      <c r="AF25" s="34"/>
      <c r="AG25" s="34"/>
      <c r="AH25" s="34"/>
      <c r="AI25" s="34"/>
      <c r="AJ25" s="34"/>
    </row>
    <row r="26" spans="1:36" s="4" customFormat="1" ht="15" customHeight="1">
      <c r="A26" s="34"/>
      <c r="B26" s="3">
        <v>20</v>
      </c>
      <c r="C26" s="26">
        <f>IF(นักเรียน!B25="","",นักเรียน!B25)</f>
        <v>7456</v>
      </c>
      <c r="D26" s="27" t="str">
        <f>IF(นักเรียน!C25="","",นักเรียน!C25)</f>
        <v>สามเณร</v>
      </c>
      <c r="E26" s="44"/>
      <c r="F26" s="45"/>
      <c r="G26" s="45"/>
      <c r="H26" s="45"/>
      <c r="I26" s="46"/>
      <c r="J26" s="44"/>
      <c r="K26" s="45"/>
      <c r="L26" s="45"/>
      <c r="M26" s="45"/>
      <c r="N26" s="46"/>
      <c r="O26" s="44"/>
      <c r="P26" s="45"/>
      <c r="Q26" s="45"/>
      <c r="R26" s="45"/>
      <c r="S26" s="46"/>
      <c r="T26" s="44"/>
      <c r="U26" s="45"/>
      <c r="V26" s="45"/>
      <c r="W26" s="45"/>
      <c r="X26" s="46"/>
      <c r="Y26" s="43" t="str">
        <f t="shared" si="0"/>
        <v/>
      </c>
      <c r="Z26" s="43" t="str">
        <f t="shared" si="1"/>
        <v/>
      </c>
      <c r="AA26" s="34"/>
      <c r="AB26" s="39">
        <f t="shared" si="2"/>
        <v>0</v>
      </c>
      <c r="AC26" s="65">
        <f t="shared" si="3"/>
        <v>0</v>
      </c>
      <c r="AD26" s="34"/>
      <c r="AE26" s="34"/>
      <c r="AF26" s="34"/>
      <c r="AG26" s="34"/>
      <c r="AH26" s="34"/>
      <c r="AI26" s="34"/>
      <c r="AJ26" s="34"/>
    </row>
    <row r="27" spans="1:36" s="4" customFormat="1" ht="15" customHeight="1">
      <c r="A27" s="34"/>
      <c r="B27" s="3">
        <v>21</v>
      </c>
      <c r="C27" s="26">
        <f>IF(นักเรียน!B26="","",นักเรียน!B26)</f>
        <v>7458</v>
      </c>
      <c r="D27" s="27" t="str">
        <f>IF(นักเรียน!C26="","",นักเรียน!C26)</f>
        <v>สามเณร</v>
      </c>
      <c r="E27" s="44"/>
      <c r="F27" s="45"/>
      <c r="G27" s="45"/>
      <c r="H27" s="45"/>
      <c r="I27" s="46"/>
      <c r="J27" s="44"/>
      <c r="K27" s="45"/>
      <c r="L27" s="45"/>
      <c r="M27" s="45"/>
      <c r="N27" s="46"/>
      <c r="O27" s="44"/>
      <c r="P27" s="45"/>
      <c r="Q27" s="45"/>
      <c r="R27" s="45"/>
      <c r="S27" s="46"/>
      <c r="T27" s="44"/>
      <c r="U27" s="45"/>
      <c r="V27" s="45"/>
      <c r="W27" s="45"/>
      <c r="X27" s="46"/>
      <c r="Y27" s="43" t="str">
        <f t="shared" si="0"/>
        <v/>
      </c>
      <c r="Z27" s="43" t="str">
        <f t="shared" si="1"/>
        <v/>
      </c>
      <c r="AA27" s="34"/>
      <c r="AB27" s="39">
        <f t="shared" si="2"/>
        <v>0</v>
      </c>
      <c r="AC27" s="65">
        <f t="shared" si="3"/>
        <v>0</v>
      </c>
      <c r="AD27" s="34"/>
      <c r="AE27" s="34"/>
      <c r="AF27" s="34"/>
      <c r="AG27" s="34"/>
      <c r="AH27" s="34"/>
      <c r="AI27" s="34"/>
      <c r="AJ27" s="34"/>
    </row>
    <row r="28" spans="1:36" s="4" customFormat="1" ht="15" customHeight="1">
      <c r="A28" s="34"/>
      <c r="B28" s="3">
        <v>22</v>
      </c>
      <c r="C28" s="26">
        <f>IF(นักเรียน!B27="","",นักเรียน!B27)</f>
        <v>7459</v>
      </c>
      <c r="D28" s="27" t="str">
        <f>IF(นักเรียน!C27="","",นักเรียน!C27)</f>
        <v>สามเณร</v>
      </c>
      <c r="E28" s="44"/>
      <c r="F28" s="45"/>
      <c r="G28" s="45"/>
      <c r="H28" s="45"/>
      <c r="I28" s="46"/>
      <c r="J28" s="44"/>
      <c r="K28" s="45"/>
      <c r="L28" s="45"/>
      <c r="M28" s="45"/>
      <c r="N28" s="46"/>
      <c r="O28" s="44"/>
      <c r="P28" s="45"/>
      <c r="Q28" s="45"/>
      <c r="R28" s="45"/>
      <c r="S28" s="46"/>
      <c r="T28" s="44"/>
      <c r="U28" s="45"/>
      <c r="V28" s="45"/>
      <c r="W28" s="45"/>
      <c r="X28" s="46"/>
      <c r="Y28" s="43" t="str">
        <f t="shared" si="0"/>
        <v/>
      </c>
      <c r="Z28" s="43" t="str">
        <f t="shared" si="1"/>
        <v/>
      </c>
      <c r="AA28" s="34"/>
      <c r="AB28" s="39">
        <f t="shared" si="2"/>
        <v>0</v>
      </c>
      <c r="AC28" s="65">
        <f t="shared" si="3"/>
        <v>0</v>
      </c>
      <c r="AD28" s="34"/>
      <c r="AE28" s="34"/>
      <c r="AF28" s="34"/>
      <c r="AG28" s="34"/>
      <c r="AH28" s="34"/>
      <c r="AI28" s="34"/>
      <c r="AJ28" s="34"/>
    </row>
    <row r="29" spans="1:36" s="4" customFormat="1" ht="15" customHeight="1">
      <c r="A29" s="34"/>
      <c r="B29" s="3">
        <v>23</v>
      </c>
      <c r="C29" s="26">
        <f>IF(นักเรียน!B28="","",นักเรียน!B28)</f>
        <v>7460</v>
      </c>
      <c r="D29" s="27" t="str">
        <f>IF(นักเรียน!C28="","",นักเรียน!C28)</f>
        <v>สามเณร</v>
      </c>
      <c r="E29" s="44"/>
      <c r="F29" s="45"/>
      <c r="G29" s="45"/>
      <c r="H29" s="45"/>
      <c r="I29" s="46"/>
      <c r="J29" s="44"/>
      <c r="K29" s="45"/>
      <c r="L29" s="45"/>
      <c r="M29" s="45"/>
      <c r="N29" s="46"/>
      <c r="O29" s="44"/>
      <c r="P29" s="45"/>
      <c r="Q29" s="45"/>
      <c r="R29" s="45"/>
      <c r="S29" s="46"/>
      <c r="T29" s="44"/>
      <c r="U29" s="45"/>
      <c r="V29" s="45"/>
      <c r="W29" s="45"/>
      <c r="X29" s="46"/>
      <c r="Y29" s="43" t="str">
        <f t="shared" si="0"/>
        <v/>
      </c>
      <c r="Z29" s="43" t="str">
        <f t="shared" si="1"/>
        <v/>
      </c>
      <c r="AA29" s="34"/>
      <c r="AB29" s="39">
        <f t="shared" si="2"/>
        <v>0</v>
      </c>
      <c r="AC29" s="65">
        <f t="shared" si="3"/>
        <v>0</v>
      </c>
      <c r="AD29" s="34"/>
      <c r="AE29" s="34"/>
      <c r="AF29" s="34"/>
      <c r="AG29" s="34"/>
      <c r="AH29" s="34"/>
      <c r="AI29" s="34"/>
      <c r="AJ29" s="34"/>
    </row>
    <row r="30" spans="1:36" s="4" customFormat="1" ht="15" customHeight="1">
      <c r="A30" s="34"/>
      <c r="B30" s="3">
        <v>24</v>
      </c>
      <c r="C30" s="26">
        <f>IF(นักเรียน!B29="","",นักเรียน!B29)</f>
        <v>7463</v>
      </c>
      <c r="D30" s="27" t="str">
        <f>IF(นักเรียน!C29="","",นักเรียน!C29)</f>
        <v>สามเณร</v>
      </c>
      <c r="E30" s="44"/>
      <c r="F30" s="45"/>
      <c r="G30" s="45"/>
      <c r="H30" s="45"/>
      <c r="I30" s="46"/>
      <c r="J30" s="44"/>
      <c r="K30" s="45"/>
      <c r="L30" s="45"/>
      <c r="M30" s="45"/>
      <c r="N30" s="46"/>
      <c r="O30" s="44"/>
      <c r="P30" s="45"/>
      <c r="Q30" s="45"/>
      <c r="R30" s="45"/>
      <c r="S30" s="46"/>
      <c r="T30" s="44"/>
      <c r="U30" s="45"/>
      <c r="V30" s="45"/>
      <c r="W30" s="45"/>
      <c r="X30" s="46"/>
      <c r="Y30" s="43" t="str">
        <f t="shared" si="0"/>
        <v/>
      </c>
      <c r="Z30" s="43" t="str">
        <f t="shared" si="1"/>
        <v/>
      </c>
      <c r="AA30" s="34"/>
      <c r="AB30" s="39">
        <f t="shared" si="2"/>
        <v>0</v>
      </c>
      <c r="AC30" s="65">
        <f t="shared" si="3"/>
        <v>0</v>
      </c>
      <c r="AD30" s="34"/>
      <c r="AE30" s="34"/>
      <c r="AF30" s="34"/>
      <c r="AG30" s="34"/>
      <c r="AH30" s="34"/>
      <c r="AI30" s="34"/>
      <c r="AJ30" s="34"/>
    </row>
    <row r="31" spans="1:36" s="4" customFormat="1" ht="15" customHeight="1">
      <c r="A31" s="34"/>
      <c r="B31" s="3">
        <v>25</v>
      </c>
      <c r="C31" s="26">
        <f>IF(นักเรียน!B30="","",นักเรียน!B30)</f>
        <v>7466</v>
      </c>
      <c r="D31" s="27" t="str">
        <f>IF(นักเรียน!C30="","",นักเรียน!C30)</f>
        <v>สามเณร</v>
      </c>
      <c r="E31" s="44"/>
      <c r="F31" s="45"/>
      <c r="G31" s="45"/>
      <c r="H31" s="45"/>
      <c r="I31" s="46"/>
      <c r="J31" s="44"/>
      <c r="K31" s="45"/>
      <c r="L31" s="45"/>
      <c r="M31" s="45"/>
      <c r="N31" s="46"/>
      <c r="O31" s="44"/>
      <c r="P31" s="45"/>
      <c r="Q31" s="45"/>
      <c r="R31" s="45"/>
      <c r="S31" s="46"/>
      <c r="T31" s="44"/>
      <c r="U31" s="45"/>
      <c r="V31" s="45"/>
      <c r="W31" s="45"/>
      <c r="X31" s="46"/>
      <c r="Y31" s="43" t="str">
        <f t="shared" si="0"/>
        <v/>
      </c>
      <c r="Z31" s="43" t="str">
        <f t="shared" si="1"/>
        <v/>
      </c>
      <c r="AA31" s="34"/>
      <c r="AB31" s="39">
        <f t="shared" si="2"/>
        <v>0</v>
      </c>
      <c r="AC31" s="65">
        <f t="shared" si="3"/>
        <v>0</v>
      </c>
      <c r="AD31" s="34"/>
      <c r="AE31" s="34"/>
      <c r="AF31" s="34"/>
      <c r="AG31" s="34"/>
      <c r="AH31" s="34"/>
      <c r="AI31" s="34"/>
      <c r="AJ31" s="34"/>
    </row>
    <row r="32" spans="1:36" s="4" customFormat="1" ht="15" customHeight="1">
      <c r="A32" s="34"/>
      <c r="B32" s="3">
        <v>26</v>
      </c>
      <c r="C32" s="26">
        <f>IF(นักเรียน!B31="","",นักเรียน!B31)</f>
        <v>7554</v>
      </c>
      <c r="D32" s="27" t="str">
        <f>IF(นักเรียน!C31="","",นักเรียน!C31)</f>
        <v>สามเณร</v>
      </c>
      <c r="E32" s="44"/>
      <c r="F32" s="45"/>
      <c r="G32" s="45"/>
      <c r="H32" s="45"/>
      <c r="I32" s="46"/>
      <c r="J32" s="44"/>
      <c r="K32" s="45"/>
      <c r="L32" s="45"/>
      <c r="M32" s="45"/>
      <c r="N32" s="46"/>
      <c r="O32" s="44"/>
      <c r="P32" s="45"/>
      <c r="Q32" s="45"/>
      <c r="R32" s="45"/>
      <c r="S32" s="46"/>
      <c r="T32" s="44"/>
      <c r="U32" s="45"/>
      <c r="V32" s="45"/>
      <c r="W32" s="45"/>
      <c r="X32" s="46"/>
      <c r="Y32" s="43" t="str">
        <f t="shared" si="0"/>
        <v/>
      </c>
      <c r="Z32" s="43" t="str">
        <f t="shared" si="1"/>
        <v/>
      </c>
      <c r="AA32" s="34"/>
      <c r="AB32" s="39">
        <f t="shared" si="2"/>
        <v>0</v>
      </c>
      <c r="AC32" s="65">
        <f t="shared" si="3"/>
        <v>0</v>
      </c>
      <c r="AD32" s="34"/>
      <c r="AE32" s="34"/>
      <c r="AF32" s="34"/>
      <c r="AG32" s="34"/>
      <c r="AH32" s="34"/>
      <c r="AI32" s="34"/>
      <c r="AJ32" s="34"/>
    </row>
    <row r="33" spans="1:36" s="4" customFormat="1" ht="15" customHeight="1">
      <c r="A33" s="34"/>
      <c r="B33" s="3">
        <v>27</v>
      </c>
      <c r="C33" s="26">
        <f>IF(นักเรียน!B32="","",นักเรียน!B32)</f>
        <v>7629</v>
      </c>
      <c r="D33" s="27" t="str">
        <f>IF(นักเรียน!C32="","",นักเรียน!C32)</f>
        <v>สามเณร</v>
      </c>
      <c r="E33" s="44"/>
      <c r="F33" s="45"/>
      <c r="G33" s="45"/>
      <c r="H33" s="45"/>
      <c r="I33" s="46"/>
      <c r="J33" s="44"/>
      <c r="K33" s="45"/>
      <c r="L33" s="45"/>
      <c r="M33" s="45"/>
      <c r="N33" s="46"/>
      <c r="O33" s="44"/>
      <c r="P33" s="45"/>
      <c r="Q33" s="45"/>
      <c r="R33" s="45"/>
      <c r="S33" s="46"/>
      <c r="T33" s="44"/>
      <c r="U33" s="45"/>
      <c r="V33" s="45"/>
      <c r="W33" s="45"/>
      <c r="X33" s="46"/>
      <c r="Y33" s="43" t="str">
        <f t="shared" si="0"/>
        <v/>
      </c>
      <c r="Z33" s="43" t="str">
        <f t="shared" si="1"/>
        <v/>
      </c>
      <c r="AA33" s="34"/>
      <c r="AB33" s="39">
        <f t="shared" si="2"/>
        <v>0</v>
      </c>
      <c r="AC33" s="65">
        <f t="shared" si="3"/>
        <v>0</v>
      </c>
      <c r="AD33" s="34"/>
      <c r="AE33" s="34"/>
      <c r="AF33" s="34"/>
      <c r="AG33" s="34"/>
      <c r="AH33" s="34"/>
      <c r="AI33" s="34"/>
      <c r="AJ33" s="34"/>
    </row>
    <row r="34" spans="1:36" s="4" customFormat="1" ht="15" customHeight="1">
      <c r="A34" s="34"/>
      <c r="B34" s="3">
        <v>28</v>
      </c>
      <c r="C34" s="26">
        <f>IF(นักเรียน!B33="","",นักเรียน!B33)</f>
        <v>7649</v>
      </c>
      <c r="D34" s="27" t="str">
        <f>IF(นักเรียน!C33="","",นักเรียน!C33)</f>
        <v>สามเณร</v>
      </c>
      <c r="E34" s="44"/>
      <c r="F34" s="45"/>
      <c r="G34" s="45"/>
      <c r="H34" s="45"/>
      <c r="I34" s="46"/>
      <c r="J34" s="44"/>
      <c r="K34" s="45"/>
      <c r="L34" s="45"/>
      <c r="M34" s="45"/>
      <c r="N34" s="46"/>
      <c r="O34" s="44"/>
      <c r="P34" s="45"/>
      <c r="Q34" s="45"/>
      <c r="R34" s="45"/>
      <c r="S34" s="46"/>
      <c r="T34" s="44"/>
      <c r="U34" s="45"/>
      <c r="V34" s="45"/>
      <c r="W34" s="45"/>
      <c r="X34" s="46"/>
      <c r="Y34" s="43" t="str">
        <f t="shared" si="0"/>
        <v/>
      </c>
      <c r="Z34" s="43" t="str">
        <f t="shared" si="1"/>
        <v/>
      </c>
      <c r="AA34" s="34"/>
      <c r="AB34" s="39">
        <f t="shared" si="2"/>
        <v>0</v>
      </c>
      <c r="AC34" s="65">
        <f t="shared" si="3"/>
        <v>0</v>
      </c>
      <c r="AD34" s="34"/>
      <c r="AE34" s="34"/>
      <c r="AF34" s="34"/>
      <c r="AG34" s="34"/>
      <c r="AH34" s="34"/>
      <c r="AI34" s="34"/>
      <c r="AJ34" s="34"/>
    </row>
    <row r="35" spans="1:36" s="4" customFormat="1" ht="15" customHeight="1">
      <c r="A35" s="34"/>
      <c r="B35" s="3">
        <v>29</v>
      </c>
      <c r="C35" s="26">
        <f>IF(นักเรียน!B34="","",นักเรียน!B34)</f>
        <v>7734</v>
      </c>
      <c r="D35" s="27" t="str">
        <f>IF(นักเรียน!C34="","",นักเรียน!C34)</f>
        <v>สามเณร</v>
      </c>
      <c r="E35" s="44"/>
      <c r="F35" s="45"/>
      <c r="G35" s="45"/>
      <c r="H35" s="45"/>
      <c r="I35" s="46"/>
      <c r="J35" s="44"/>
      <c r="K35" s="45"/>
      <c r="L35" s="45"/>
      <c r="M35" s="45"/>
      <c r="N35" s="46"/>
      <c r="O35" s="44"/>
      <c r="P35" s="45"/>
      <c r="Q35" s="45"/>
      <c r="R35" s="45"/>
      <c r="S35" s="46"/>
      <c r="T35" s="44"/>
      <c r="U35" s="45"/>
      <c r="V35" s="45"/>
      <c r="W35" s="45"/>
      <c r="X35" s="46"/>
      <c r="Y35" s="43" t="str">
        <f t="shared" si="0"/>
        <v/>
      </c>
      <c r="Z35" s="43" t="str">
        <f t="shared" si="1"/>
        <v/>
      </c>
      <c r="AA35" s="34"/>
      <c r="AB35" s="39">
        <f t="shared" si="2"/>
        <v>0</v>
      </c>
      <c r="AC35" s="65">
        <f t="shared" si="3"/>
        <v>0</v>
      </c>
      <c r="AD35" s="34"/>
      <c r="AE35" s="34"/>
      <c r="AF35" s="34"/>
      <c r="AG35" s="34"/>
      <c r="AH35" s="34"/>
      <c r="AI35" s="34"/>
      <c r="AJ35" s="34"/>
    </row>
    <row r="36" spans="1:36" s="4" customFormat="1" ht="15" customHeight="1">
      <c r="A36" s="34"/>
      <c r="B36" s="3">
        <v>30</v>
      </c>
      <c r="C36" s="26" t="str">
        <f>IF(นักเรียน!B35="","",นักเรียน!B35)</f>
        <v/>
      </c>
      <c r="D36" s="27" t="str">
        <f>IF(นักเรียน!C35="","",นักเรียน!C35)</f>
        <v/>
      </c>
      <c r="E36" s="44"/>
      <c r="F36" s="45"/>
      <c r="G36" s="45"/>
      <c r="H36" s="45"/>
      <c r="I36" s="46"/>
      <c r="J36" s="44"/>
      <c r="K36" s="45"/>
      <c r="L36" s="45"/>
      <c r="M36" s="45"/>
      <c r="N36" s="46"/>
      <c r="O36" s="44"/>
      <c r="P36" s="45"/>
      <c r="Q36" s="45"/>
      <c r="R36" s="45"/>
      <c r="S36" s="46"/>
      <c r="T36" s="44"/>
      <c r="U36" s="45"/>
      <c r="V36" s="45"/>
      <c r="W36" s="45"/>
      <c r="X36" s="46"/>
      <c r="Y36" s="43" t="str">
        <f t="shared" si="0"/>
        <v/>
      </c>
      <c r="Z36" s="43" t="str">
        <f t="shared" si="1"/>
        <v/>
      </c>
      <c r="AA36" s="34"/>
      <c r="AB36" s="39">
        <f t="shared" si="2"/>
        <v>0</v>
      </c>
      <c r="AC36" s="65">
        <f t="shared" si="3"/>
        <v>0</v>
      </c>
      <c r="AD36" s="34"/>
      <c r="AE36" s="34"/>
      <c r="AF36" s="34"/>
      <c r="AG36" s="34"/>
      <c r="AH36" s="34"/>
      <c r="AI36" s="34"/>
      <c r="AJ36" s="34"/>
    </row>
    <row r="37" spans="1:36" s="4" customFormat="1" ht="15" customHeight="1">
      <c r="A37" s="34"/>
      <c r="B37" s="3">
        <v>31</v>
      </c>
      <c r="C37" s="26" t="str">
        <f>IF(นักเรียน!B36="","",นักเรียน!B36)</f>
        <v/>
      </c>
      <c r="D37" s="27" t="str">
        <f>IF(นักเรียน!C36="","",นักเรียน!C36)</f>
        <v/>
      </c>
      <c r="E37" s="44"/>
      <c r="F37" s="45"/>
      <c r="G37" s="45"/>
      <c r="H37" s="45"/>
      <c r="I37" s="46"/>
      <c r="J37" s="44"/>
      <c r="K37" s="45"/>
      <c r="L37" s="45"/>
      <c r="M37" s="45"/>
      <c r="N37" s="46"/>
      <c r="O37" s="44"/>
      <c r="P37" s="45"/>
      <c r="Q37" s="45"/>
      <c r="R37" s="45"/>
      <c r="S37" s="46"/>
      <c r="T37" s="44"/>
      <c r="U37" s="45"/>
      <c r="V37" s="45"/>
      <c r="W37" s="45"/>
      <c r="X37" s="46"/>
      <c r="Y37" s="43" t="str">
        <f t="shared" si="0"/>
        <v/>
      </c>
      <c r="Z37" s="43" t="str">
        <f t="shared" si="1"/>
        <v/>
      </c>
      <c r="AA37" s="34"/>
      <c r="AB37" s="39">
        <f t="shared" si="2"/>
        <v>0</v>
      </c>
      <c r="AC37" s="65">
        <f t="shared" si="3"/>
        <v>0</v>
      </c>
      <c r="AD37" s="34"/>
      <c r="AE37" s="34"/>
      <c r="AF37" s="34"/>
      <c r="AG37" s="34"/>
      <c r="AH37" s="34"/>
      <c r="AI37" s="34"/>
      <c r="AJ37" s="34"/>
    </row>
    <row r="38" spans="1:36" s="4" customFormat="1" ht="15" customHeight="1">
      <c r="A38" s="34"/>
      <c r="B38" s="3">
        <v>32</v>
      </c>
      <c r="C38" s="26" t="str">
        <f>IF(นักเรียน!B37="","",นักเรียน!B37)</f>
        <v/>
      </c>
      <c r="D38" s="27" t="str">
        <f>IF(นักเรียน!C37="","",นักเรียน!C37)</f>
        <v/>
      </c>
      <c r="E38" s="44"/>
      <c r="F38" s="45"/>
      <c r="G38" s="45"/>
      <c r="H38" s="45"/>
      <c r="I38" s="46"/>
      <c r="J38" s="44"/>
      <c r="K38" s="45"/>
      <c r="L38" s="45"/>
      <c r="M38" s="45"/>
      <c r="N38" s="46"/>
      <c r="O38" s="44"/>
      <c r="P38" s="45"/>
      <c r="Q38" s="45"/>
      <c r="R38" s="45"/>
      <c r="S38" s="46"/>
      <c r="T38" s="44"/>
      <c r="U38" s="45"/>
      <c r="V38" s="45"/>
      <c r="W38" s="45"/>
      <c r="X38" s="46"/>
      <c r="Y38" s="43" t="str">
        <f t="shared" si="0"/>
        <v/>
      </c>
      <c r="Z38" s="43" t="str">
        <f t="shared" si="1"/>
        <v/>
      </c>
      <c r="AA38" s="34"/>
      <c r="AB38" s="39">
        <f t="shared" si="2"/>
        <v>0</v>
      </c>
      <c r="AC38" s="65">
        <f t="shared" si="3"/>
        <v>0</v>
      </c>
      <c r="AD38" s="34"/>
      <c r="AE38" s="34"/>
      <c r="AF38" s="34"/>
      <c r="AG38" s="34"/>
      <c r="AH38" s="34"/>
      <c r="AI38" s="34"/>
      <c r="AJ38" s="34"/>
    </row>
    <row r="39" spans="1:36" s="4" customFormat="1" ht="15" customHeight="1">
      <c r="A39" s="34"/>
      <c r="B39" s="3">
        <v>33</v>
      </c>
      <c r="C39" s="26" t="str">
        <f>IF(นักเรียน!B38="","",นักเรียน!B38)</f>
        <v/>
      </c>
      <c r="D39" s="27" t="str">
        <f>IF(นักเรียน!C38="","",นักเรียน!C38)</f>
        <v/>
      </c>
      <c r="E39" s="44"/>
      <c r="F39" s="45"/>
      <c r="G39" s="45"/>
      <c r="H39" s="45"/>
      <c r="I39" s="46"/>
      <c r="J39" s="44"/>
      <c r="K39" s="45"/>
      <c r="L39" s="45"/>
      <c r="M39" s="45"/>
      <c r="N39" s="46"/>
      <c r="O39" s="44"/>
      <c r="P39" s="45"/>
      <c r="Q39" s="45"/>
      <c r="R39" s="45"/>
      <c r="S39" s="46"/>
      <c r="T39" s="44"/>
      <c r="U39" s="45"/>
      <c r="V39" s="45"/>
      <c r="W39" s="45"/>
      <c r="X39" s="46"/>
      <c r="Y39" s="43" t="str">
        <f t="shared" si="0"/>
        <v/>
      </c>
      <c r="Z39" s="43" t="str">
        <f t="shared" si="1"/>
        <v/>
      </c>
      <c r="AA39" s="34"/>
      <c r="AB39" s="39">
        <f t="shared" si="2"/>
        <v>0</v>
      </c>
      <c r="AC39" s="65">
        <f t="shared" si="3"/>
        <v>0</v>
      </c>
      <c r="AD39" s="34"/>
      <c r="AE39" s="34"/>
      <c r="AF39" s="34"/>
      <c r="AG39" s="34"/>
      <c r="AH39" s="34"/>
      <c r="AI39" s="34"/>
      <c r="AJ39" s="34"/>
    </row>
    <row r="40" spans="1:36" s="4" customFormat="1" ht="15" customHeight="1">
      <c r="A40" s="34"/>
      <c r="B40" s="3">
        <v>34</v>
      </c>
      <c r="C40" s="26" t="str">
        <f>IF(นักเรียน!B39="","",นักเรียน!B39)</f>
        <v/>
      </c>
      <c r="D40" s="27" t="str">
        <f>IF(นักเรียน!C39="","",นักเรียน!C39)</f>
        <v/>
      </c>
      <c r="E40" s="44"/>
      <c r="F40" s="45"/>
      <c r="G40" s="45"/>
      <c r="H40" s="45"/>
      <c r="I40" s="46"/>
      <c r="J40" s="44"/>
      <c r="K40" s="45"/>
      <c r="L40" s="45"/>
      <c r="M40" s="45"/>
      <c r="N40" s="46"/>
      <c r="O40" s="44"/>
      <c r="P40" s="45"/>
      <c r="Q40" s="45"/>
      <c r="R40" s="45"/>
      <c r="S40" s="46"/>
      <c r="T40" s="44"/>
      <c r="U40" s="45"/>
      <c r="V40" s="45"/>
      <c r="W40" s="45"/>
      <c r="X40" s="46"/>
      <c r="Y40" s="43" t="str">
        <f t="shared" si="0"/>
        <v/>
      </c>
      <c r="Z40" s="43" t="str">
        <f t="shared" si="1"/>
        <v/>
      </c>
      <c r="AA40" s="34"/>
      <c r="AB40" s="39">
        <f t="shared" si="2"/>
        <v>0</v>
      </c>
      <c r="AC40" s="65">
        <f t="shared" si="3"/>
        <v>0</v>
      </c>
      <c r="AD40" s="34"/>
      <c r="AE40" s="34"/>
      <c r="AF40" s="34"/>
      <c r="AG40" s="34"/>
      <c r="AH40" s="34"/>
      <c r="AI40" s="34"/>
      <c r="AJ40" s="34"/>
    </row>
    <row r="41" spans="1:36" s="4" customFormat="1" ht="15" customHeight="1">
      <c r="A41" s="34"/>
      <c r="B41" s="3">
        <v>35</v>
      </c>
      <c r="C41" s="26" t="str">
        <f>IF(นักเรียน!B40="","",นักเรียน!B40)</f>
        <v/>
      </c>
      <c r="D41" s="27" t="str">
        <f>IF(นักเรียน!C40="","",นักเรียน!C40)</f>
        <v/>
      </c>
      <c r="E41" s="44"/>
      <c r="F41" s="45"/>
      <c r="G41" s="45"/>
      <c r="H41" s="45"/>
      <c r="I41" s="46"/>
      <c r="J41" s="44"/>
      <c r="K41" s="45"/>
      <c r="L41" s="45"/>
      <c r="M41" s="45"/>
      <c r="N41" s="46"/>
      <c r="O41" s="44"/>
      <c r="P41" s="45"/>
      <c r="Q41" s="45"/>
      <c r="R41" s="45"/>
      <c r="S41" s="46"/>
      <c r="T41" s="44"/>
      <c r="U41" s="45"/>
      <c r="V41" s="45"/>
      <c r="W41" s="45"/>
      <c r="X41" s="46"/>
      <c r="Y41" s="43" t="str">
        <f t="shared" si="0"/>
        <v/>
      </c>
      <c r="Z41" s="43" t="str">
        <f t="shared" si="1"/>
        <v/>
      </c>
      <c r="AA41" s="34"/>
      <c r="AB41" s="39">
        <f t="shared" si="2"/>
        <v>0</v>
      </c>
      <c r="AC41" s="65">
        <f t="shared" si="3"/>
        <v>0</v>
      </c>
      <c r="AD41" s="34"/>
      <c r="AE41" s="34"/>
      <c r="AF41" s="34"/>
      <c r="AG41" s="34"/>
      <c r="AH41" s="34"/>
      <c r="AI41" s="34"/>
      <c r="AJ41" s="34"/>
    </row>
    <row r="42" spans="1:36" s="4" customFormat="1" ht="15" customHeight="1">
      <c r="A42" s="34"/>
      <c r="B42" s="3">
        <v>36</v>
      </c>
      <c r="C42" s="26" t="str">
        <f>IF(นักเรียน!B41="","",นักเรียน!B41)</f>
        <v/>
      </c>
      <c r="D42" s="27" t="str">
        <f>IF(นักเรียน!C41="","",นักเรียน!C41)</f>
        <v/>
      </c>
      <c r="E42" s="44"/>
      <c r="F42" s="45"/>
      <c r="G42" s="45"/>
      <c r="H42" s="45"/>
      <c r="I42" s="46"/>
      <c r="J42" s="44"/>
      <c r="K42" s="45"/>
      <c r="L42" s="45"/>
      <c r="M42" s="45"/>
      <c r="N42" s="46"/>
      <c r="O42" s="44"/>
      <c r="P42" s="45"/>
      <c r="Q42" s="45"/>
      <c r="R42" s="45"/>
      <c r="S42" s="46"/>
      <c r="T42" s="44"/>
      <c r="U42" s="45"/>
      <c r="V42" s="45"/>
      <c r="W42" s="45"/>
      <c r="X42" s="46"/>
      <c r="Y42" s="43" t="str">
        <f t="shared" si="0"/>
        <v/>
      </c>
      <c r="Z42" s="43" t="str">
        <f t="shared" si="1"/>
        <v/>
      </c>
      <c r="AA42" s="34"/>
      <c r="AB42" s="39">
        <f t="shared" si="2"/>
        <v>0</v>
      </c>
      <c r="AC42" s="65">
        <f t="shared" si="3"/>
        <v>0</v>
      </c>
      <c r="AD42" s="34"/>
      <c r="AE42" s="34"/>
      <c r="AF42" s="34"/>
      <c r="AG42" s="34"/>
      <c r="AH42" s="34"/>
      <c r="AI42" s="34"/>
      <c r="AJ42" s="34"/>
    </row>
    <row r="43" spans="1:36" s="4" customFormat="1" ht="15" customHeight="1">
      <c r="A43" s="34"/>
      <c r="B43" s="3">
        <v>37</v>
      </c>
      <c r="C43" s="26" t="str">
        <f>IF(นักเรียน!B42="","",นักเรียน!B42)</f>
        <v/>
      </c>
      <c r="D43" s="27" t="str">
        <f>IF(นักเรียน!C42="","",นักเรียน!C42)</f>
        <v/>
      </c>
      <c r="E43" s="44"/>
      <c r="F43" s="45"/>
      <c r="G43" s="45"/>
      <c r="H43" s="45"/>
      <c r="I43" s="46"/>
      <c r="J43" s="44"/>
      <c r="K43" s="45"/>
      <c r="L43" s="45"/>
      <c r="M43" s="45"/>
      <c r="N43" s="46"/>
      <c r="O43" s="44"/>
      <c r="P43" s="45"/>
      <c r="Q43" s="45"/>
      <c r="R43" s="45"/>
      <c r="S43" s="46"/>
      <c r="T43" s="44"/>
      <c r="U43" s="45"/>
      <c r="V43" s="45"/>
      <c r="W43" s="45"/>
      <c r="X43" s="46"/>
      <c r="Y43" s="43" t="str">
        <f t="shared" si="0"/>
        <v/>
      </c>
      <c r="Z43" s="43" t="str">
        <f t="shared" si="1"/>
        <v/>
      </c>
      <c r="AA43" s="34"/>
      <c r="AB43" s="39">
        <f t="shared" si="2"/>
        <v>0</v>
      </c>
      <c r="AC43" s="65">
        <f t="shared" si="3"/>
        <v>0</v>
      </c>
      <c r="AD43" s="34"/>
      <c r="AE43" s="34"/>
      <c r="AF43" s="34"/>
      <c r="AG43" s="34"/>
      <c r="AH43" s="34"/>
      <c r="AI43" s="34"/>
      <c r="AJ43" s="34"/>
    </row>
    <row r="44" spans="1:36" s="5" customFormat="1" ht="15" customHeight="1">
      <c r="A44" s="35"/>
      <c r="B44" s="3">
        <v>38</v>
      </c>
      <c r="C44" s="26" t="str">
        <f>IF(นักเรียน!B43="","",นักเรียน!B43)</f>
        <v/>
      </c>
      <c r="D44" s="27" t="str">
        <f>IF(นักเรียน!C43="","",นักเรียน!C43)</f>
        <v/>
      </c>
      <c r="E44" s="44"/>
      <c r="F44" s="45"/>
      <c r="G44" s="45"/>
      <c r="H44" s="45"/>
      <c r="I44" s="46"/>
      <c r="J44" s="44"/>
      <c r="K44" s="45"/>
      <c r="L44" s="45"/>
      <c r="M44" s="45"/>
      <c r="N44" s="46"/>
      <c r="O44" s="44"/>
      <c r="P44" s="45"/>
      <c r="Q44" s="45"/>
      <c r="R44" s="45"/>
      <c r="S44" s="46"/>
      <c r="T44" s="44"/>
      <c r="U44" s="45"/>
      <c r="V44" s="45"/>
      <c r="W44" s="45"/>
      <c r="X44" s="46"/>
      <c r="Y44" s="43" t="str">
        <f t="shared" si="0"/>
        <v/>
      </c>
      <c r="Z44" s="43" t="str">
        <f t="shared" si="1"/>
        <v/>
      </c>
      <c r="AA44" s="35"/>
      <c r="AB44" s="39">
        <f t="shared" si="2"/>
        <v>0</v>
      </c>
      <c r="AC44" s="65">
        <f t="shared" si="3"/>
        <v>0</v>
      </c>
      <c r="AD44" s="35"/>
      <c r="AE44" s="35"/>
      <c r="AF44" s="35"/>
      <c r="AG44" s="35"/>
      <c r="AH44" s="35"/>
      <c r="AI44" s="35"/>
      <c r="AJ44" s="35"/>
    </row>
    <row r="45" spans="1:36" s="5" customFormat="1" ht="15" customHeight="1">
      <c r="A45" s="35"/>
      <c r="B45" s="3">
        <v>39</v>
      </c>
      <c r="C45" s="26" t="str">
        <f>IF(นักเรียน!B44="","",นักเรียน!B44)</f>
        <v/>
      </c>
      <c r="D45" s="27" t="str">
        <f>IF(นักเรียน!C44="","",นักเรียน!C44)</f>
        <v/>
      </c>
      <c r="E45" s="44"/>
      <c r="F45" s="45"/>
      <c r="G45" s="45"/>
      <c r="H45" s="45"/>
      <c r="I45" s="46"/>
      <c r="J45" s="44"/>
      <c r="K45" s="45"/>
      <c r="L45" s="45"/>
      <c r="M45" s="45"/>
      <c r="N45" s="46"/>
      <c r="O45" s="44"/>
      <c r="P45" s="45"/>
      <c r="Q45" s="45"/>
      <c r="R45" s="45"/>
      <c r="S45" s="46"/>
      <c r="T45" s="44"/>
      <c r="U45" s="45"/>
      <c r="V45" s="45"/>
      <c r="W45" s="45"/>
      <c r="X45" s="46"/>
      <c r="Y45" s="43" t="str">
        <f t="shared" si="0"/>
        <v/>
      </c>
      <c r="Z45" s="43" t="str">
        <f t="shared" si="1"/>
        <v/>
      </c>
      <c r="AA45" s="35"/>
      <c r="AB45" s="39">
        <f t="shared" si="2"/>
        <v>0</v>
      </c>
      <c r="AC45" s="65">
        <f t="shared" si="3"/>
        <v>0</v>
      </c>
      <c r="AD45" s="35"/>
      <c r="AE45" s="35"/>
      <c r="AF45" s="35"/>
      <c r="AG45" s="35"/>
      <c r="AH45" s="35"/>
      <c r="AI45" s="35"/>
      <c r="AJ45" s="35"/>
    </row>
    <row r="46" spans="1:36" s="5" customFormat="1" ht="15" customHeight="1">
      <c r="A46" s="35"/>
      <c r="B46" s="3">
        <v>40</v>
      </c>
      <c r="C46" s="26" t="str">
        <f>IF(นักเรียน!B45="","",นักเรียน!B45)</f>
        <v/>
      </c>
      <c r="D46" s="27" t="str">
        <f>IF(นักเรียน!C45="","",นักเรียน!C45)</f>
        <v/>
      </c>
      <c r="E46" s="44"/>
      <c r="F46" s="45"/>
      <c r="G46" s="45"/>
      <c r="H46" s="45"/>
      <c r="I46" s="46"/>
      <c r="J46" s="44"/>
      <c r="K46" s="45"/>
      <c r="L46" s="45"/>
      <c r="M46" s="45"/>
      <c r="N46" s="46"/>
      <c r="O46" s="44"/>
      <c r="P46" s="45"/>
      <c r="Q46" s="45"/>
      <c r="R46" s="45"/>
      <c r="S46" s="46"/>
      <c r="T46" s="44"/>
      <c r="U46" s="45"/>
      <c r="V46" s="45"/>
      <c r="W46" s="45"/>
      <c r="X46" s="46"/>
      <c r="Y46" s="43" t="str">
        <f t="shared" si="0"/>
        <v/>
      </c>
      <c r="Z46" s="43" t="str">
        <f t="shared" si="1"/>
        <v/>
      </c>
      <c r="AA46" s="35"/>
      <c r="AB46" s="39">
        <f t="shared" si="2"/>
        <v>0</v>
      </c>
      <c r="AC46" s="65">
        <f t="shared" si="3"/>
        <v>0</v>
      </c>
      <c r="AD46" s="35"/>
      <c r="AE46" s="35"/>
      <c r="AF46" s="35"/>
      <c r="AG46" s="35"/>
      <c r="AH46" s="35"/>
      <c r="AI46" s="35"/>
      <c r="AJ46" s="35"/>
    </row>
    <row r="47" spans="1:36" s="5" customFormat="1" ht="15" customHeight="1">
      <c r="A47" s="35"/>
      <c r="B47" s="3">
        <v>41</v>
      </c>
      <c r="C47" s="26" t="str">
        <f>IF(นักเรียน!B46="","",นักเรียน!B46)</f>
        <v/>
      </c>
      <c r="D47" s="27" t="str">
        <f>IF(นักเรียน!C46="","",นักเรียน!C46)</f>
        <v/>
      </c>
      <c r="E47" s="44"/>
      <c r="F47" s="45"/>
      <c r="G47" s="45"/>
      <c r="H47" s="45"/>
      <c r="I47" s="46"/>
      <c r="J47" s="44"/>
      <c r="K47" s="45"/>
      <c r="L47" s="45"/>
      <c r="M47" s="45"/>
      <c r="N47" s="46"/>
      <c r="O47" s="44"/>
      <c r="P47" s="45"/>
      <c r="Q47" s="45"/>
      <c r="R47" s="45"/>
      <c r="S47" s="46"/>
      <c r="T47" s="44"/>
      <c r="U47" s="45"/>
      <c r="V47" s="45"/>
      <c r="W47" s="45"/>
      <c r="X47" s="46"/>
      <c r="Y47" s="43" t="str">
        <f t="shared" si="0"/>
        <v/>
      </c>
      <c r="Z47" s="43" t="str">
        <f t="shared" si="1"/>
        <v/>
      </c>
      <c r="AA47" s="35"/>
      <c r="AB47" s="39">
        <f t="shared" si="2"/>
        <v>0</v>
      </c>
      <c r="AC47" s="65">
        <f t="shared" si="3"/>
        <v>0</v>
      </c>
      <c r="AD47" s="35"/>
      <c r="AE47" s="35"/>
      <c r="AF47" s="35"/>
      <c r="AG47" s="35"/>
      <c r="AH47" s="35"/>
      <c r="AI47" s="35"/>
      <c r="AJ47" s="35"/>
    </row>
    <row r="48" spans="1:36" s="5" customFormat="1" ht="15" customHeight="1">
      <c r="A48" s="35"/>
      <c r="B48" s="3">
        <v>42</v>
      </c>
      <c r="C48" s="26" t="str">
        <f>IF(นักเรียน!B47="","",นักเรียน!B47)</f>
        <v/>
      </c>
      <c r="D48" s="27" t="str">
        <f>IF(นักเรียน!C47="","",นักเรียน!C47)</f>
        <v/>
      </c>
      <c r="E48" s="44"/>
      <c r="F48" s="45"/>
      <c r="G48" s="45"/>
      <c r="H48" s="45"/>
      <c r="I48" s="46"/>
      <c r="J48" s="44"/>
      <c r="K48" s="45"/>
      <c r="L48" s="45"/>
      <c r="M48" s="45"/>
      <c r="N48" s="46"/>
      <c r="O48" s="44"/>
      <c r="P48" s="45"/>
      <c r="Q48" s="45"/>
      <c r="R48" s="45"/>
      <c r="S48" s="46"/>
      <c r="T48" s="44"/>
      <c r="U48" s="45"/>
      <c r="V48" s="45"/>
      <c r="W48" s="45"/>
      <c r="X48" s="46"/>
      <c r="Y48" s="43" t="str">
        <f t="shared" si="0"/>
        <v/>
      </c>
      <c r="Z48" s="43" t="str">
        <f t="shared" si="1"/>
        <v/>
      </c>
      <c r="AA48" s="35"/>
      <c r="AB48" s="39">
        <f t="shared" si="2"/>
        <v>0</v>
      </c>
      <c r="AC48" s="65">
        <f t="shared" si="3"/>
        <v>0</v>
      </c>
      <c r="AD48" s="35"/>
      <c r="AE48" s="35"/>
      <c r="AF48" s="35"/>
      <c r="AG48" s="35"/>
      <c r="AH48" s="35"/>
      <c r="AI48" s="35"/>
      <c r="AJ48" s="35"/>
    </row>
    <row r="49" spans="1:36" s="5" customFormat="1" ht="15" customHeight="1">
      <c r="A49" s="35"/>
      <c r="B49" s="3">
        <v>43</v>
      </c>
      <c r="C49" s="26" t="str">
        <f>IF(นักเรียน!B48="","",นักเรียน!B48)</f>
        <v/>
      </c>
      <c r="D49" s="27" t="str">
        <f>IF(นักเรียน!C48="","",นักเรียน!C48)</f>
        <v/>
      </c>
      <c r="E49" s="44"/>
      <c r="F49" s="45"/>
      <c r="G49" s="45"/>
      <c r="H49" s="45"/>
      <c r="I49" s="46"/>
      <c r="J49" s="44"/>
      <c r="K49" s="45"/>
      <c r="L49" s="45"/>
      <c r="M49" s="45"/>
      <c r="N49" s="46"/>
      <c r="O49" s="44"/>
      <c r="P49" s="45"/>
      <c r="Q49" s="45"/>
      <c r="R49" s="45"/>
      <c r="S49" s="46"/>
      <c r="T49" s="44"/>
      <c r="U49" s="45"/>
      <c r="V49" s="45"/>
      <c r="W49" s="45"/>
      <c r="X49" s="46"/>
      <c r="Y49" s="43" t="str">
        <f t="shared" si="0"/>
        <v/>
      </c>
      <c r="Z49" s="43" t="str">
        <f t="shared" si="1"/>
        <v/>
      </c>
      <c r="AA49" s="35"/>
      <c r="AB49" s="39">
        <f t="shared" si="2"/>
        <v>0</v>
      </c>
      <c r="AC49" s="65">
        <f t="shared" si="3"/>
        <v>0</v>
      </c>
      <c r="AD49" s="35"/>
      <c r="AE49" s="35"/>
      <c r="AF49" s="35"/>
      <c r="AG49" s="35"/>
      <c r="AH49" s="35"/>
      <c r="AI49" s="35"/>
      <c r="AJ49" s="35"/>
    </row>
    <row r="50" spans="1:36" s="5" customFormat="1" ht="15" customHeight="1">
      <c r="A50" s="35"/>
      <c r="B50" s="3">
        <v>44</v>
      </c>
      <c r="C50" s="26" t="str">
        <f>IF(นักเรียน!B49="","",นักเรียน!B49)</f>
        <v/>
      </c>
      <c r="D50" s="27" t="str">
        <f>IF(นักเรียน!C49="","",นักเรียน!C49)</f>
        <v/>
      </c>
      <c r="E50" s="44"/>
      <c r="F50" s="45"/>
      <c r="G50" s="45"/>
      <c r="H50" s="45"/>
      <c r="I50" s="46"/>
      <c r="J50" s="44"/>
      <c r="K50" s="45"/>
      <c r="L50" s="45"/>
      <c r="M50" s="45"/>
      <c r="N50" s="46"/>
      <c r="O50" s="44"/>
      <c r="P50" s="45"/>
      <c r="Q50" s="45"/>
      <c r="R50" s="45"/>
      <c r="S50" s="46"/>
      <c r="T50" s="44"/>
      <c r="U50" s="45"/>
      <c r="V50" s="45"/>
      <c r="W50" s="45"/>
      <c r="X50" s="46"/>
      <c r="Y50" s="43" t="str">
        <f t="shared" si="0"/>
        <v/>
      </c>
      <c r="Z50" s="43" t="str">
        <f t="shared" si="1"/>
        <v/>
      </c>
      <c r="AA50" s="35"/>
      <c r="AB50" s="39">
        <f t="shared" si="2"/>
        <v>0</v>
      </c>
      <c r="AC50" s="65">
        <f t="shared" si="3"/>
        <v>0</v>
      </c>
      <c r="AD50" s="35"/>
      <c r="AE50" s="35"/>
      <c r="AF50" s="35"/>
      <c r="AG50" s="35"/>
      <c r="AH50" s="35"/>
      <c r="AI50" s="35"/>
      <c r="AJ50" s="35"/>
    </row>
    <row r="51" spans="1:36" s="5" customFormat="1" ht="15" customHeight="1">
      <c r="A51" s="35"/>
      <c r="B51" s="3">
        <v>45</v>
      </c>
      <c r="C51" s="26" t="str">
        <f>IF(นักเรียน!B50="","",นักเรียน!B50)</f>
        <v/>
      </c>
      <c r="D51" s="27" t="str">
        <f>IF(นักเรียน!C50="","",นักเรียน!C50)</f>
        <v/>
      </c>
      <c r="E51" s="44"/>
      <c r="F51" s="45"/>
      <c r="G51" s="45"/>
      <c r="H51" s="45"/>
      <c r="I51" s="46"/>
      <c r="J51" s="44"/>
      <c r="K51" s="45"/>
      <c r="L51" s="45"/>
      <c r="M51" s="45"/>
      <c r="N51" s="46"/>
      <c r="O51" s="44"/>
      <c r="P51" s="45"/>
      <c r="Q51" s="45"/>
      <c r="R51" s="45"/>
      <c r="S51" s="46"/>
      <c r="T51" s="44"/>
      <c r="U51" s="45"/>
      <c r="V51" s="45"/>
      <c r="W51" s="45"/>
      <c r="X51" s="46"/>
      <c r="Y51" s="43" t="str">
        <f t="shared" si="0"/>
        <v/>
      </c>
      <c r="Z51" s="43" t="str">
        <f>IF(Y51="","",IF(Y51=5,"ดีเยี่ยม",IF(Y51=4,"ดีมาก",IF(Y51=3,"ดี",IF(Y51=2,"พอใช้","ปรับปรุง")))))</f>
        <v/>
      </c>
      <c r="AA51" s="35"/>
      <c r="AB51" s="39">
        <f t="shared" si="2"/>
        <v>0</v>
      </c>
      <c r="AC51" s="65">
        <f t="shared" si="3"/>
        <v>0</v>
      </c>
      <c r="AD51" s="35"/>
      <c r="AE51" s="35"/>
      <c r="AF51" s="35"/>
      <c r="AG51" s="35"/>
      <c r="AH51" s="35"/>
      <c r="AI51" s="35"/>
      <c r="AJ51" s="35"/>
    </row>
    <row r="52" spans="1:36" s="5" customFormat="1" ht="18.75" customHeight="1">
      <c r="A52" s="35"/>
      <c r="B52" s="168" t="s">
        <v>45</v>
      </c>
      <c r="C52" s="168"/>
      <c r="D52" s="168"/>
      <c r="E52" s="168"/>
      <c r="F52" s="168"/>
      <c r="G52" s="168"/>
      <c r="H52" s="168"/>
      <c r="I52" s="168"/>
      <c r="J52" s="170" t="str">
        <f>IF(AD2=0,"",AD2)</f>
        <v/>
      </c>
      <c r="K52" s="170"/>
      <c r="L52" s="170"/>
      <c r="M52" s="170"/>
      <c r="N52" s="170"/>
      <c r="O52" s="181" t="s">
        <v>36</v>
      </c>
      <c r="P52" s="182"/>
      <c r="Q52" s="182"/>
      <c r="R52" s="182"/>
      <c r="S52" s="182"/>
      <c r="T52" s="182"/>
      <c r="U52" s="182"/>
      <c r="V52" s="182"/>
      <c r="W52" s="182"/>
      <c r="X52" s="183"/>
      <c r="Y52" s="169" t="str">
        <f>IF(AD4="-","-",AD4)</f>
        <v>-</v>
      </c>
      <c r="Z52" s="170"/>
      <c r="AA52" s="35"/>
      <c r="AB52" s="66"/>
      <c r="AC52" s="67"/>
      <c r="AD52" s="35"/>
      <c r="AE52" s="35"/>
      <c r="AF52" s="35"/>
      <c r="AG52" s="35"/>
      <c r="AH52" s="35"/>
      <c r="AI52" s="35"/>
      <c r="AJ52" s="35"/>
    </row>
    <row r="53" spans="1:36" s="5" customFormat="1" ht="18.75" customHeight="1">
      <c r="A53" s="35"/>
      <c r="B53" s="171" t="s">
        <v>35</v>
      </c>
      <c r="C53" s="171"/>
      <c r="D53" s="171"/>
      <c r="E53" s="171"/>
      <c r="F53" s="171"/>
      <c r="G53" s="171"/>
      <c r="H53" s="171"/>
      <c r="I53" s="171"/>
      <c r="J53" s="172" t="str">
        <f>IF(AD3="-","",AD3)</f>
        <v/>
      </c>
      <c r="K53" s="173"/>
      <c r="L53" s="173"/>
      <c r="M53" s="173"/>
      <c r="N53" s="173"/>
      <c r="O53" s="184" t="s">
        <v>2</v>
      </c>
      <c r="P53" s="185"/>
      <c r="Q53" s="185"/>
      <c r="R53" s="185"/>
      <c r="S53" s="185"/>
      <c r="T53" s="185"/>
      <c r="U53" s="185"/>
      <c r="V53" s="185"/>
      <c r="W53" s="185"/>
      <c r="X53" s="186"/>
      <c r="Y53" s="180" t="str">
        <f>IF(Y52="-","-",IF(Y52&gt;=0.9,5,IF(Y52&gt;=0.75,4,IF(Y52&gt;=0.6,3,IF(Y52&gt;=0.5,2,1)))))</f>
        <v>-</v>
      </c>
      <c r="Z53" s="180"/>
      <c r="AA53" s="35"/>
      <c r="AB53" s="66"/>
      <c r="AC53" s="67"/>
      <c r="AD53" s="35"/>
      <c r="AE53" s="35"/>
      <c r="AF53" s="35"/>
      <c r="AG53" s="35"/>
      <c r="AH53" s="35"/>
      <c r="AI53" s="35"/>
      <c r="AJ53" s="35"/>
    </row>
    <row r="54" spans="1:36" s="5" customFormat="1" ht="18.75" customHeight="1">
      <c r="A54" s="35"/>
      <c r="B54" s="168" t="s">
        <v>46</v>
      </c>
      <c r="C54" s="168"/>
      <c r="D54" s="168"/>
      <c r="E54" s="168"/>
      <c r="F54" s="168"/>
      <c r="G54" s="168"/>
      <c r="H54" s="168"/>
      <c r="I54" s="168"/>
      <c r="J54" s="168"/>
      <c r="K54" s="168"/>
      <c r="L54" s="168"/>
      <c r="M54" s="168"/>
      <c r="N54" s="168"/>
      <c r="O54" s="168"/>
      <c r="P54" s="168"/>
      <c r="Q54" s="168"/>
      <c r="R54" s="168"/>
      <c r="S54" s="168"/>
      <c r="T54" s="168"/>
      <c r="U54" s="168"/>
      <c r="V54" s="168"/>
      <c r="W54" s="168"/>
      <c r="X54" s="168"/>
      <c r="Y54" s="170" t="str">
        <f>IF(Y53="-","-",IF(Y53=5,"ดีเยี่ยม",IF(Y53=4,"ดีมาก",IF(Y53=3,"ดี",IF(Y53=2,"พอใช้","ปรับปรุง")))))</f>
        <v>-</v>
      </c>
      <c r="Z54" s="170"/>
      <c r="AA54" s="35"/>
      <c r="AB54" s="66"/>
      <c r="AC54" s="67"/>
      <c r="AD54" s="35"/>
      <c r="AE54" s="35"/>
      <c r="AF54" s="35"/>
      <c r="AG54" s="35"/>
      <c r="AH54" s="35"/>
      <c r="AI54" s="35"/>
      <c r="AJ54" s="35"/>
    </row>
    <row r="55" spans="1:36" s="5" customFormat="1" ht="15.75" customHeight="1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8"/>
      <c r="AC55" s="35"/>
      <c r="AD55" s="35"/>
      <c r="AE55" s="35"/>
      <c r="AF55" s="35"/>
      <c r="AG55" s="35"/>
      <c r="AH55" s="35"/>
      <c r="AI55" s="35"/>
      <c r="AJ55" s="35"/>
    </row>
    <row r="56" spans="1:36">
      <c r="B56" s="33"/>
      <c r="C56" s="33"/>
      <c r="D56" s="68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49" t="s">
        <v>37</v>
      </c>
      <c r="Z56" s="57">
        <f>COUNTIF(Y7:Y51,5)</f>
        <v>0</v>
      </c>
      <c r="AA56" s="33" t="s">
        <v>34</v>
      </c>
    </row>
    <row r="57" spans="1:36"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49" t="s">
        <v>38</v>
      </c>
      <c r="Z57" s="57">
        <f>COUNTIF(Y7:Y51,4)</f>
        <v>0</v>
      </c>
      <c r="AA57" s="33" t="s">
        <v>34</v>
      </c>
    </row>
    <row r="58" spans="1:36"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49" t="s">
        <v>39</v>
      </c>
      <c r="Z58" s="57">
        <f>COUNTIF(Y7:Y51,3)</f>
        <v>0</v>
      </c>
      <c r="AA58" s="33" t="s">
        <v>34</v>
      </c>
    </row>
    <row r="59" spans="1:36"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49" t="s">
        <v>40</v>
      </c>
      <c r="Z59" s="57">
        <f>COUNTIF(Y7:Y51,2)</f>
        <v>0</v>
      </c>
      <c r="AA59" s="33" t="s">
        <v>34</v>
      </c>
    </row>
    <row r="60" spans="1:36"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49" t="s">
        <v>41</v>
      </c>
      <c r="Z60" s="57">
        <f>COUNTIF(Y7:Y51,1)</f>
        <v>0</v>
      </c>
      <c r="AA60" s="33" t="s">
        <v>34</v>
      </c>
    </row>
    <row r="61" spans="1:36"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49" t="s">
        <v>44</v>
      </c>
      <c r="Z61" s="58">
        <f>SUM(Z56:Z60)</f>
        <v>0</v>
      </c>
      <c r="AA61" s="33" t="s">
        <v>34</v>
      </c>
    </row>
    <row r="62" spans="1:36"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</row>
    <row r="63" spans="1:36"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</row>
    <row r="64" spans="1:36"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</row>
    <row r="65" spans="2:26"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</row>
    <row r="66" spans="2:26"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</row>
    <row r="67" spans="2:26"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</row>
    <row r="68" spans="2:26"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</row>
    <row r="69" spans="2:26"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</row>
    <row r="70" spans="2:26"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</row>
    <row r="71" spans="2:26"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</row>
    <row r="72" spans="2:26"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</row>
    <row r="73" spans="2:26"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</row>
    <row r="74" spans="2:26"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</row>
    <row r="75" spans="2:26"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</row>
    <row r="76" spans="2:26"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</row>
    <row r="77" spans="2:26"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</row>
    <row r="78" spans="2:26"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</row>
    <row r="79" spans="2:26"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</row>
    <row r="80" spans="2:26"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</row>
    <row r="81" spans="2:26"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</row>
    <row r="82" spans="2:26"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</row>
    <row r="83" spans="2:26"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</row>
    <row r="84" spans="2:26"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</row>
    <row r="85" spans="2:26"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</row>
  </sheetData>
  <sheetProtection password="CF17" sheet="1" objects="1" scenarios="1" selectLockedCells="1"/>
  <mergeCells count="20">
    <mergeCell ref="C2:Y2"/>
    <mergeCell ref="B5:B6"/>
    <mergeCell ref="C5:C6"/>
    <mergeCell ref="D5:D6"/>
    <mergeCell ref="E5:I5"/>
    <mergeCell ref="J5:N5"/>
    <mergeCell ref="T5:X5"/>
    <mergeCell ref="Y5:Y6"/>
    <mergeCell ref="B54:X54"/>
    <mergeCell ref="Y54:Z54"/>
    <mergeCell ref="O5:S5"/>
    <mergeCell ref="O52:X52"/>
    <mergeCell ref="O53:X53"/>
    <mergeCell ref="Z5:Z6"/>
    <mergeCell ref="B52:I52"/>
    <mergeCell ref="J52:N52"/>
    <mergeCell ref="Y52:Z52"/>
    <mergeCell ref="B53:I53"/>
    <mergeCell ref="J53:N53"/>
    <mergeCell ref="Y53:Z53"/>
  </mergeCells>
  <dataValidations count="5">
    <dataValidation type="list" allowBlank="1" showInputMessage="1" showErrorMessage="1" error="ในช่องนี้กรอกค่าระดับการประเมินเป็น 1 เท่านั้นครับ" prompt="ระดับคุณภาพ &quot;ปรับปรุง&quot;" sqref="X7:X51 I7:I51 N7:N51 S7:S51">
      <formula1>scor1</formula1>
    </dataValidation>
    <dataValidation type="list" allowBlank="1" showInputMessage="1" showErrorMessage="1" error="ในช่องนี้กรอกค่าระดับการประเมินเป็น 2 เท่านั้นครับ" prompt="ระดับคุณภาพ &quot;พอใช้&quot;" sqref="W7:W51 M7:M51 H7:H51 R7:R51">
      <formula1>scor2</formula1>
    </dataValidation>
    <dataValidation type="list" allowBlank="1" showInputMessage="1" showErrorMessage="1" error="ในช่องนี้กรอกค่าระดับการประเมินเป็น 3 เท่านั้นครับ" prompt="ระดับคุณภาพ &quot;ดี&quot;" sqref="V7:V51 L7:L51 G7:G51 Q7:Q51">
      <formula1>scor3</formula1>
    </dataValidation>
    <dataValidation type="list" allowBlank="1" showInputMessage="1" showErrorMessage="1" error="ในช่องนี้กรอกค่าระดับการประเมินเป็น 5 เท่านั้นครับ" prompt="ระดับคุณภาพ &quot;ดีเยี่ยม&quot;" sqref="T7:T51 J7:J51 E7:E51 O7:O51">
      <formula1>scor5</formula1>
    </dataValidation>
    <dataValidation type="list" allowBlank="1" showInputMessage="1" showErrorMessage="1" error="ในช่องนี้กรอกค่าระดับการประเมินเป็น 4 เท่านั้นครับ" prompt="ระดับคุณภาพ &quot;ดีมาก&quot;" sqref="U7:U51 K7:K51 F7:F51 P7:P51">
      <formula1>scor4</formula1>
    </dataValidation>
  </dataValidations>
  <printOptions horizontalCentered="1"/>
  <pageMargins left="0.51181102362204722" right="0.11811023622047245" top="0.35433070866141736" bottom="0.15748031496062992" header="0.11811023622047245" footer="0.11811023622047245"/>
  <pageSetup paperSize="9" scale="90" orientation="portrait" blackAndWhite="1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A1:AJ85"/>
  <sheetViews>
    <sheetView showGridLines="0" showRowColHeaders="0" workbookViewId="0">
      <selection activeCell="AB4" sqref="AB4"/>
    </sheetView>
  </sheetViews>
  <sheetFormatPr defaultColWidth="23.25" defaultRowHeight="22.5"/>
  <cols>
    <col min="1" max="1" width="15" style="33" customWidth="1"/>
    <col min="2" max="2" width="4.125" style="1" customWidth="1"/>
    <col min="3" max="3" width="8.75" style="1" customWidth="1"/>
    <col min="4" max="4" width="21.875" style="1" customWidth="1"/>
    <col min="5" max="24" width="2.625" style="1" customWidth="1"/>
    <col min="25" max="25" width="5.75" style="1" customWidth="1"/>
    <col min="26" max="26" width="7.625" style="1" customWidth="1"/>
    <col min="27" max="27" width="10.625" style="33" customWidth="1"/>
    <col min="28" max="28" width="14.625" style="36" customWidth="1"/>
    <col min="29" max="29" width="16.125" style="33" customWidth="1"/>
    <col min="30" max="30" width="10.25" style="33" customWidth="1"/>
    <col min="31" max="31" width="13.625" style="33" customWidth="1"/>
    <col min="32" max="36" width="23.25" style="33"/>
    <col min="37" max="16384" width="23.25" style="1"/>
  </cols>
  <sheetData>
    <row r="1" spans="1:36"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C1" s="52" t="s">
        <v>43</v>
      </c>
      <c r="AD1" s="70">
        <v>1</v>
      </c>
      <c r="AE1" s="56" t="s">
        <v>42</v>
      </c>
    </row>
    <row r="2" spans="1:36" s="7" customFormat="1" ht="19.5" customHeight="1">
      <c r="A2" s="32"/>
      <c r="B2" s="24"/>
      <c r="C2" s="162" t="str">
        <f>"แบบประเมินมาตรฐานด้านคุณภาพผู้เรียน  "&amp;บันทึกข้อความ!Q8&amp;" ปีการศึกษา "&amp;บันทึกข้อความ!Q9</f>
        <v>แบบประเมินมาตรฐานด้านคุณภาพผู้เรียน  ระดับมัธยมศึกษาปีที่... ปีการศึกษา 2556</v>
      </c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24"/>
      <c r="AA2" s="32"/>
      <c r="AB2" s="37"/>
      <c r="AC2" s="52" t="s">
        <v>33</v>
      </c>
      <c r="AD2" s="54">
        <f>SUM(Z56:Z58)</f>
        <v>0</v>
      </c>
      <c r="AE2" s="56" t="s">
        <v>34</v>
      </c>
      <c r="AF2" s="32"/>
      <c r="AG2" s="32"/>
      <c r="AH2" s="32"/>
      <c r="AI2" s="32"/>
      <c r="AJ2" s="32"/>
    </row>
    <row r="3" spans="1:36" s="7" customFormat="1" ht="19.5" customHeight="1">
      <c r="A3" s="32"/>
      <c r="B3" s="24"/>
      <c r="C3" s="24" t="s">
        <v>26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32"/>
      <c r="AB3" s="51"/>
      <c r="AC3" s="52" t="s">
        <v>35</v>
      </c>
      <c r="AD3" s="55" t="str">
        <f>IF(AD2=0,"-",AD2*100/Z61)</f>
        <v>-</v>
      </c>
      <c r="AE3" s="56"/>
      <c r="AF3" s="32"/>
      <c r="AG3" s="32"/>
      <c r="AH3" s="32"/>
      <c r="AI3" s="32"/>
      <c r="AJ3" s="32"/>
    </row>
    <row r="4" spans="1:36" s="21" customFormat="1" ht="21" customHeight="1">
      <c r="A4" s="32"/>
      <c r="D4" s="21" t="s">
        <v>62</v>
      </c>
      <c r="AA4" s="32"/>
      <c r="AB4" s="152"/>
      <c r="AC4" s="52" t="s">
        <v>36</v>
      </c>
      <c r="AD4" s="55" t="str">
        <f>IF(AD3="-","-",AD3*AD1/100)</f>
        <v>-</v>
      </c>
      <c r="AE4" s="56" t="s">
        <v>42</v>
      </c>
      <c r="AF4" s="32"/>
      <c r="AG4" s="32"/>
      <c r="AH4" s="32"/>
      <c r="AI4" s="32"/>
      <c r="AJ4" s="32"/>
    </row>
    <row r="5" spans="1:36" s="7" customFormat="1" ht="73.5" customHeight="1">
      <c r="A5" s="32"/>
      <c r="B5" s="167" t="s">
        <v>0</v>
      </c>
      <c r="C5" s="178" t="str">
        <f>นักเรียน!B5</f>
        <v>เลขประจำตัว</v>
      </c>
      <c r="D5" s="167" t="s">
        <v>1</v>
      </c>
      <c r="E5" s="175" t="s">
        <v>63</v>
      </c>
      <c r="F5" s="176"/>
      <c r="G5" s="176"/>
      <c r="H5" s="176"/>
      <c r="I5" s="177"/>
      <c r="J5" s="175" t="s">
        <v>65</v>
      </c>
      <c r="K5" s="187"/>
      <c r="L5" s="187"/>
      <c r="M5" s="187"/>
      <c r="N5" s="188"/>
      <c r="O5" s="175" t="s">
        <v>66</v>
      </c>
      <c r="P5" s="176"/>
      <c r="Q5" s="176"/>
      <c r="R5" s="176"/>
      <c r="S5" s="176"/>
      <c r="T5" s="175" t="s">
        <v>67</v>
      </c>
      <c r="U5" s="176"/>
      <c r="V5" s="176"/>
      <c r="W5" s="176"/>
      <c r="X5" s="176"/>
      <c r="Y5" s="174" t="s">
        <v>31</v>
      </c>
      <c r="Z5" s="174" t="s">
        <v>30</v>
      </c>
      <c r="AA5" s="32"/>
      <c r="AB5" s="47" t="s">
        <v>8</v>
      </c>
      <c r="AC5" s="48" t="s">
        <v>9</v>
      </c>
      <c r="AD5" s="32"/>
      <c r="AE5" s="32"/>
      <c r="AF5" s="32"/>
      <c r="AG5" s="32"/>
      <c r="AH5" s="32"/>
      <c r="AI5" s="32"/>
      <c r="AJ5" s="32"/>
    </row>
    <row r="6" spans="1:36" ht="24" customHeight="1">
      <c r="B6" s="167"/>
      <c r="C6" s="178"/>
      <c r="D6" s="167"/>
      <c r="E6" s="40">
        <v>5</v>
      </c>
      <c r="F6" s="41">
        <v>4</v>
      </c>
      <c r="G6" s="41">
        <v>3</v>
      </c>
      <c r="H6" s="41">
        <v>2</v>
      </c>
      <c r="I6" s="42">
        <v>1</v>
      </c>
      <c r="J6" s="40">
        <v>5</v>
      </c>
      <c r="K6" s="41">
        <v>4</v>
      </c>
      <c r="L6" s="41">
        <v>3</v>
      </c>
      <c r="M6" s="41">
        <v>2</v>
      </c>
      <c r="N6" s="42">
        <v>1</v>
      </c>
      <c r="O6" s="40">
        <v>5</v>
      </c>
      <c r="P6" s="41">
        <v>4</v>
      </c>
      <c r="Q6" s="41">
        <v>3</v>
      </c>
      <c r="R6" s="41">
        <v>2</v>
      </c>
      <c r="S6" s="41">
        <v>1</v>
      </c>
      <c r="T6" s="41">
        <v>5</v>
      </c>
      <c r="U6" s="41">
        <v>4</v>
      </c>
      <c r="V6" s="41">
        <v>3</v>
      </c>
      <c r="W6" s="41">
        <v>2</v>
      </c>
      <c r="X6" s="50">
        <v>1</v>
      </c>
      <c r="Y6" s="174"/>
      <c r="Z6" s="174"/>
      <c r="AB6" s="63">
        <v>20</v>
      </c>
      <c r="AC6" s="64">
        <v>100</v>
      </c>
    </row>
    <row r="7" spans="1:36" s="4" customFormat="1" ht="15" customHeight="1">
      <c r="A7" s="34"/>
      <c r="B7" s="3">
        <v>1</v>
      </c>
      <c r="C7" s="26">
        <f>IF(นักเรียน!B6="","",นักเรียน!B6)</f>
        <v>4462</v>
      </c>
      <c r="D7" s="27" t="str">
        <f>IF(นักเรียน!C6="","",นักเรียน!C6)</f>
        <v>สามเณร</v>
      </c>
      <c r="E7" s="44"/>
      <c r="F7" s="45"/>
      <c r="G7" s="45"/>
      <c r="H7" s="45"/>
      <c r="I7" s="46"/>
      <c r="J7" s="44"/>
      <c r="K7" s="45"/>
      <c r="L7" s="45"/>
      <c r="M7" s="45"/>
      <c r="N7" s="46"/>
      <c r="O7" s="44"/>
      <c r="P7" s="45"/>
      <c r="Q7" s="45"/>
      <c r="R7" s="45"/>
      <c r="S7" s="46"/>
      <c r="T7" s="44"/>
      <c r="U7" s="45"/>
      <c r="V7" s="45"/>
      <c r="W7" s="45"/>
      <c r="X7" s="46"/>
      <c r="Y7" s="43" t="str">
        <f>IF(AC7=0,"",IF(AC7&gt;=90,5,IF(AC7&gt;=75,4,IF(AC7&gt;=60,3,IF(AC7&gt;=50,2,1)))))</f>
        <v/>
      </c>
      <c r="Z7" s="43" t="str">
        <f>IF(Y7="","",IF(Y7=5,"ดีเยี่ยม",IF(Y7=4,"ดีมาก",IF(Y7=3,"ดี",IF(Y7=2,"พอใช้","ปรับปรุง")))))</f>
        <v/>
      </c>
      <c r="AA7" s="34"/>
      <c r="AB7" s="39">
        <f>SUM(E7:X7)</f>
        <v>0</v>
      </c>
      <c r="AC7" s="65">
        <f>AB7*100/$AB$6</f>
        <v>0</v>
      </c>
      <c r="AD7" s="34"/>
      <c r="AE7" s="34"/>
      <c r="AF7" s="34"/>
      <c r="AG7" s="34"/>
      <c r="AH7" s="34"/>
      <c r="AI7" s="34"/>
      <c r="AJ7" s="34"/>
    </row>
    <row r="8" spans="1:36" s="4" customFormat="1" ht="15" customHeight="1">
      <c r="A8" s="34"/>
      <c r="B8" s="3">
        <v>2</v>
      </c>
      <c r="C8" s="26">
        <f>IF(นักเรียน!B7="","",นักเรียน!B7)</f>
        <v>7338</v>
      </c>
      <c r="D8" s="27" t="str">
        <f>IF(นักเรียน!C7="","",นักเรียน!C7)</f>
        <v>สามเณร</v>
      </c>
      <c r="E8" s="44"/>
      <c r="F8" s="45"/>
      <c r="G8" s="45"/>
      <c r="H8" s="45"/>
      <c r="I8" s="46"/>
      <c r="J8" s="44"/>
      <c r="K8" s="45"/>
      <c r="L8" s="45"/>
      <c r="M8" s="45"/>
      <c r="N8" s="46"/>
      <c r="O8" s="44"/>
      <c r="P8" s="45"/>
      <c r="Q8" s="45"/>
      <c r="R8" s="45"/>
      <c r="S8" s="46"/>
      <c r="T8" s="44"/>
      <c r="U8" s="45"/>
      <c r="V8" s="45"/>
      <c r="W8" s="45"/>
      <c r="X8" s="46"/>
      <c r="Y8" s="43" t="str">
        <f t="shared" ref="Y8:Y51" si="0">IF(AC8=0,"",IF(AC8&gt;=90,5,IF(AC8&gt;=75,4,IF(AC8&gt;=60,3,IF(AC8&gt;=50,2,1)))))</f>
        <v/>
      </c>
      <c r="Z8" s="43" t="str">
        <f t="shared" ref="Z8:Z50" si="1">IF(Y8="","",IF(Y8=5,"ดีเยี่ยม",IF(Y8=4,"ดีมาก",IF(Y8=3,"ดี",IF(Y8=2,"พอใช้","ปรับปรุง")))))</f>
        <v/>
      </c>
      <c r="AA8" s="34"/>
      <c r="AB8" s="39">
        <f t="shared" ref="AB8:AB51" si="2">SUM(E8:X8)</f>
        <v>0</v>
      </c>
      <c r="AC8" s="65">
        <f t="shared" ref="AC8:AC51" si="3">AB8*100/$AB$6</f>
        <v>0</v>
      </c>
      <c r="AD8" s="34"/>
      <c r="AE8" s="34"/>
      <c r="AF8" s="34"/>
      <c r="AG8" s="34"/>
      <c r="AH8" s="34"/>
      <c r="AI8" s="34"/>
      <c r="AJ8" s="34"/>
    </row>
    <row r="9" spans="1:36" s="4" customFormat="1" ht="15" customHeight="1">
      <c r="A9" s="34"/>
      <c r="B9" s="3">
        <v>3</v>
      </c>
      <c r="C9" s="26">
        <f>IF(นักเรียน!B8="","",นักเรียน!B8)</f>
        <v>7341</v>
      </c>
      <c r="D9" s="27" t="str">
        <f>IF(นักเรียน!C8="","",นักเรียน!C8)</f>
        <v>สามเณร</v>
      </c>
      <c r="E9" s="44"/>
      <c r="F9" s="45"/>
      <c r="G9" s="45"/>
      <c r="H9" s="45"/>
      <c r="I9" s="46"/>
      <c r="J9" s="44"/>
      <c r="K9" s="45"/>
      <c r="L9" s="45"/>
      <c r="M9" s="45"/>
      <c r="N9" s="46"/>
      <c r="O9" s="44"/>
      <c r="P9" s="45"/>
      <c r="Q9" s="45"/>
      <c r="R9" s="45"/>
      <c r="S9" s="46"/>
      <c r="T9" s="44"/>
      <c r="U9" s="45"/>
      <c r="V9" s="45"/>
      <c r="W9" s="45"/>
      <c r="X9" s="46"/>
      <c r="Y9" s="43" t="str">
        <f t="shared" si="0"/>
        <v/>
      </c>
      <c r="Z9" s="43" t="str">
        <f t="shared" si="1"/>
        <v/>
      </c>
      <c r="AA9" s="34"/>
      <c r="AB9" s="39">
        <f t="shared" si="2"/>
        <v>0</v>
      </c>
      <c r="AC9" s="65">
        <f t="shared" si="3"/>
        <v>0</v>
      </c>
      <c r="AD9" s="34"/>
      <c r="AE9" s="34"/>
      <c r="AF9" s="34"/>
      <c r="AG9" s="34"/>
      <c r="AH9" s="34"/>
      <c r="AI9" s="34"/>
      <c r="AJ9" s="34"/>
    </row>
    <row r="10" spans="1:36" s="4" customFormat="1" ht="15" customHeight="1">
      <c r="A10" s="34"/>
      <c r="B10" s="3">
        <v>4</v>
      </c>
      <c r="C10" s="26">
        <f>IF(นักเรียน!B9="","",นักเรียน!B9)</f>
        <v>7410</v>
      </c>
      <c r="D10" s="27" t="str">
        <f>IF(นักเรียน!C9="","",นักเรียน!C9)</f>
        <v>สามเณร</v>
      </c>
      <c r="E10" s="44"/>
      <c r="F10" s="45"/>
      <c r="G10" s="45"/>
      <c r="H10" s="45"/>
      <c r="I10" s="46"/>
      <c r="J10" s="44"/>
      <c r="K10" s="45"/>
      <c r="L10" s="45"/>
      <c r="M10" s="45"/>
      <c r="N10" s="46"/>
      <c r="O10" s="44"/>
      <c r="P10" s="45"/>
      <c r="Q10" s="45"/>
      <c r="R10" s="45"/>
      <c r="S10" s="46"/>
      <c r="T10" s="44"/>
      <c r="U10" s="45"/>
      <c r="V10" s="45"/>
      <c r="W10" s="45"/>
      <c r="X10" s="46"/>
      <c r="Y10" s="43" t="str">
        <f t="shared" si="0"/>
        <v/>
      </c>
      <c r="Z10" s="43" t="str">
        <f t="shared" si="1"/>
        <v/>
      </c>
      <c r="AA10" s="34"/>
      <c r="AB10" s="39">
        <f t="shared" si="2"/>
        <v>0</v>
      </c>
      <c r="AC10" s="65">
        <f t="shared" si="3"/>
        <v>0</v>
      </c>
      <c r="AD10" s="34"/>
      <c r="AE10" s="34"/>
      <c r="AF10" s="34"/>
      <c r="AG10" s="34"/>
      <c r="AH10" s="34"/>
      <c r="AI10" s="34"/>
      <c r="AJ10" s="34"/>
    </row>
    <row r="11" spans="1:36" s="4" customFormat="1" ht="15" customHeight="1">
      <c r="A11" s="34"/>
      <c r="B11" s="3">
        <v>5</v>
      </c>
      <c r="C11" s="26">
        <f>IF(นักเรียน!B10="","",นักเรียน!B10)</f>
        <v>7418</v>
      </c>
      <c r="D11" s="27" t="str">
        <f>IF(นักเรียน!C10="","",นักเรียน!C10)</f>
        <v>สามเณร</v>
      </c>
      <c r="E11" s="44"/>
      <c r="F11" s="45"/>
      <c r="G11" s="45"/>
      <c r="H11" s="45"/>
      <c r="I11" s="46"/>
      <c r="J11" s="44"/>
      <c r="K11" s="45"/>
      <c r="L11" s="45"/>
      <c r="M11" s="45"/>
      <c r="N11" s="46"/>
      <c r="O11" s="44"/>
      <c r="P11" s="45"/>
      <c r="Q11" s="45"/>
      <c r="R11" s="45"/>
      <c r="S11" s="46"/>
      <c r="T11" s="44"/>
      <c r="U11" s="45"/>
      <c r="V11" s="45"/>
      <c r="W11" s="45"/>
      <c r="X11" s="46"/>
      <c r="Y11" s="43" t="str">
        <f t="shared" si="0"/>
        <v/>
      </c>
      <c r="Z11" s="43" t="str">
        <f t="shared" si="1"/>
        <v/>
      </c>
      <c r="AA11" s="34"/>
      <c r="AB11" s="39">
        <f t="shared" si="2"/>
        <v>0</v>
      </c>
      <c r="AC11" s="65">
        <f t="shared" si="3"/>
        <v>0</v>
      </c>
      <c r="AD11" s="34"/>
      <c r="AE11" s="34"/>
      <c r="AF11" s="34"/>
      <c r="AG11" s="34"/>
      <c r="AH11" s="34"/>
      <c r="AI11" s="34"/>
      <c r="AJ11" s="34"/>
    </row>
    <row r="12" spans="1:36" s="4" customFormat="1" ht="15" customHeight="1">
      <c r="A12" s="34"/>
      <c r="B12" s="3">
        <v>6</v>
      </c>
      <c r="C12" s="26">
        <f>IF(นักเรียน!B11="","",นักเรียน!B11)</f>
        <v>7420</v>
      </c>
      <c r="D12" s="27" t="str">
        <f>IF(นักเรียน!C11="","",นักเรียน!C11)</f>
        <v>สามเณร</v>
      </c>
      <c r="E12" s="44"/>
      <c r="F12" s="45"/>
      <c r="G12" s="45"/>
      <c r="H12" s="45"/>
      <c r="I12" s="46"/>
      <c r="J12" s="44"/>
      <c r="K12" s="45"/>
      <c r="L12" s="45"/>
      <c r="M12" s="45"/>
      <c r="N12" s="46"/>
      <c r="O12" s="44"/>
      <c r="P12" s="45"/>
      <c r="Q12" s="45"/>
      <c r="R12" s="45"/>
      <c r="S12" s="46"/>
      <c r="T12" s="44"/>
      <c r="U12" s="45"/>
      <c r="V12" s="45"/>
      <c r="W12" s="45"/>
      <c r="X12" s="46"/>
      <c r="Y12" s="43" t="str">
        <f t="shared" si="0"/>
        <v/>
      </c>
      <c r="Z12" s="43" t="str">
        <f t="shared" si="1"/>
        <v/>
      </c>
      <c r="AA12" s="34"/>
      <c r="AB12" s="39">
        <f t="shared" si="2"/>
        <v>0</v>
      </c>
      <c r="AC12" s="65">
        <f t="shared" si="3"/>
        <v>0</v>
      </c>
      <c r="AD12" s="34"/>
      <c r="AE12" s="34"/>
      <c r="AF12" s="34"/>
      <c r="AG12" s="34"/>
      <c r="AH12" s="34"/>
      <c r="AI12" s="34"/>
      <c r="AJ12" s="34"/>
    </row>
    <row r="13" spans="1:36" s="4" customFormat="1" ht="15" customHeight="1">
      <c r="A13" s="34"/>
      <c r="B13" s="3">
        <v>7</v>
      </c>
      <c r="C13" s="26">
        <f>IF(นักเรียน!B12="","",นักเรียน!B12)</f>
        <v>7421</v>
      </c>
      <c r="D13" s="27" t="str">
        <f>IF(นักเรียน!C12="","",นักเรียน!C12)</f>
        <v>สามเณร</v>
      </c>
      <c r="E13" s="44"/>
      <c r="F13" s="45"/>
      <c r="G13" s="45"/>
      <c r="H13" s="45"/>
      <c r="I13" s="46"/>
      <c r="J13" s="44"/>
      <c r="K13" s="45"/>
      <c r="L13" s="45"/>
      <c r="M13" s="45"/>
      <c r="N13" s="46"/>
      <c r="O13" s="44"/>
      <c r="P13" s="45"/>
      <c r="Q13" s="45"/>
      <c r="R13" s="45"/>
      <c r="S13" s="46"/>
      <c r="T13" s="44"/>
      <c r="U13" s="45"/>
      <c r="V13" s="45"/>
      <c r="W13" s="45"/>
      <c r="X13" s="46"/>
      <c r="Y13" s="43" t="str">
        <f t="shared" si="0"/>
        <v/>
      </c>
      <c r="Z13" s="43" t="str">
        <f t="shared" si="1"/>
        <v/>
      </c>
      <c r="AA13" s="34"/>
      <c r="AB13" s="39">
        <f t="shared" si="2"/>
        <v>0</v>
      </c>
      <c r="AC13" s="65">
        <f t="shared" si="3"/>
        <v>0</v>
      </c>
      <c r="AD13" s="34"/>
      <c r="AE13" s="34"/>
      <c r="AF13" s="34"/>
      <c r="AG13" s="34"/>
      <c r="AH13" s="34"/>
      <c r="AI13" s="34"/>
      <c r="AJ13" s="34"/>
    </row>
    <row r="14" spans="1:36" s="4" customFormat="1" ht="15" customHeight="1">
      <c r="A14" s="34"/>
      <c r="B14" s="3">
        <v>8</v>
      </c>
      <c r="C14" s="26">
        <f>IF(นักเรียน!B13="","",นักเรียน!B13)</f>
        <v>7424</v>
      </c>
      <c r="D14" s="27" t="str">
        <f>IF(นักเรียน!C13="","",นักเรียน!C13)</f>
        <v>สามเณร</v>
      </c>
      <c r="E14" s="44"/>
      <c r="F14" s="45"/>
      <c r="G14" s="45"/>
      <c r="H14" s="45"/>
      <c r="I14" s="46"/>
      <c r="J14" s="44"/>
      <c r="K14" s="45"/>
      <c r="L14" s="45"/>
      <c r="M14" s="45"/>
      <c r="N14" s="46"/>
      <c r="O14" s="44"/>
      <c r="P14" s="45"/>
      <c r="Q14" s="45"/>
      <c r="R14" s="45"/>
      <c r="S14" s="46"/>
      <c r="T14" s="44"/>
      <c r="U14" s="45"/>
      <c r="V14" s="45"/>
      <c r="W14" s="45"/>
      <c r="X14" s="46"/>
      <c r="Y14" s="43" t="str">
        <f t="shared" si="0"/>
        <v/>
      </c>
      <c r="Z14" s="43" t="str">
        <f t="shared" si="1"/>
        <v/>
      </c>
      <c r="AA14" s="34"/>
      <c r="AB14" s="39">
        <f t="shared" si="2"/>
        <v>0</v>
      </c>
      <c r="AC14" s="65">
        <f t="shared" si="3"/>
        <v>0</v>
      </c>
      <c r="AD14" s="34"/>
      <c r="AE14" s="34"/>
      <c r="AF14" s="34"/>
      <c r="AG14" s="34"/>
      <c r="AH14" s="34"/>
      <c r="AI14" s="34"/>
      <c r="AJ14" s="34"/>
    </row>
    <row r="15" spans="1:36" s="4" customFormat="1" ht="15" customHeight="1">
      <c r="A15" s="34"/>
      <c r="B15" s="3">
        <v>9</v>
      </c>
      <c r="C15" s="26">
        <f>IF(นักเรียน!B14="","",นักเรียน!B14)</f>
        <v>7425</v>
      </c>
      <c r="D15" s="27" t="str">
        <f>IF(นักเรียน!C14="","",นักเรียน!C14)</f>
        <v>สามเณร</v>
      </c>
      <c r="E15" s="44"/>
      <c r="F15" s="45"/>
      <c r="G15" s="45"/>
      <c r="H15" s="45"/>
      <c r="I15" s="46"/>
      <c r="J15" s="44"/>
      <c r="K15" s="45"/>
      <c r="L15" s="45"/>
      <c r="M15" s="45"/>
      <c r="N15" s="46"/>
      <c r="O15" s="44"/>
      <c r="P15" s="45"/>
      <c r="Q15" s="45"/>
      <c r="R15" s="45"/>
      <c r="S15" s="46"/>
      <c r="T15" s="44"/>
      <c r="U15" s="45"/>
      <c r="V15" s="45"/>
      <c r="W15" s="45"/>
      <c r="X15" s="46"/>
      <c r="Y15" s="43" t="str">
        <f t="shared" si="0"/>
        <v/>
      </c>
      <c r="Z15" s="43" t="str">
        <f t="shared" si="1"/>
        <v/>
      </c>
      <c r="AA15" s="34"/>
      <c r="AB15" s="39">
        <f t="shared" si="2"/>
        <v>0</v>
      </c>
      <c r="AC15" s="65">
        <f t="shared" si="3"/>
        <v>0</v>
      </c>
      <c r="AD15" s="34"/>
      <c r="AE15" s="34"/>
      <c r="AF15" s="34"/>
      <c r="AG15" s="34"/>
      <c r="AH15" s="34"/>
      <c r="AI15" s="34"/>
      <c r="AJ15" s="34"/>
    </row>
    <row r="16" spans="1:36" s="4" customFormat="1" ht="15" customHeight="1">
      <c r="A16" s="34"/>
      <c r="B16" s="3">
        <v>10</v>
      </c>
      <c r="C16" s="26">
        <f>IF(นักเรียน!B15="","",นักเรียน!B15)</f>
        <v>7431</v>
      </c>
      <c r="D16" s="27" t="str">
        <f>IF(นักเรียน!C15="","",นักเรียน!C15)</f>
        <v>สามเณร</v>
      </c>
      <c r="E16" s="44"/>
      <c r="F16" s="45"/>
      <c r="G16" s="45"/>
      <c r="H16" s="45"/>
      <c r="I16" s="46"/>
      <c r="J16" s="44"/>
      <c r="K16" s="45"/>
      <c r="L16" s="45"/>
      <c r="M16" s="45"/>
      <c r="N16" s="46"/>
      <c r="O16" s="44"/>
      <c r="P16" s="45"/>
      <c r="Q16" s="45"/>
      <c r="R16" s="45"/>
      <c r="S16" s="46"/>
      <c r="T16" s="44"/>
      <c r="U16" s="45"/>
      <c r="V16" s="45"/>
      <c r="W16" s="45"/>
      <c r="X16" s="46"/>
      <c r="Y16" s="43" t="str">
        <f t="shared" si="0"/>
        <v/>
      </c>
      <c r="Z16" s="43" t="str">
        <f t="shared" si="1"/>
        <v/>
      </c>
      <c r="AA16" s="34"/>
      <c r="AB16" s="39">
        <f t="shared" si="2"/>
        <v>0</v>
      </c>
      <c r="AC16" s="65">
        <f t="shared" si="3"/>
        <v>0</v>
      </c>
      <c r="AD16" s="34"/>
      <c r="AE16" s="34"/>
      <c r="AF16" s="34"/>
      <c r="AG16" s="34"/>
      <c r="AH16" s="34"/>
      <c r="AI16" s="34"/>
      <c r="AJ16" s="34"/>
    </row>
    <row r="17" spans="1:36" s="4" customFormat="1" ht="15" customHeight="1">
      <c r="A17" s="34"/>
      <c r="B17" s="3">
        <v>11</v>
      </c>
      <c r="C17" s="26">
        <f>IF(นักเรียน!B16="","",นักเรียน!B16)</f>
        <v>7435</v>
      </c>
      <c r="D17" s="27" t="str">
        <f>IF(นักเรียน!C16="","",นักเรียน!C16)</f>
        <v>สามเณร</v>
      </c>
      <c r="E17" s="44"/>
      <c r="F17" s="45"/>
      <c r="G17" s="45"/>
      <c r="H17" s="45"/>
      <c r="I17" s="46"/>
      <c r="J17" s="44"/>
      <c r="K17" s="45"/>
      <c r="L17" s="45"/>
      <c r="M17" s="45"/>
      <c r="N17" s="46"/>
      <c r="O17" s="44"/>
      <c r="P17" s="45"/>
      <c r="Q17" s="45"/>
      <c r="R17" s="45"/>
      <c r="S17" s="46"/>
      <c r="T17" s="44"/>
      <c r="U17" s="45"/>
      <c r="V17" s="45"/>
      <c r="W17" s="45"/>
      <c r="X17" s="46"/>
      <c r="Y17" s="43" t="str">
        <f t="shared" si="0"/>
        <v/>
      </c>
      <c r="Z17" s="43" t="str">
        <f t="shared" si="1"/>
        <v/>
      </c>
      <c r="AA17" s="34"/>
      <c r="AB17" s="39">
        <f t="shared" si="2"/>
        <v>0</v>
      </c>
      <c r="AC17" s="65">
        <f t="shared" si="3"/>
        <v>0</v>
      </c>
      <c r="AD17" s="34"/>
      <c r="AE17" s="34"/>
      <c r="AF17" s="34"/>
      <c r="AG17" s="34"/>
      <c r="AH17" s="34"/>
      <c r="AI17" s="34"/>
      <c r="AJ17" s="34"/>
    </row>
    <row r="18" spans="1:36" s="4" customFormat="1" ht="15" customHeight="1">
      <c r="A18" s="34"/>
      <c r="B18" s="3">
        <v>12</v>
      </c>
      <c r="C18" s="26">
        <f>IF(นักเรียน!B17="","",นักเรียน!B17)</f>
        <v>7442</v>
      </c>
      <c r="D18" s="27" t="str">
        <f>IF(นักเรียน!C17="","",นักเรียน!C17)</f>
        <v>สามเณร</v>
      </c>
      <c r="E18" s="44"/>
      <c r="F18" s="45"/>
      <c r="G18" s="45"/>
      <c r="H18" s="45"/>
      <c r="I18" s="46"/>
      <c r="J18" s="44"/>
      <c r="K18" s="45"/>
      <c r="L18" s="45"/>
      <c r="M18" s="45"/>
      <c r="N18" s="46"/>
      <c r="O18" s="44"/>
      <c r="P18" s="45"/>
      <c r="Q18" s="45"/>
      <c r="R18" s="45"/>
      <c r="S18" s="46"/>
      <c r="T18" s="44"/>
      <c r="U18" s="45"/>
      <c r="V18" s="45"/>
      <c r="W18" s="45"/>
      <c r="X18" s="46"/>
      <c r="Y18" s="43" t="str">
        <f t="shared" si="0"/>
        <v/>
      </c>
      <c r="Z18" s="43" t="str">
        <f t="shared" si="1"/>
        <v/>
      </c>
      <c r="AA18" s="34"/>
      <c r="AB18" s="39">
        <f t="shared" si="2"/>
        <v>0</v>
      </c>
      <c r="AC18" s="65">
        <f t="shared" si="3"/>
        <v>0</v>
      </c>
      <c r="AD18" s="34"/>
      <c r="AE18" s="34"/>
      <c r="AF18" s="34"/>
      <c r="AG18" s="34"/>
      <c r="AH18" s="34"/>
      <c r="AI18" s="34"/>
      <c r="AJ18" s="34"/>
    </row>
    <row r="19" spans="1:36" s="4" customFormat="1" ht="15" customHeight="1">
      <c r="A19" s="34"/>
      <c r="B19" s="3">
        <v>13</v>
      </c>
      <c r="C19" s="26">
        <f>IF(นักเรียน!B18="","",นักเรียน!B18)</f>
        <v>7443</v>
      </c>
      <c r="D19" s="27" t="str">
        <f>IF(นักเรียน!C18="","",นักเรียน!C18)</f>
        <v>สามเณร</v>
      </c>
      <c r="E19" s="44"/>
      <c r="F19" s="45"/>
      <c r="G19" s="45"/>
      <c r="H19" s="45"/>
      <c r="I19" s="46"/>
      <c r="J19" s="44"/>
      <c r="K19" s="45"/>
      <c r="L19" s="45"/>
      <c r="M19" s="45"/>
      <c r="N19" s="46"/>
      <c r="O19" s="44"/>
      <c r="P19" s="45"/>
      <c r="Q19" s="45"/>
      <c r="R19" s="45"/>
      <c r="S19" s="46"/>
      <c r="T19" s="44"/>
      <c r="U19" s="45"/>
      <c r="V19" s="45"/>
      <c r="W19" s="45"/>
      <c r="X19" s="46"/>
      <c r="Y19" s="43" t="str">
        <f t="shared" si="0"/>
        <v/>
      </c>
      <c r="Z19" s="43" t="str">
        <f t="shared" si="1"/>
        <v/>
      </c>
      <c r="AA19" s="34"/>
      <c r="AB19" s="39">
        <f t="shared" si="2"/>
        <v>0</v>
      </c>
      <c r="AC19" s="65">
        <f t="shared" si="3"/>
        <v>0</v>
      </c>
      <c r="AD19" s="34"/>
      <c r="AE19" s="34"/>
      <c r="AF19" s="34"/>
      <c r="AG19" s="34"/>
      <c r="AH19" s="34"/>
      <c r="AI19" s="34"/>
      <c r="AJ19" s="34"/>
    </row>
    <row r="20" spans="1:36" s="4" customFormat="1" ht="15" customHeight="1">
      <c r="A20" s="34"/>
      <c r="B20" s="3">
        <v>14</v>
      </c>
      <c r="C20" s="26">
        <f>IF(นักเรียน!B19="","",นักเรียน!B19)</f>
        <v>7446</v>
      </c>
      <c r="D20" s="27" t="str">
        <f>IF(นักเรียน!C19="","",นักเรียน!C19)</f>
        <v>สามเณร</v>
      </c>
      <c r="E20" s="44"/>
      <c r="F20" s="45"/>
      <c r="G20" s="45"/>
      <c r="H20" s="45"/>
      <c r="I20" s="46"/>
      <c r="J20" s="44"/>
      <c r="K20" s="45"/>
      <c r="L20" s="45"/>
      <c r="M20" s="45"/>
      <c r="N20" s="46"/>
      <c r="O20" s="44"/>
      <c r="P20" s="45"/>
      <c r="Q20" s="45"/>
      <c r="R20" s="45"/>
      <c r="S20" s="46"/>
      <c r="T20" s="44"/>
      <c r="U20" s="45"/>
      <c r="V20" s="45"/>
      <c r="W20" s="45"/>
      <c r="X20" s="46"/>
      <c r="Y20" s="43" t="str">
        <f t="shared" si="0"/>
        <v/>
      </c>
      <c r="Z20" s="43" t="str">
        <f t="shared" si="1"/>
        <v/>
      </c>
      <c r="AA20" s="34"/>
      <c r="AB20" s="39">
        <f t="shared" si="2"/>
        <v>0</v>
      </c>
      <c r="AC20" s="65">
        <f t="shared" si="3"/>
        <v>0</v>
      </c>
      <c r="AD20" s="34"/>
      <c r="AE20" s="34"/>
      <c r="AF20" s="34"/>
      <c r="AG20" s="34"/>
      <c r="AH20" s="34"/>
      <c r="AI20" s="34"/>
      <c r="AJ20" s="34"/>
    </row>
    <row r="21" spans="1:36" s="4" customFormat="1" ht="15" customHeight="1">
      <c r="A21" s="34"/>
      <c r="B21" s="3">
        <v>15</v>
      </c>
      <c r="C21" s="26">
        <f>IF(นักเรียน!B20="","",นักเรียน!B20)</f>
        <v>7447</v>
      </c>
      <c r="D21" s="27" t="str">
        <f>IF(นักเรียน!C20="","",นักเรียน!C20)</f>
        <v>สามเณร</v>
      </c>
      <c r="E21" s="44"/>
      <c r="F21" s="45"/>
      <c r="G21" s="45"/>
      <c r="H21" s="45"/>
      <c r="I21" s="46"/>
      <c r="J21" s="44"/>
      <c r="K21" s="45"/>
      <c r="L21" s="45"/>
      <c r="M21" s="45"/>
      <c r="N21" s="46"/>
      <c r="O21" s="44"/>
      <c r="P21" s="45"/>
      <c r="Q21" s="45"/>
      <c r="R21" s="45"/>
      <c r="S21" s="46"/>
      <c r="T21" s="44"/>
      <c r="U21" s="45"/>
      <c r="V21" s="45"/>
      <c r="W21" s="45"/>
      <c r="X21" s="46"/>
      <c r="Y21" s="43" t="str">
        <f t="shared" si="0"/>
        <v/>
      </c>
      <c r="Z21" s="43" t="str">
        <f t="shared" si="1"/>
        <v/>
      </c>
      <c r="AA21" s="34"/>
      <c r="AB21" s="39">
        <f t="shared" si="2"/>
        <v>0</v>
      </c>
      <c r="AC21" s="65">
        <f t="shared" si="3"/>
        <v>0</v>
      </c>
      <c r="AD21" s="34"/>
      <c r="AE21" s="34"/>
      <c r="AF21" s="34"/>
      <c r="AG21" s="34"/>
      <c r="AH21" s="34"/>
      <c r="AI21" s="34"/>
      <c r="AJ21" s="34"/>
    </row>
    <row r="22" spans="1:36" s="4" customFormat="1" ht="15" customHeight="1">
      <c r="A22" s="34"/>
      <c r="B22" s="3">
        <v>16</v>
      </c>
      <c r="C22" s="26">
        <f>IF(นักเรียน!B21="","",นักเรียน!B21)</f>
        <v>7448</v>
      </c>
      <c r="D22" s="27" t="str">
        <f>IF(นักเรียน!C21="","",นักเรียน!C21)</f>
        <v>สามเณร</v>
      </c>
      <c r="E22" s="44"/>
      <c r="F22" s="45"/>
      <c r="G22" s="45"/>
      <c r="H22" s="45"/>
      <c r="I22" s="46"/>
      <c r="J22" s="44"/>
      <c r="K22" s="45"/>
      <c r="L22" s="45"/>
      <c r="M22" s="45"/>
      <c r="N22" s="46"/>
      <c r="O22" s="44"/>
      <c r="P22" s="45"/>
      <c r="Q22" s="45"/>
      <c r="R22" s="45"/>
      <c r="S22" s="46"/>
      <c r="T22" s="44"/>
      <c r="U22" s="45"/>
      <c r="V22" s="45"/>
      <c r="W22" s="45"/>
      <c r="X22" s="46"/>
      <c r="Y22" s="43" t="str">
        <f t="shared" si="0"/>
        <v/>
      </c>
      <c r="Z22" s="43" t="str">
        <f t="shared" si="1"/>
        <v/>
      </c>
      <c r="AA22" s="34"/>
      <c r="AB22" s="39">
        <f t="shared" si="2"/>
        <v>0</v>
      </c>
      <c r="AC22" s="65">
        <f t="shared" si="3"/>
        <v>0</v>
      </c>
      <c r="AD22" s="34"/>
      <c r="AE22" s="34"/>
      <c r="AF22" s="34"/>
      <c r="AG22" s="34"/>
      <c r="AH22" s="34"/>
      <c r="AI22" s="34"/>
      <c r="AJ22" s="34"/>
    </row>
    <row r="23" spans="1:36" s="4" customFormat="1" ht="15" customHeight="1">
      <c r="A23" s="34"/>
      <c r="B23" s="3">
        <v>17</v>
      </c>
      <c r="C23" s="26">
        <f>IF(นักเรียน!B22="","",นักเรียน!B22)</f>
        <v>7453</v>
      </c>
      <c r="D23" s="27" t="str">
        <f>IF(นักเรียน!C22="","",นักเรียน!C22)</f>
        <v>สามเณร</v>
      </c>
      <c r="E23" s="44"/>
      <c r="F23" s="45"/>
      <c r="G23" s="45"/>
      <c r="H23" s="45"/>
      <c r="I23" s="46"/>
      <c r="J23" s="44"/>
      <c r="K23" s="45"/>
      <c r="L23" s="45"/>
      <c r="M23" s="45"/>
      <c r="N23" s="46"/>
      <c r="O23" s="44"/>
      <c r="P23" s="45"/>
      <c r="Q23" s="45"/>
      <c r="R23" s="45"/>
      <c r="S23" s="46"/>
      <c r="T23" s="44"/>
      <c r="U23" s="45"/>
      <c r="V23" s="45"/>
      <c r="W23" s="45"/>
      <c r="X23" s="46"/>
      <c r="Y23" s="43" t="str">
        <f t="shared" si="0"/>
        <v/>
      </c>
      <c r="Z23" s="43" t="str">
        <f t="shared" si="1"/>
        <v/>
      </c>
      <c r="AA23" s="34"/>
      <c r="AB23" s="39">
        <f t="shared" si="2"/>
        <v>0</v>
      </c>
      <c r="AC23" s="65">
        <f t="shared" si="3"/>
        <v>0</v>
      </c>
      <c r="AD23" s="34"/>
      <c r="AE23" s="34"/>
      <c r="AF23" s="34"/>
      <c r="AG23" s="34"/>
      <c r="AH23" s="34"/>
      <c r="AI23" s="34"/>
      <c r="AJ23" s="34"/>
    </row>
    <row r="24" spans="1:36" s="4" customFormat="1" ht="15" customHeight="1">
      <c r="A24" s="34"/>
      <c r="B24" s="3">
        <v>18</v>
      </c>
      <c r="C24" s="26">
        <f>IF(นักเรียน!B23="","",นักเรียน!B23)</f>
        <v>7454</v>
      </c>
      <c r="D24" s="27" t="str">
        <f>IF(นักเรียน!C23="","",นักเรียน!C23)</f>
        <v>สามเณร</v>
      </c>
      <c r="E24" s="44"/>
      <c r="F24" s="45"/>
      <c r="G24" s="45"/>
      <c r="H24" s="45"/>
      <c r="I24" s="46"/>
      <c r="J24" s="44"/>
      <c r="K24" s="45"/>
      <c r="L24" s="45"/>
      <c r="M24" s="45"/>
      <c r="N24" s="46"/>
      <c r="O24" s="44"/>
      <c r="P24" s="45"/>
      <c r="Q24" s="45"/>
      <c r="R24" s="45"/>
      <c r="S24" s="46"/>
      <c r="T24" s="44"/>
      <c r="U24" s="45"/>
      <c r="V24" s="45"/>
      <c r="W24" s="45"/>
      <c r="X24" s="46"/>
      <c r="Y24" s="43" t="str">
        <f t="shared" si="0"/>
        <v/>
      </c>
      <c r="Z24" s="43" t="str">
        <f t="shared" si="1"/>
        <v/>
      </c>
      <c r="AA24" s="34"/>
      <c r="AB24" s="39">
        <f t="shared" si="2"/>
        <v>0</v>
      </c>
      <c r="AC24" s="65">
        <f t="shared" si="3"/>
        <v>0</v>
      </c>
      <c r="AD24" s="34"/>
      <c r="AE24" s="34"/>
      <c r="AF24" s="34"/>
      <c r="AG24" s="34"/>
      <c r="AH24" s="34"/>
      <c r="AI24" s="34"/>
      <c r="AJ24" s="34"/>
    </row>
    <row r="25" spans="1:36" s="4" customFormat="1" ht="15" customHeight="1">
      <c r="A25" s="34"/>
      <c r="B25" s="3">
        <v>19</v>
      </c>
      <c r="C25" s="26">
        <f>IF(นักเรียน!B24="","",นักเรียน!B24)</f>
        <v>7455</v>
      </c>
      <c r="D25" s="27" t="str">
        <f>IF(นักเรียน!C24="","",นักเรียน!C24)</f>
        <v>สามเณร</v>
      </c>
      <c r="E25" s="44"/>
      <c r="F25" s="45"/>
      <c r="G25" s="45"/>
      <c r="H25" s="45"/>
      <c r="I25" s="46"/>
      <c r="J25" s="44"/>
      <c r="K25" s="45"/>
      <c r="L25" s="45"/>
      <c r="M25" s="45"/>
      <c r="N25" s="46"/>
      <c r="O25" s="44"/>
      <c r="P25" s="45"/>
      <c r="Q25" s="45"/>
      <c r="R25" s="45"/>
      <c r="S25" s="46"/>
      <c r="T25" s="44"/>
      <c r="U25" s="45"/>
      <c r="V25" s="45"/>
      <c r="W25" s="45"/>
      <c r="X25" s="46"/>
      <c r="Y25" s="43" t="str">
        <f t="shared" si="0"/>
        <v/>
      </c>
      <c r="Z25" s="43" t="str">
        <f t="shared" si="1"/>
        <v/>
      </c>
      <c r="AA25" s="34"/>
      <c r="AB25" s="39">
        <f t="shared" si="2"/>
        <v>0</v>
      </c>
      <c r="AC25" s="65">
        <f t="shared" si="3"/>
        <v>0</v>
      </c>
      <c r="AD25" s="34"/>
      <c r="AE25" s="34"/>
      <c r="AF25" s="34"/>
      <c r="AG25" s="34"/>
      <c r="AH25" s="34"/>
      <c r="AI25" s="34"/>
      <c r="AJ25" s="34"/>
    </row>
    <row r="26" spans="1:36" s="4" customFormat="1" ht="15" customHeight="1">
      <c r="A26" s="34"/>
      <c r="B26" s="3">
        <v>20</v>
      </c>
      <c r="C26" s="26">
        <f>IF(นักเรียน!B25="","",นักเรียน!B25)</f>
        <v>7456</v>
      </c>
      <c r="D26" s="27" t="str">
        <f>IF(นักเรียน!C25="","",นักเรียน!C25)</f>
        <v>สามเณร</v>
      </c>
      <c r="E26" s="44"/>
      <c r="F26" s="45"/>
      <c r="G26" s="45"/>
      <c r="H26" s="45"/>
      <c r="I26" s="46"/>
      <c r="J26" s="44"/>
      <c r="K26" s="45"/>
      <c r="L26" s="45"/>
      <c r="M26" s="45"/>
      <c r="N26" s="46"/>
      <c r="O26" s="44"/>
      <c r="P26" s="45"/>
      <c r="Q26" s="45"/>
      <c r="R26" s="45"/>
      <c r="S26" s="46"/>
      <c r="T26" s="44"/>
      <c r="U26" s="45"/>
      <c r="V26" s="45"/>
      <c r="W26" s="45"/>
      <c r="X26" s="46"/>
      <c r="Y26" s="43" t="str">
        <f t="shared" si="0"/>
        <v/>
      </c>
      <c r="Z26" s="43" t="str">
        <f t="shared" si="1"/>
        <v/>
      </c>
      <c r="AA26" s="34"/>
      <c r="AB26" s="39">
        <f t="shared" si="2"/>
        <v>0</v>
      </c>
      <c r="AC26" s="65">
        <f t="shared" si="3"/>
        <v>0</v>
      </c>
      <c r="AD26" s="34"/>
      <c r="AE26" s="34"/>
      <c r="AF26" s="34"/>
      <c r="AG26" s="34"/>
      <c r="AH26" s="34"/>
      <c r="AI26" s="34"/>
      <c r="AJ26" s="34"/>
    </row>
    <row r="27" spans="1:36" s="4" customFormat="1" ht="15" customHeight="1">
      <c r="A27" s="34"/>
      <c r="B27" s="3">
        <v>21</v>
      </c>
      <c r="C27" s="26">
        <f>IF(นักเรียน!B26="","",นักเรียน!B26)</f>
        <v>7458</v>
      </c>
      <c r="D27" s="27" t="str">
        <f>IF(นักเรียน!C26="","",นักเรียน!C26)</f>
        <v>สามเณร</v>
      </c>
      <c r="E27" s="44"/>
      <c r="F27" s="45"/>
      <c r="G27" s="45"/>
      <c r="H27" s="45"/>
      <c r="I27" s="46"/>
      <c r="J27" s="44"/>
      <c r="K27" s="45"/>
      <c r="L27" s="45"/>
      <c r="M27" s="45"/>
      <c r="N27" s="46"/>
      <c r="O27" s="44"/>
      <c r="P27" s="45"/>
      <c r="Q27" s="45"/>
      <c r="R27" s="45"/>
      <c r="S27" s="46"/>
      <c r="T27" s="44"/>
      <c r="U27" s="45"/>
      <c r="V27" s="45"/>
      <c r="W27" s="45"/>
      <c r="X27" s="46"/>
      <c r="Y27" s="43" t="str">
        <f t="shared" si="0"/>
        <v/>
      </c>
      <c r="Z27" s="43" t="str">
        <f t="shared" si="1"/>
        <v/>
      </c>
      <c r="AA27" s="34"/>
      <c r="AB27" s="39">
        <f t="shared" si="2"/>
        <v>0</v>
      </c>
      <c r="AC27" s="65">
        <f t="shared" si="3"/>
        <v>0</v>
      </c>
      <c r="AD27" s="34"/>
      <c r="AE27" s="34"/>
      <c r="AF27" s="34"/>
      <c r="AG27" s="34"/>
      <c r="AH27" s="34"/>
      <c r="AI27" s="34"/>
      <c r="AJ27" s="34"/>
    </row>
    <row r="28" spans="1:36" s="4" customFormat="1" ht="15" customHeight="1">
      <c r="A28" s="34"/>
      <c r="B28" s="3">
        <v>22</v>
      </c>
      <c r="C28" s="26">
        <f>IF(นักเรียน!B27="","",นักเรียน!B27)</f>
        <v>7459</v>
      </c>
      <c r="D28" s="27" t="str">
        <f>IF(นักเรียน!C27="","",นักเรียน!C27)</f>
        <v>สามเณร</v>
      </c>
      <c r="E28" s="44"/>
      <c r="F28" s="45"/>
      <c r="G28" s="45"/>
      <c r="H28" s="45"/>
      <c r="I28" s="46"/>
      <c r="J28" s="44"/>
      <c r="K28" s="45"/>
      <c r="L28" s="45"/>
      <c r="M28" s="45"/>
      <c r="N28" s="46"/>
      <c r="O28" s="44"/>
      <c r="P28" s="45"/>
      <c r="Q28" s="45"/>
      <c r="R28" s="45"/>
      <c r="S28" s="46"/>
      <c r="T28" s="44"/>
      <c r="U28" s="45"/>
      <c r="V28" s="45"/>
      <c r="W28" s="45"/>
      <c r="X28" s="46"/>
      <c r="Y28" s="43" t="str">
        <f t="shared" si="0"/>
        <v/>
      </c>
      <c r="Z28" s="43" t="str">
        <f t="shared" si="1"/>
        <v/>
      </c>
      <c r="AA28" s="34"/>
      <c r="AB28" s="39">
        <f t="shared" si="2"/>
        <v>0</v>
      </c>
      <c r="AC28" s="65">
        <f t="shared" si="3"/>
        <v>0</v>
      </c>
      <c r="AD28" s="34"/>
      <c r="AE28" s="34"/>
      <c r="AF28" s="34"/>
      <c r="AG28" s="34"/>
      <c r="AH28" s="34"/>
      <c r="AI28" s="34"/>
      <c r="AJ28" s="34"/>
    </row>
    <row r="29" spans="1:36" s="4" customFormat="1" ht="15" customHeight="1">
      <c r="A29" s="34"/>
      <c r="B29" s="3">
        <v>23</v>
      </c>
      <c r="C29" s="26">
        <f>IF(นักเรียน!B28="","",นักเรียน!B28)</f>
        <v>7460</v>
      </c>
      <c r="D29" s="27" t="str">
        <f>IF(นักเรียน!C28="","",นักเรียน!C28)</f>
        <v>สามเณร</v>
      </c>
      <c r="E29" s="44"/>
      <c r="F29" s="45"/>
      <c r="G29" s="45"/>
      <c r="H29" s="45"/>
      <c r="I29" s="46"/>
      <c r="J29" s="44"/>
      <c r="K29" s="45"/>
      <c r="L29" s="45"/>
      <c r="M29" s="45"/>
      <c r="N29" s="46"/>
      <c r="O29" s="44"/>
      <c r="P29" s="45"/>
      <c r="Q29" s="45"/>
      <c r="R29" s="45"/>
      <c r="S29" s="46"/>
      <c r="T29" s="44"/>
      <c r="U29" s="45"/>
      <c r="V29" s="45"/>
      <c r="W29" s="45"/>
      <c r="X29" s="46"/>
      <c r="Y29" s="43" t="str">
        <f t="shared" si="0"/>
        <v/>
      </c>
      <c r="Z29" s="43" t="str">
        <f t="shared" si="1"/>
        <v/>
      </c>
      <c r="AA29" s="34"/>
      <c r="AB29" s="39">
        <f t="shared" si="2"/>
        <v>0</v>
      </c>
      <c r="AC29" s="65">
        <f t="shared" si="3"/>
        <v>0</v>
      </c>
      <c r="AD29" s="34"/>
      <c r="AE29" s="34"/>
      <c r="AF29" s="34"/>
      <c r="AG29" s="34"/>
      <c r="AH29" s="34"/>
      <c r="AI29" s="34"/>
      <c r="AJ29" s="34"/>
    </row>
    <row r="30" spans="1:36" s="4" customFormat="1" ht="15" customHeight="1">
      <c r="A30" s="34"/>
      <c r="B30" s="3">
        <v>24</v>
      </c>
      <c r="C30" s="26">
        <f>IF(นักเรียน!B29="","",นักเรียน!B29)</f>
        <v>7463</v>
      </c>
      <c r="D30" s="27" t="str">
        <f>IF(นักเรียน!C29="","",นักเรียน!C29)</f>
        <v>สามเณร</v>
      </c>
      <c r="E30" s="44"/>
      <c r="F30" s="45"/>
      <c r="G30" s="45"/>
      <c r="H30" s="45"/>
      <c r="I30" s="46"/>
      <c r="J30" s="44"/>
      <c r="K30" s="45"/>
      <c r="L30" s="45"/>
      <c r="M30" s="45"/>
      <c r="N30" s="46"/>
      <c r="O30" s="44"/>
      <c r="P30" s="45"/>
      <c r="Q30" s="45"/>
      <c r="R30" s="45"/>
      <c r="S30" s="46"/>
      <c r="T30" s="44"/>
      <c r="U30" s="45"/>
      <c r="V30" s="45"/>
      <c r="W30" s="45"/>
      <c r="X30" s="46"/>
      <c r="Y30" s="43" t="str">
        <f t="shared" si="0"/>
        <v/>
      </c>
      <c r="Z30" s="43" t="str">
        <f t="shared" si="1"/>
        <v/>
      </c>
      <c r="AA30" s="34"/>
      <c r="AB30" s="39">
        <f t="shared" si="2"/>
        <v>0</v>
      </c>
      <c r="AC30" s="65">
        <f t="shared" si="3"/>
        <v>0</v>
      </c>
      <c r="AD30" s="34"/>
      <c r="AE30" s="34"/>
      <c r="AF30" s="34"/>
      <c r="AG30" s="34"/>
      <c r="AH30" s="34"/>
      <c r="AI30" s="34"/>
      <c r="AJ30" s="34"/>
    </row>
    <row r="31" spans="1:36" s="4" customFormat="1" ht="15" customHeight="1">
      <c r="A31" s="34"/>
      <c r="B31" s="3">
        <v>25</v>
      </c>
      <c r="C31" s="26">
        <f>IF(นักเรียน!B30="","",นักเรียน!B30)</f>
        <v>7466</v>
      </c>
      <c r="D31" s="27" t="str">
        <f>IF(นักเรียน!C30="","",นักเรียน!C30)</f>
        <v>สามเณร</v>
      </c>
      <c r="E31" s="44"/>
      <c r="F31" s="45"/>
      <c r="G31" s="45"/>
      <c r="H31" s="45"/>
      <c r="I31" s="46"/>
      <c r="J31" s="44"/>
      <c r="K31" s="45"/>
      <c r="L31" s="45"/>
      <c r="M31" s="45"/>
      <c r="N31" s="46"/>
      <c r="O31" s="44"/>
      <c r="P31" s="45"/>
      <c r="Q31" s="45"/>
      <c r="R31" s="45"/>
      <c r="S31" s="46"/>
      <c r="T31" s="44"/>
      <c r="U31" s="45"/>
      <c r="V31" s="45"/>
      <c r="W31" s="45"/>
      <c r="X31" s="46"/>
      <c r="Y31" s="43" t="str">
        <f t="shared" si="0"/>
        <v/>
      </c>
      <c r="Z31" s="43" t="str">
        <f t="shared" si="1"/>
        <v/>
      </c>
      <c r="AA31" s="34"/>
      <c r="AB31" s="39">
        <f t="shared" si="2"/>
        <v>0</v>
      </c>
      <c r="AC31" s="65">
        <f t="shared" si="3"/>
        <v>0</v>
      </c>
      <c r="AD31" s="34"/>
      <c r="AE31" s="34"/>
      <c r="AF31" s="34"/>
      <c r="AG31" s="34"/>
      <c r="AH31" s="34"/>
      <c r="AI31" s="34"/>
      <c r="AJ31" s="34"/>
    </row>
    <row r="32" spans="1:36" s="4" customFormat="1" ht="15" customHeight="1">
      <c r="A32" s="34"/>
      <c r="B32" s="3">
        <v>26</v>
      </c>
      <c r="C32" s="26">
        <f>IF(นักเรียน!B31="","",นักเรียน!B31)</f>
        <v>7554</v>
      </c>
      <c r="D32" s="27" t="str">
        <f>IF(นักเรียน!C31="","",นักเรียน!C31)</f>
        <v>สามเณร</v>
      </c>
      <c r="E32" s="44"/>
      <c r="F32" s="45"/>
      <c r="G32" s="45"/>
      <c r="H32" s="45"/>
      <c r="I32" s="46"/>
      <c r="J32" s="44"/>
      <c r="K32" s="45"/>
      <c r="L32" s="45"/>
      <c r="M32" s="45"/>
      <c r="N32" s="46"/>
      <c r="O32" s="44"/>
      <c r="P32" s="45"/>
      <c r="Q32" s="45"/>
      <c r="R32" s="45"/>
      <c r="S32" s="46"/>
      <c r="T32" s="44"/>
      <c r="U32" s="45"/>
      <c r="V32" s="45"/>
      <c r="W32" s="45"/>
      <c r="X32" s="46"/>
      <c r="Y32" s="43" t="str">
        <f t="shared" si="0"/>
        <v/>
      </c>
      <c r="Z32" s="43" t="str">
        <f t="shared" si="1"/>
        <v/>
      </c>
      <c r="AA32" s="34"/>
      <c r="AB32" s="39">
        <f t="shared" si="2"/>
        <v>0</v>
      </c>
      <c r="AC32" s="65">
        <f t="shared" si="3"/>
        <v>0</v>
      </c>
      <c r="AD32" s="34"/>
      <c r="AE32" s="34"/>
      <c r="AF32" s="34"/>
      <c r="AG32" s="34"/>
      <c r="AH32" s="34"/>
      <c r="AI32" s="34"/>
      <c r="AJ32" s="34"/>
    </row>
    <row r="33" spans="1:36" s="4" customFormat="1" ht="15" customHeight="1">
      <c r="A33" s="34"/>
      <c r="B33" s="3">
        <v>27</v>
      </c>
      <c r="C33" s="26">
        <f>IF(นักเรียน!B32="","",นักเรียน!B32)</f>
        <v>7629</v>
      </c>
      <c r="D33" s="27" t="str">
        <f>IF(นักเรียน!C32="","",นักเรียน!C32)</f>
        <v>สามเณร</v>
      </c>
      <c r="E33" s="44"/>
      <c r="F33" s="45"/>
      <c r="G33" s="45"/>
      <c r="H33" s="45"/>
      <c r="I33" s="46"/>
      <c r="J33" s="44"/>
      <c r="K33" s="45"/>
      <c r="L33" s="45"/>
      <c r="M33" s="45"/>
      <c r="N33" s="46"/>
      <c r="O33" s="44"/>
      <c r="P33" s="45"/>
      <c r="Q33" s="45"/>
      <c r="R33" s="45"/>
      <c r="S33" s="46"/>
      <c r="T33" s="44"/>
      <c r="U33" s="45"/>
      <c r="V33" s="45"/>
      <c r="W33" s="45"/>
      <c r="X33" s="46"/>
      <c r="Y33" s="43" t="str">
        <f t="shared" si="0"/>
        <v/>
      </c>
      <c r="Z33" s="43" t="str">
        <f t="shared" si="1"/>
        <v/>
      </c>
      <c r="AA33" s="34"/>
      <c r="AB33" s="39">
        <f t="shared" si="2"/>
        <v>0</v>
      </c>
      <c r="AC33" s="65">
        <f t="shared" si="3"/>
        <v>0</v>
      </c>
      <c r="AD33" s="34"/>
      <c r="AE33" s="34"/>
      <c r="AF33" s="34"/>
      <c r="AG33" s="34"/>
      <c r="AH33" s="34"/>
      <c r="AI33" s="34"/>
      <c r="AJ33" s="34"/>
    </row>
    <row r="34" spans="1:36" s="4" customFormat="1" ht="15" customHeight="1">
      <c r="A34" s="34"/>
      <c r="B34" s="3">
        <v>28</v>
      </c>
      <c r="C34" s="26">
        <f>IF(นักเรียน!B33="","",นักเรียน!B33)</f>
        <v>7649</v>
      </c>
      <c r="D34" s="27" t="str">
        <f>IF(นักเรียน!C33="","",นักเรียน!C33)</f>
        <v>สามเณร</v>
      </c>
      <c r="E34" s="44"/>
      <c r="F34" s="45"/>
      <c r="G34" s="45"/>
      <c r="H34" s="45"/>
      <c r="I34" s="46"/>
      <c r="J34" s="44"/>
      <c r="K34" s="45"/>
      <c r="L34" s="45"/>
      <c r="M34" s="45"/>
      <c r="N34" s="46"/>
      <c r="O34" s="44"/>
      <c r="P34" s="45"/>
      <c r="Q34" s="45"/>
      <c r="R34" s="45"/>
      <c r="S34" s="46"/>
      <c r="T34" s="44"/>
      <c r="U34" s="45"/>
      <c r="V34" s="45"/>
      <c r="W34" s="45"/>
      <c r="X34" s="46"/>
      <c r="Y34" s="43" t="str">
        <f t="shared" si="0"/>
        <v/>
      </c>
      <c r="Z34" s="43" t="str">
        <f t="shared" si="1"/>
        <v/>
      </c>
      <c r="AA34" s="34"/>
      <c r="AB34" s="39">
        <f t="shared" si="2"/>
        <v>0</v>
      </c>
      <c r="AC34" s="65">
        <f t="shared" si="3"/>
        <v>0</v>
      </c>
      <c r="AD34" s="34"/>
      <c r="AE34" s="34"/>
      <c r="AF34" s="34"/>
      <c r="AG34" s="34"/>
      <c r="AH34" s="34"/>
      <c r="AI34" s="34"/>
      <c r="AJ34" s="34"/>
    </row>
    <row r="35" spans="1:36" s="4" customFormat="1" ht="15" customHeight="1">
      <c r="A35" s="34"/>
      <c r="B35" s="3">
        <v>29</v>
      </c>
      <c r="C35" s="26">
        <f>IF(นักเรียน!B34="","",นักเรียน!B34)</f>
        <v>7734</v>
      </c>
      <c r="D35" s="27" t="str">
        <f>IF(นักเรียน!C34="","",นักเรียน!C34)</f>
        <v>สามเณร</v>
      </c>
      <c r="E35" s="44"/>
      <c r="F35" s="45"/>
      <c r="G35" s="45"/>
      <c r="H35" s="45"/>
      <c r="I35" s="46"/>
      <c r="J35" s="44"/>
      <c r="K35" s="45"/>
      <c r="L35" s="45"/>
      <c r="M35" s="45"/>
      <c r="N35" s="46"/>
      <c r="O35" s="44"/>
      <c r="P35" s="45"/>
      <c r="Q35" s="45"/>
      <c r="R35" s="45"/>
      <c r="S35" s="46"/>
      <c r="T35" s="44"/>
      <c r="U35" s="45"/>
      <c r="V35" s="45"/>
      <c r="W35" s="45"/>
      <c r="X35" s="46"/>
      <c r="Y35" s="43" t="str">
        <f t="shared" si="0"/>
        <v/>
      </c>
      <c r="Z35" s="43" t="str">
        <f t="shared" si="1"/>
        <v/>
      </c>
      <c r="AA35" s="34"/>
      <c r="AB35" s="39">
        <f t="shared" si="2"/>
        <v>0</v>
      </c>
      <c r="AC35" s="65">
        <f t="shared" si="3"/>
        <v>0</v>
      </c>
      <c r="AD35" s="34"/>
      <c r="AE35" s="34"/>
      <c r="AF35" s="34"/>
      <c r="AG35" s="34"/>
      <c r="AH35" s="34"/>
      <c r="AI35" s="34"/>
      <c r="AJ35" s="34"/>
    </row>
    <row r="36" spans="1:36" s="4" customFormat="1" ht="15" customHeight="1">
      <c r="A36" s="34"/>
      <c r="B36" s="3">
        <v>30</v>
      </c>
      <c r="C36" s="26" t="str">
        <f>IF(นักเรียน!B35="","",นักเรียน!B35)</f>
        <v/>
      </c>
      <c r="D36" s="27" t="str">
        <f>IF(นักเรียน!C35="","",นักเรียน!C35)</f>
        <v/>
      </c>
      <c r="E36" s="44"/>
      <c r="F36" s="45"/>
      <c r="G36" s="45"/>
      <c r="H36" s="45"/>
      <c r="I36" s="46"/>
      <c r="J36" s="44"/>
      <c r="K36" s="45"/>
      <c r="L36" s="45"/>
      <c r="M36" s="45"/>
      <c r="N36" s="46"/>
      <c r="O36" s="44"/>
      <c r="P36" s="45"/>
      <c r="Q36" s="45"/>
      <c r="R36" s="45"/>
      <c r="S36" s="46"/>
      <c r="T36" s="44"/>
      <c r="U36" s="45"/>
      <c r="V36" s="45"/>
      <c r="W36" s="45"/>
      <c r="X36" s="46"/>
      <c r="Y36" s="43" t="str">
        <f t="shared" si="0"/>
        <v/>
      </c>
      <c r="Z36" s="43" t="str">
        <f t="shared" si="1"/>
        <v/>
      </c>
      <c r="AA36" s="34"/>
      <c r="AB36" s="39">
        <f t="shared" si="2"/>
        <v>0</v>
      </c>
      <c r="AC36" s="65">
        <f t="shared" si="3"/>
        <v>0</v>
      </c>
      <c r="AD36" s="34"/>
      <c r="AE36" s="34"/>
      <c r="AF36" s="34"/>
      <c r="AG36" s="34"/>
      <c r="AH36" s="34"/>
      <c r="AI36" s="34"/>
      <c r="AJ36" s="34"/>
    </row>
    <row r="37" spans="1:36" s="4" customFormat="1" ht="15" customHeight="1">
      <c r="A37" s="34"/>
      <c r="B37" s="3">
        <v>31</v>
      </c>
      <c r="C37" s="26" t="str">
        <f>IF(นักเรียน!B36="","",นักเรียน!B36)</f>
        <v/>
      </c>
      <c r="D37" s="27" t="str">
        <f>IF(นักเรียน!C36="","",นักเรียน!C36)</f>
        <v/>
      </c>
      <c r="E37" s="44"/>
      <c r="F37" s="45"/>
      <c r="G37" s="45"/>
      <c r="H37" s="45"/>
      <c r="I37" s="46"/>
      <c r="J37" s="44"/>
      <c r="K37" s="45"/>
      <c r="L37" s="45"/>
      <c r="M37" s="45"/>
      <c r="N37" s="46"/>
      <c r="O37" s="44"/>
      <c r="P37" s="45"/>
      <c r="Q37" s="45"/>
      <c r="R37" s="45"/>
      <c r="S37" s="46"/>
      <c r="T37" s="44"/>
      <c r="U37" s="45"/>
      <c r="V37" s="45"/>
      <c r="W37" s="45"/>
      <c r="X37" s="46"/>
      <c r="Y37" s="43" t="str">
        <f t="shared" si="0"/>
        <v/>
      </c>
      <c r="Z37" s="43" t="str">
        <f t="shared" si="1"/>
        <v/>
      </c>
      <c r="AA37" s="34"/>
      <c r="AB37" s="39">
        <f t="shared" si="2"/>
        <v>0</v>
      </c>
      <c r="AC37" s="65">
        <f t="shared" si="3"/>
        <v>0</v>
      </c>
      <c r="AD37" s="34"/>
      <c r="AE37" s="34"/>
      <c r="AF37" s="34"/>
      <c r="AG37" s="34"/>
      <c r="AH37" s="34"/>
      <c r="AI37" s="34"/>
      <c r="AJ37" s="34"/>
    </row>
    <row r="38" spans="1:36" s="4" customFormat="1" ht="15" customHeight="1">
      <c r="A38" s="34"/>
      <c r="B38" s="3">
        <v>32</v>
      </c>
      <c r="C38" s="26" t="str">
        <f>IF(นักเรียน!B37="","",นักเรียน!B37)</f>
        <v/>
      </c>
      <c r="D38" s="27" t="str">
        <f>IF(นักเรียน!C37="","",นักเรียน!C37)</f>
        <v/>
      </c>
      <c r="E38" s="44"/>
      <c r="F38" s="45"/>
      <c r="G38" s="45"/>
      <c r="H38" s="45"/>
      <c r="I38" s="46"/>
      <c r="J38" s="44"/>
      <c r="K38" s="45"/>
      <c r="L38" s="45"/>
      <c r="M38" s="45"/>
      <c r="N38" s="46"/>
      <c r="O38" s="44"/>
      <c r="P38" s="45"/>
      <c r="Q38" s="45"/>
      <c r="R38" s="45"/>
      <c r="S38" s="46"/>
      <c r="T38" s="44"/>
      <c r="U38" s="45"/>
      <c r="V38" s="45"/>
      <c r="W38" s="45"/>
      <c r="X38" s="46"/>
      <c r="Y38" s="43" t="str">
        <f t="shared" si="0"/>
        <v/>
      </c>
      <c r="Z38" s="43" t="str">
        <f t="shared" si="1"/>
        <v/>
      </c>
      <c r="AA38" s="34"/>
      <c r="AB38" s="39">
        <f t="shared" si="2"/>
        <v>0</v>
      </c>
      <c r="AC38" s="65">
        <f t="shared" si="3"/>
        <v>0</v>
      </c>
      <c r="AD38" s="34"/>
      <c r="AE38" s="34"/>
      <c r="AF38" s="34"/>
      <c r="AG38" s="34"/>
      <c r="AH38" s="34"/>
      <c r="AI38" s="34"/>
      <c r="AJ38" s="34"/>
    </row>
    <row r="39" spans="1:36" s="4" customFormat="1" ht="15" customHeight="1">
      <c r="A39" s="34"/>
      <c r="B39" s="3">
        <v>33</v>
      </c>
      <c r="C39" s="26" t="str">
        <f>IF(นักเรียน!B38="","",นักเรียน!B38)</f>
        <v/>
      </c>
      <c r="D39" s="27" t="str">
        <f>IF(นักเรียน!C38="","",นักเรียน!C38)</f>
        <v/>
      </c>
      <c r="E39" s="44"/>
      <c r="F39" s="45"/>
      <c r="G39" s="45"/>
      <c r="H39" s="45"/>
      <c r="I39" s="46"/>
      <c r="J39" s="44"/>
      <c r="K39" s="45"/>
      <c r="L39" s="45"/>
      <c r="M39" s="45"/>
      <c r="N39" s="46"/>
      <c r="O39" s="44"/>
      <c r="P39" s="45"/>
      <c r="Q39" s="45"/>
      <c r="R39" s="45"/>
      <c r="S39" s="46"/>
      <c r="T39" s="44"/>
      <c r="U39" s="45"/>
      <c r="V39" s="45"/>
      <c r="W39" s="45"/>
      <c r="X39" s="46"/>
      <c r="Y39" s="43" t="str">
        <f t="shared" si="0"/>
        <v/>
      </c>
      <c r="Z39" s="43" t="str">
        <f t="shared" si="1"/>
        <v/>
      </c>
      <c r="AA39" s="34"/>
      <c r="AB39" s="39">
        <f t="shared" si="2"/>
        <v>0</v>
      </c>
      <c r="AC39" s="65">
        <f t="shared" si="3"/>
        <v>0</v>
      </c>
      <c r="AD39" s="34"/>
      <c r="AE39" s="34"/>
      <c r="AF39" s="34"/>
      <c r="AG39" s="34"/>
      <c r="AH39" s="34"/>
      <c r="AI39" s="34"/>
      <c r="AJ39" s="34"/>
    </row>
    <row r="40" spans="1:36" s="4" customFormat="1" ht="15" customHeight="1">
      <c r="A40" s="34"/>
      <c r="B40" s="3">
        <v>34</v>
      </c>
      <c r="C40" s="26" t="str">
        <f>IF(นักเรียน!B39="","",นักเรียน!B39)</f>
        <v/>
      </c>
      <c r="D40" s="27" t="str">
        <f>IF(นักเรียน!C39="","",นักเรียน!C39)</f>
        <v/>
      </c>
      <c r="E40" s="44"/>
      <c r="F40" s="45"/>
      <c r="G40" s="45"/>
      <c r="H40" s="45"/>
      <c r="I40" s="46"/>
      <c r="J40" s="44"/>
      <c r="K40" s="45"/>
      <c r="L40" s="45"/>
      <c r="M40" s="45"/>
      <c r="N40" s="46"/>
      <c r="O40" s="44"/>
      <c r="P40" s="45"/>
      <c r="Q40" s="45"/>
      <c r="R40" s="45"/>
      <c r="S40" s="46"/>
      <c r="T40" s="44"/>
      <c r="U40" s="45"/>
      <c r="V40" s="45"/>
      <c r="W40" s="45"/>
      <c r="X40" s="46"/>
      <c r="Y40" s="43" t="str">
        <f t="shared" si="0"/>
        <v/>
      </c>
      <c r="Z40" s="43" t="str">
        <f t="shared" si="1"/>
        <v/>
      </c>
      <c r="AA40" s="34"/>
      <c r="AB40" s="39">
        <f t="shared" si="2"/>
        <v>0</v>
      </c>
      <c r="AC40" s="65">
        <f t="shared" si="3"/>
        <v>0</v>
      </c>
      <c r="AD40" s="34"/>
      <c r="AE40" s="34"/>
      <c r="AF40" s="34"/>
      <c r="AG40" s="34"/>
      <c r="AH40" s="34"/>
      <c r="AI40" s="34"/>
      <c r="AJ40" s="34"/>
    </row>
    <row r="41" spans="1:36" s="4" customFormat="1" ht="15" customHeight="1">
      <c r="A41" s="34"/>
      <c r="B41" s="3">
        <v>35</v>
      </c>
      <c r="C41" s="26" t="str">
        <f>IF(นักเรียน!B40="","",นักเรียน!B40)</f>
        <v/>
      </c>
      <c r="D41" s="27" t="str">
        <f>IF(นักเรียน!C40="","",นักเรียน!C40)</f>
        <v/>
      </c>
      <c r="E41" s="44"/>
      <c r="F41" s="45"/>
      <c r="G41" s="45"/>
      <c r="H41" s="45"/>
      <c r="I41" s="46"/>
      <c r="J41" s="44"/>
      <c r="K41" s="45"/>
      <c r="L41" s="45"/>
      <c r="M41" s="45"/>
      <c r="N41" s="46"/>
      <c r="O41" s="44"/>
      <c r="P41" s="45"/>
      <c r="Q41" s="45"/>
      <c r="R41" s="45"/>
      <c r="S41" s="46"/>
      <c r="T41" s="44"/>
      <c r="U41" s="45"/>
      <c r="V41" s="45"/>
      <c r="W41" s="45"/>
      <c r="X41" s="46"/>
      <c r="Y41" s="43" t="str">
        <f t="shared" si="0"/>
        <v/>
      </c>
      <c r="Z41" s="43" t="str">
        <f t="shared" si="1"/>
        <v/>
      </c>
      <c r="AA41" s="34"/>
      <c r="AB41" s="39">
        <f t="shared" si="2"/>
        <v>0</v>
      </c>
      <c r="AC41" s="65">
        <f t="shared" si="3"/>
        <v>0</v>
      </c>
      <c r="AD41" s="34"/>
      <c r="AE41" s="34"/>
      <c r="AF41" s="34"/>
      <c r="AG41" s="34"/>
      <c r="AH41" s="34"/>
      <c r="AI41" s="34"/>
      <c r="AJ41" s="34"/>
    </row>
    <row r="42" spans="1:36" s="4" customFormat="1" ht="15" customHeight="1">
      <c r="A42" s="34"/>
      <c r="B42" s="3">
        <v>36</v>
      </c>
      <c r="C42" s="26" t="str">
        <f>IF(นักเรียน!B41="","",นักเรียน!B41)</f>
        <v/>
      </c>
      <c r="D42" s="27" t="str">
        <f>IF(นักเรียน!C41="","",นักเรียน!C41)</f>
        <v/>
      </c>
      <c r="E42" s="44"/>
      <c r="F42" s="45"/>
      <c r="G42" s="45"/>
      <c r="H42" s="45"/>
      <c r="I42" s="46"/>
      <c r="J42" s="44"/>
      <c r="K42" s="45"/>
      <c r="L42" s="45"/>
      <c r="M42" s="45"/>
      <c r="N42" s="46"/>
      <c r="O42" s="44"/>
      <c r="P42" s="45"/>
      <c r="Q42" s="45"/>
      <c r="R42" s="45"/>
      <c r="S42" s="46"/>
      <c r="T42" s="44"/>
      <c r="U42" s="45"/>
      <c r="V42" s="45"/>
      <c r="W42" s="45"/>
      <c r="X42" s="46"/>
      <c r="Y42" s="43" t="str">
        <f t="shared" si="0"/>
        <v/>
      </c>
      <c r="Z42" s="43" t="str">
        <f t="shared" si="1"/>
        <v/>
      </c>
      <c r="AA42" s="34"/>
      <c r="AB42" s="39">
        <f t="shared" si="2"/>
        <v>0</v>
      </c>
      <c r="AC42" s="65">
        <f t="shared" si="3"/>
        <v>0</v>
      </c>
      <c r="AD42" s="34"/>
      <c r="AE42" s="34"/>
      <c r="AF42" s="34"/>
      <c r="AG42" s="34"/>
      <c r="AH42" s="34"/>
      <c r="AI42" s="34"/>
      <c r="AJ42" s="34"/>
    </row>
    <row r="43" spans="1:36" s="4" customFormat="1" ht="15" customHeight="1">
      <c r="A43" s="34"/>
      <c r="B43" s="3">
        <v>37</v>
      </c>
      <c r="C43" s="26" t="str">
        <f>IF(นักเรียน!B42="","",นักเรียน!B42)</f>
        <v/>
      </c>
      <c r="D43" s="27" t="str">
        <f>IF(นักเรียน!C42="","",นักเรียน!C42)</f>
        <v/>
      </c>
      <c r="E43" s="44"/>
      <c r="F43" s="45"/>
      <c r="G43" s="45"/>
      <c r="H43" s="45"/>
      <c r="I43" s="46"/>
      <c r="J43" s="44"/>
      <c r="K43" s="45"/>
      <c r="L43" s="45"/>
      <c r="M43" s="45"/>
      <c r="N43" s="46"/>
      <c r="O43" s="44"/>
      <c r="P43" s="45"/>
      <c r="Q43" s="45"/>
      <c r="R43" s="45"/>
      <c r="S43" s="46"/>
      <c r="T43" s="44"/>
      <c r="U43" s="45"/>
      <c r="V43" s="45"/>
      <c r="W43" s="45"/>
      <c r="X43" s="46"/>
      <c r="Y43" s="43" t="str">
        <f t="shared" si="0"/>
        <v/>
      </c>
      <c r="Z43" s="43" t="str">
        <f t="shared" si="1"/>
        <v/>
      </c>
      <c r="AA43" s="34"/>
      <c r="AB43" s="39">
        <f t="shared" si="2"/>
        <v>0</v>
      </c>
      <c r="AC43" s="65">
        <f t="shared" si="3"/>
        <v>0</v>
      </c>
      <c r="AD43" s="34"/>
      <c r="AE43" s="34"/>
      <c r="AF43" s="34"/>
      <c r="AG43" s="34"/>
      <c r="AH43" s="34"/>
      <c r="AI43" s="34"/>
      <c r="AJ43" s="34"/>
    </row>
    <row r="44" spans="1:36" s="5" customFormat="1" ht="15" customHeight="1">
      <c r="A44" s="35"/>
      <c r="B44" s="3">
        <v>38</v>
      </c>
      <c r="C44" s="26" t="str">
        <f>IF(นักเรียน!B43="","",นักเรียน!B43)</f>
        <v/>
      </c>
      <c r="D44" s="27" t="str">
        <f>IF(นักเรียน!C43="","",นักเรียน!C43)</f>
        <v/>
      </c>
      <c r="E44" s="44"/>
      <c r="F44" s="45"/>
      <c r="G44" s="45"/>
      <c r="H44" s="45"/>
      <c r="I44" s="46"/>
      <c r="J44" s="44"/>
      <c r="K44" s="45"/>
      <c r="L44" s="45"/>
      <c r="M44" s="45"/>
      <c r="N44" s="46"/>
      <c r="O44" s="44"/>
      <c r="P44" s="45"/>
      <c r="Q44" s="45"/>
      <c r="R44" s="45"/>
      <c r="S44" s="46"/>
      <c r="T44" s="44"/>
      <c r="U44" s="45"/>
      <c r="V44" s="45"/>
      <c r="W44" s="45"/>
      <c r="X44" s="46"/>
      <c r="Y44" s="43" t="str">
        <f t="shared" si="0"/>
        <v/>
      </c>
      <c r="Z44" s="43" t="str">
        <f t="shared" si="1"/>
        <v/>
      </c>
      <c r="AA44" s="35"/>
      <c r="AB44" s="39">
        <f t="shared" si="2"/>
        <v>0</v>
      </c>
      <c r="AC44" s="65">
        <f t="shared" si="3"/>
        <v>0</v>
      </c>
      <c r="AD44" s="35"/>
      <c r="AE44" s="35"/>
      <c r="AF44" s="35"/>
      <c r="AG44" s="35"/>
      <c r="AH44" s="35"/>
      <c r="AI44" s="35"/>
      <c r="AJ44" s="35"/>
    </row>
    <row r="45" spans="1:36" s="5" customFormat="1" ht="15" customHeight="1">
      <c r="A45" s="35"/>
      <c r="B45" s="3">
        <v>39</v>
      </c>
      <c r="C45" s="26" t="str">
        <f>IF(นักเรียน!B44="","",นักเรียน!B44)</f>
        <v/>
      </c>
      <c r="D45" s="27" t="str">
        <f>IF(นักเรียน!C44="","",นักเรียน!C44)</f>
        <v/>
      </c>
      <c r="E45" s="44"/>
      <c r="F45" s="45"/>
      <c r="G45" s="45"/>
      <c r="H45" s="45"/>
      <c r="I45" s="46"/>
      <c r="J45" s="44"/>
      <c r="K45" s="45"/>
      <c r="L45" s="45"/>
      <c r="M45" s="45"/>
      <c r="N45" s="46"/>
      <c r="O45" s="44"/>
      <c r="P45" s="45"/>
      <c r="Q45" s="45"/>
      <c r="R45" s="45"/>
      <c r="S45" s="46"/>
      <c r="T45" s="44"/>
      <c r="U45" s="45"/>
      <c r="V45" s="45"/>
      <c r="W45" s="45"/>
      <c r="X45" s="46"/>
      <c r="Y45" s="43" t="str">
        <f t="shared" si="0"/>
        <v/>
      </c>
      <c r="Z45" s="43" t="str">
        <f t="shared" si="1"/>
        <v/>
      </c>
      <c r="AA45" s="35"/>
      <c r="AB45" s="39">
        <f t="shared" si="2"/>
        <v>0</v>
      </c>
      <c r="AC45" s="65">
        <f t="shared" si="3"/>
        <v>0</v>
      </c>
      <c r="AD45" s="35"/>
      <c r="AE45" s="35"/>
      <c r="AF45" s="35"/>
      <c r="AG45" s="35"/>
      <c r="AH45" s="35"/>
      <c r="AI45" s="35"/>
      <c r="AJ45" s="35"/>
    </row>
    <row r="46" spans="1:36" s="5" customFormat="1" ht="15" customHeight="1">
      <c r="A46" s="35"/>
      <c r="B46" s="3">
        <v>40</v>
      </c>
      <c r="C46" s="26" t="str">
        <f>IF(นักเรียน!B45="","",นักเรียน!B45)</f>
        <v/>
      </c>
      <c r="D46" s="27" t="str">
        <f>IF(นักเรียน!C45="","",นักเรียน!C45)</f>
        <v/>
      </c>
      <c r="E46" s="44"/>
      <c r="F46" s="45"/>
      <c r="G46" s="45"/>
      <c r="H46" s="45"/>
      <c r="I46" s="46"/>
      <c r="J46" s="44"/>
      <c r="K46" s="45"/>
      <c r="L46" s="45"/>
      <c r="M46" s="45"/>
      <c r="N46" s="46"/>
      <c r="O46" s="44"/>
      <c r="P46" s="45"/>
      <c r="Q46" s="45"/>
      <c r="R46" s="45"/>
      <c r="S46" s="46"/>
      <c r="T46" s="44"/>
      <c r="U46" s="45"/>
      <c r="V46" s="45"/>
      <c r="W46" s="45"/>
      <c r="X46" s="46"/>
      <c r="Y46" s="43" t="str">
        <f t="shared" si="0"/>
        <v/>
      </c>
      <c r="Z46" s="43" t="str">
        <f t="shared" si="1"/>
        <v/>
      </c>
      <c r="AA46" s="35"/>
      <c r="AB46" s="39">
        <f t="shared" si="2"/>
        <v>0</v>
      </c>
      <c r="AC46" s="65">
        <f t="shared" si="3"/>
        <v>0</v>
      </c>
      <c r="AD46" s="35"/>
      <c r="AE46" s="35"/>
      <c r="AF46" s="35"/>
      <c r="AG46" s="35"/>
      <c r="AH46" s="35"/>
      <c r="AI46" s="35"/>
      <c r="AJ46" s="35"/>
    </row>
    <row r="47" spans="1:36" s="5" customFormat="1" ht="15" customHeight="1">
      <c r="A47" s="35"/>
      <c r="B47" s="3">
        <v>41</v>
      </c>
      <c r="C47" s="26" t="str">
        <f>IF(นักเรียน!B46="","",นักเรียน!B46)</f>
        <v/>
      </c>
      <c r="D47" s="27" t="str">
        <f>IF(นักเรียน!C46="","",นักเรียน!C46)</f>
        <v/>
      </c>
      <c r="E47" s="44"/>
      <c r="F47" s="45"/>
      <c r="G47" s="45"/>
      <c r="H47" s="45"/>
      <c r="I47" s="46"/>
      <c r="J47" s="44"/>
      <c r="K47" s="45"/>
      <c r="L47" s="45"/>
      <c r="M47" s="45"/>
      <c r="N47" s="46"/>
      <c r="O47" s="44"/>
      <c r="P47" s="45"/>
      <c r="Q47" s="45"/>
      <c r="R47" s="45"/>
      <c r="S47" s="46"/>
      <c r="T47" s="44"/>
      <c r="U47" s="45"/>
      <c r="V47" s="45"/>
      <c r="W47" s="45"/>
      <c r="X47" s="46"/>
      <c r="Y47" s="43" t="str">
        <f t="shared" si="0"/>
        <v/>
      </c>
      <c r="Z47" s="43" t="str">
        <f t="shared" si="1"/>
        <v/>
      </c>
      <c r="AA47" s="35"/>
      <c r="AB47" s="39">
        <f t="shared" si="2"/>
        <v>0</v>
      </c>
      <c r="AC47" s="65">
        <f t="shared" si="3"/>
        <v>0</v>
      </c>
      <c r="AD47" s="35"/>
      <c r="AE47" s="35"/>
      <c r="AF47" s="35"/>
      <c r="AG47" s="35"/>
      <c r="AH47" s="35"/>
      <c r="AI47" s="35"/>
      <c r="AJ47" s="35"/>
    </row>
    <row r="48" spans="1:36" s="5" customFormat="1" ht="15" customHeight="1">
      <c r="A48" s="35"/>
      <c r="B48" s="3">
        <v>42</v>
      </c>
      <c r="C48" s="26" t="str">
        <f>IF(นักเรียน!B47="","",นักเรียน!B47)</f>
        <v/>
      </c>
      <c r="D48" s="27" t="str">
        <f>IF(นักเรียน!C47="","",นักเรียน!C47)</f>
        <v/>
      </c>
      <c r="E48" s="44"/>
      <c r="F48" s="45"/>
      <c r="G48" s="45"/>
      <c r="H48" s="45"/>
      <c r="I48" s="46"/>
      <c r="J48" s="44"/>
      <c r="K48" s="45"/>
      <c r="L48" s="45"/>
      <c r="M48" s="45"/>
      <c r="N48" s="46"/>
      <c r="O48" s="44"/>
      <c r="P48" s="45"/>
      <c r="Q48" s="45"/>
      <c r="R48" s="45"/>
      <c r="S48" s="46"/>
      <c r="T48" s="44"/>
      <c r="U48" s="45"/>
      <c r="V48" s="45"/>
      <c r="W48" s="45"/>
      <c r="X48" s="46"/>
      <c r="Y48" s="43" t="str">
        <f t="shared" si="0"/>
        <v/>
      </c>
      <c r="Z48" s="43" t="str">
        <f t="shared" si="1"/>
        <v/>
      </c>
      <c r="AA48" s="35"/>
      <c r="AB48" s="39">
        <f t="shared" si="2"/>
        <v>0</v>
      </c>
      <c r="AC48" s="65">
        <f t="shared" si="3"/>
        <v>0</v>
      </c>
      <c r="AD48" s="35"/>
      <c r="AE48" s="35"/>
      <c r="AF48" s="35"/>
      <c r="AG48" s="35"/>
      <c r="AH48" s="35"/>
      <c r="AI48" s="35"/>
      <c r="AJ48" s="35"/>
    </row>
    <row r="49" spans="1:36" s="5" customFormat="1" ht="15" customHeight="1">
      <c r="A49" s="35"/>
      <c r="B49" s="3">
        <v>43</v>
      </c>
      <c r="C49" s="26" t="str">
        <f>IF(นักเรียน!B48="","",นักเรียน!B48)</f>
        <v/>
      </c>
      <c r="D49" s="27" t="str">
        <f>IF(นักเรียน!C48="","",นักเรียน!C48)</f>
        <v/>
      </c>
      <c r="E49" s="44"/>
      <c r="F49" s="45"/>
      <c r="G49" s="45"/>
      <c r="H49" s="45"/>
      <c r="I49" s="46"/>
      <c r="J49" s="44"/>
      <c r="K49" s="45"/>
      <c r="L49" s="45"/>
      <c r="M49" s="45"/>
      <c r="N49" s="46"/>
      <c r="O49" s="44"/>
      <c r="P49" s="45"/>
      <c r="Q49" s="45"/>
      <c r="R49" s="45"/>
      <c r="S49" s="46"/>
      <c r="T49" s="44"/>
      <c r="U49" s="45"/>
      <c r="V49" s="45"/>
      <c r="W49" s="45"/>
      <c r="X49" s="46"/>
      <c r="Y49" s="43" t="str">
        <f t="shared" si="0"/>
        <v/>
      </c>
      <c r="Z49" s="43" t="str">
        <f t="shared" si="1"/>
        <v/>
      </c>
      <c r="AA49" s="35"/>
      <c r="AB49" s="39">
        <f t="shared" si="2"/>
        <v>0</v>
      </c>
      <c r="AC49" s="65">
        <f t="shared" si="3"/>
        <v>0</v>
      </c>
      <c r="AD49" s="35"/>
      <c r="AE49" s="35"/>
      <c r="AF49" s="35"/>
      <c r="AG49" s="35"/>
      <c r="AH49" s="35"/>
      <c r="AI49" s="35"/>
      <c r="AJ49" s="35"/>
    </row>
    <row r="50" spans="1:36" s="5" customFormat="1" ht="15" customHeight="1">
      <c r="A50" s="35"/>
      <c r="B50" s="3">
        <v>44</v>
      </c>
      <c r="C50" s="26" t="str">
        <f>IF(นักเรียน!B49="","",นักเรียน!B49)</f>
        <v/>
      </c>
      <c r="D50" s="27" t="str">
        <f>IF(นักเรียน!C49="","",นักเรียน!C49)</f>
        <v/>
      </c>
      <c r="E50" s="44"/>
      <c r="F50" s="45"/>
      <c r="G50" s="45"/>
      <c r="H50" s="45"/>
      <c r="I50" s="46"/>
      <c r="J50" s="44"/>
      <c r="K50" s="45"/>
      <c r="L50" s="45"/>
      <c r="M50" s="45"/>
      <c r="N50" s="46"/>
      <c r="O50" s="44"/>
      <c r="P50" s="45"/>
      <c r="Q50" s="45"/>
      <c r="R50" s="45"/>
      <c r="S50" s="46"/>
      <c r="T50" s="44"/>
      <c r="U50" s="45"/>
      <c r="V50" s="45"/>
      <c r="W50" s="45"/>
      <c r="X50" s="46"/>
      <c r="Y50" s="43" t="str">
        <f t="shared" si="0"/>
        <v/>
      </c>
      <c r="Z50" s="43" t="str">
        <f t="shared" si="1"/>
        <v/>
      </c>
      <c r="AA50" s="35"/>
      <c r="AB50" s="39">
        <f t="shared" si="2"/>
        <v>0</v>
      </c>
      <c r="AC50" s="65">
        <f t="shared" si="3"/>
        <v>0</v>
      </c>
      <c r="AD50" s="35"/>
      <c r="AE50" s="35"/>
      <c r="AF50" s="35"/>
      <c r="AG50" s="35"/>
      <c r="AH50" s="35"/>
      <c r="AI50" s="35"/>
      <c r="AJ50" s="35"/>
    </row>
    <row r="51" spans="1:36" s="5" customFormat="1" ht="15" customHeight="1">
      <c r="A51" s="35"/>
      <c r="B51" s="3">
        <v>45</v>
      </c>
      <c r="C51" s="26" t="str">
        <f>IF(นักเรียน!B50="","",นักเรียน!B50)</f>
        <v/>
      </c>
      <c r="D51" s="27" t="str">
        <f>IF(นักเรียน!C50="","",นักเรียน!C50)</f>
        <v/>
      </c>
      <c r="E51" s="44"/>
      <c r="F51" s="45"/>
      <c r="G51" s="45"/>
      <c r="H51" s="45"/>
      <c r="I51" s="46"/>
      <c r="J51" s="44"/>
      <c r="K51" s="45"/>
      <c r="L51" s="45"/>
      <c r="M51" s="45"/>
      <c r="N51" s="46"/>
      <c r="O51" s="44"/>
      <c r="P51" s="45"/>
      <c r="Q51" s="45"/>
      <c r="R51" s="45"/>
      <c r="S51" s="46"/>
      <c r="T51" s="44"/>
      <c r="U51" s="45"/>
      <c r="V51" s="45"/>
      <c r="W51" s="45"/>
      <c r="X51" s="46"/>
      <c r="Y51" s="43" t="str">
        <f t="shared" si="0"/>
        <v/>
      </c>
      <c r="Z51" s="43" t="str">
        <f>IF(Y51="","",IF(Y51=5,"ดีเยี่ยม",IF(Y51=4,"ดีมาก",IF(Y51=3,"ดี",IF(Y51=2,"พอใช้","ปรับปรุง")))))</f>
        <v/>
      </c>
      <c r="AA51" s="35"/>
      <c r="AB51" s="39">
        <f t="shared" si="2"/>
        <v>0</v>
      </c>
      <c r="AC51" s="65">
        <f t="shared" si="3"/>
        <v>0</v>
      </c>
      <c r="AD51" s="35"/>
      <c r="AE51" s="35"/>
      <c r="AF51" s="35"/>
      <c r="AG51" s="35"/>
      <c r="AH51" s="35"/>
      <c r="AI51" s="35"/>
      <c r="AJ51" s="35"/>
    </row>
    <row r="52" spans="1:36" s="5" customFormat="1" ht="18.75" customHeight="1">
      <c r="A52" s="35"/>
      <c r="B52" s="168" t="s">
        <v>45</v>
      </c>
      <c r="C52" s="168"/>
      <c r="D52" s="168"/>
      <c r="E52" s="168"/>
      <c r="F52" s="168"/>
      <c r="G52" s="168"/>
      <c r="H52" s="168"/>
      <c r="I52" s="168"/>
      <c r="J52" s="170" t="str">
        <f>IF(AD2=0,"",AD2)</f>
        <v/>
      </c>
      <c r="K52" s="170"/>
      <c r="L52" s="170"/>
      <c r="M52" s="170"/>
      <c r="N52" s="170"/>
      <c r="O52" s="181" t="s">
        <v>36</v>
      </c>
      <c r="P52" s="182"/>
      <c r="Q52" s="182"/>
      <c r="R52" s="182"/>
      <c r="S52" s="182"/>
      <c r="T52" s="182"/>
      <c r="U52" s="182"/>
      <c r="V52" s="182"/>
      <c r="W52" s="182"/>
      <c r="X52" s="183"/>
      <c r="Y52" s="169" t="str">
        <f>IF(AD4="-","-",AD4)</f>
        <v>-</v>
      </c>
      <c r="Z52" s="170"/>
      <c r="AA52" s="35"/>
      <c r="AB52" s="66"/>
      <c r="AC52" s="67"/>
      <c r="AD52" s="35"/>
      <c r="AE52" s="35"/>
      <c r="AF52" s="35"/>
      <c r="AG52" s="35"/>
      <c r="AH52" s="35"/>
      <c r="AI52" s="35"/>
      <c r="AJ52" s="35"/>
    </row>
    <row r="53" spans="1:36" s="5" customFormat="1" ht="18.75" customHeight="1">
      <c r="A53" s="35"/>
      <c r="B53" s="171" t="s">
        <v>35</v>
      </c>
      <c r="C53" s="171"/>
      <c r="D53" s="171"/>
      <c r="E53" s="171"/>
      <c r="F53" s="171"/>
      <c r="G53" s="171"/>
      <c r="H53" s="171"/>
      <c r="I53" s="171"/>
      <c r="J53" s="172" t="str">
        <f>IF(AD3="-","",AD3)</f>
        <v/>
      </c>
      <c r="K53" s="173"/>
      <c r="L53" s="173"/>
      <c r="M53" s="173"/>
      <c r="N53" s="173"/>
      <c r="O53" s="184" t="s">
        <v>2</v>
      </c>
      <c r="P53" s="185"/>
      <c r="Q53" s="185"/>
      <c r="R53" s="185"/>
      <c r="S53" s="185"/>
      <c r="T53" s="185"/>
      <c r="U53" s="185"/>
      <c r="V53" s="185"/>
      <c r="W53" s="185"/>
      <c r="X53" s="186"/>
      <c r="Y53" s="180" t="str">
        <f>IF(Y52="-","-",IF(Y52&gt;=0.9,5,IF(Y52&gt;=0.75,4,IF(Y52&gt;=0.6,3,IF(Y52&gt;=0.5,2,1)))))</f>
        <v>-</v>
      </c>
      <c r="Z53" s="180"/>
      <c r="AA53" s="35"/>
      <c r="AB53" s="66"/>
      <c r="AC53" s="67"/>
      <c r="AD53" s="35"/>
      <c r="AE53" s="35"/>
      <c r="AF53" s="35"/>
      <c r="AG53" s="35"/>
      <c r="AH53" s="35"/>
      <c r="AI53" s="35"/>
      <c r="AJ53" s="35"/>
    </row>
    <row r="54" spans="1:36" s="5" customFormat="1" ht="18.75" customHeight="1">
      <c r="A54" s="35"/>
      <c r="B54" s="168" t="s">
        <v>46</v>
      </c>
      <c r="C54" s="168"/>
      <c r="D54" s="168"/>
      <c r="E54" s="168"/>
      <c r="F54" s="168"/>
      <c r="G54" s="168"/>
      <c r="H54" s="168"/>
      <c r="I54" s="168"/>
      <c r="J54" s="168"/>
      <c r="K54" s="168"/>
      <c r="L54" s="168"/>
      <c r="M54" s="168"/>
      <c r="N54" s="168"/>
      <c r="O54" s="168"/>
      <c r="P54" s="168"/>
      <c r="Q54" s="168"/>
      <c r="R54" s="168"/>
      <c r="S54" s="168"/>
      <c r="T54" s="168"/>
      <c r="U54" s="168"/>
      <c r="V54" s="168"/>
      <c r="W54" s="168"/>
      <c r="X54" s="168"/>
      <c r="Y54" s="170" t="str">
        <f>IF(Y53="-","-",IF(Y53=5,"ดีเยี่ยม",IF(Y53=4,"ดีมาก",IF(Y53=3,"ดี",IF(Y53=2,"พอใช้","ปรับปรุง")))))</f>
        <v>-</v>
      </c>
      <c r="Z54" s="170"/>
      <c r="AA54" s="35"/>
      <c r="AB54" s="66"/>
      <c r="AC54" s="67"/>
      <c r="AD54" s="35"/>
      <c r="AE54" s="35"/>
      <c r="AF54" s="35"/>
      <c r="AG54" s="35"/>
      <c r="AH54" s="35"/>
      <c r="AI54" s="35"/>
      <c r="AJ54" s="35"/>
    </row>
    <row r="55" spans="1:36" s="5" customFormat="1" ht="15.75" customHeight="1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8"/>
      <c r="AC55" s="35"/>
      <c r="AD55" s="35"/>
      <c r="AE55" s="35"/>
      <c r="AF55" s="35"/>
      <c r="AG55" s="35"/>
      <c r="AH55" s="35"/>
      <c r="AI55" s="35"/>
      <c r="AJ55" s="35"/>
    </row>
    <row r="56" spans="1:36">
      <c r="B56" s="33"/>
      <c r="C56" s="33"/>
      <c r="D56" s="68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49" t="s">
        <v>37</v>
      </c>
      <c r="Z56" s="57">
        <f>COUNTIF(Y7:Y51,5)</f>
        <v>0</v>
      </c>
      <c r="AA56" s="33" t="s">
        <v>34</v>
      </c>
    </row>
    <row r="57" spans="1:36"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49" t="s">
        <v>38</v>
      </c>
      <c r="Z57" s="57">
        <f>COUNTIF(Y7:Y51,4)</f>
        <v>0</v>
      </c>
      <c r="AA57" s="33" t="s">
        <v>34</v>
      </c>
    </row>
    <row r="58" spans="1:36"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49" t="s">
        <v>39</v>
      </c>
      <c r="Z58" s="57">
        <f>COUNTIF(Y7:Y51,3)</f>
        <v>0</v>
      </c>
      <c r="AA58" s="33" t="s">
        <v>34</v>
      </c>
    </row>
    <row r="59" spans="1:36"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49" t="s">
        <v>40</v>
      </c>
      <c r="Z59" s="57">
        <f>COUNTIF(Y7:Y51,2)</f>
        <v>0</v>
      </c>
      <c r="AA59" s="33" t="s">
        <v>34</v>
      </c>
    </row>
    <row r="60" spans="1:36"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49" t="s">
        <v>41</v>
      </c>
      <c r="Z60" s="57">
        <f>COUNTIF(Y7:Y51,1)</f>
        <v>0</v>
      </c>
      <c r="AA60" s="33" t="s">
        <v>34</v>
      </c>
    </row>
    <row r="61" spans="1:36"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49" t="s">
        <v>44</v>
      </c>
      <c r="Z61" s="58">
        <f>SUM(Z56:Z60)</f>
        <v>0</v>
      </c>
      <c r="AA61" s="33" t="s">
        <v>34</v>
      </c>
    </row>
    <row r="62" spans="1:36"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</row>
    <row r="63" spans="1:36"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</row>
    <row r="64" spans="1:36"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</row>
    <row r="65" spans="2:26"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</row>
    <row r="66" spans="2:26"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</row>
    <row r="67" spans="2:26"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</row>
    <row r="68" spans="2:26"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</row>
    <row r="69" spans="2:26"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</row>
    <row r="70" spans="2:26"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</row>
    <row r="71" spans="2:26"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</row>
    <row r="72" spans="2:26"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</row>
    <row r="73" spans="2:26"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</row>
    <row r="74" spans="2:26"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</row>
    <row r="75" spans="2:26"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</row>
    <row r="76" spans="2:26"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</row>
    <row r="77" spans="2:26"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</row>
    <row r="78" spans="2:26"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</row>
    <row r="79" spans="2:26"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</row>
    <row r="80" spans="2:26"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</row>
    <row r="81" spans="2:26"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</row>
    <row r="82" spans="2:26"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</row>
    <row r="83" spans="2:26"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</row>
    <row r="84" spans="2:26"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</row>
    <row r="85" spans="2:26"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</row>
  </sheetData>
  <sheetProtection password="CF17" sheet="1" objects="1" scenarios="1" selectLockedCells="1"/>
  <mergeCells count="20">
    <mergeCell ref="C2:Y2"/>
    <mergeCell ref="B5:B6"/>
    <mergeCell ref="C5:C6"/>
    <mergeCell ref="D5:D6"/>
    <mergeCell ref="E5:I5"/>
    <mergeCell ref="J5:N5"/>
    <mergeCell ref="O5:S5"/>
    <mergeCell ref="T5:X5"/>
    <mergeCell ref="Y5:Y6"/>
    <mergeCell ref="B54:X54"/>
    <mergeCell ref="Y54:Z54"/>
    <mergeCell ref="Z5:Z6"/>
    <mergeCell ref="B52:I52"/>
    <mergeCell ref="J52:N52"/>
    <mergeCell ref="O52:X52"/>
    <mergeCell ref="Y52:Z52"/>
    <mergeCell ref="B53:I53"/>
    <mergeCell ref="J53:N53"/>
    <mergeCell ref="O53:X53"/>
    <mergeCell ref="Y53:Z53"/>
  </mergeCells>
  <dataValidations count="5">
    <dataValidation type="list" allowBlank="1" showInputMessage="1" showErrorMessage="1" error="ในช่องนี้กรอกค่าระดับการประเมินเป็น 4 เท่านั้นครับ" prompt="ระดับคุณภาพ &quot;ดีมาก&quot;" sqref="U7:U51 K7:K51 F7:F51 P7:P51">
      <formula1>scor4</formula1>
    </dataValidation>
    <dataValidation type="list" allowBlank="1" showInputMessage="1" showErrorMessage="1" error="ในช่องนี้กรอกค่าระดับการประเมินเป็น 5 เท่านั้นครับ" prompt="ระดับคุณภาพ &quot;ดีเยี่ยม&quot;" sqref="T7:T51 J7:J51 E7:E51 O7:O51">
      <formula1>scor5</formula1>
    </dataValidation>
    <dataValidation type="list" allowBlank="1" showInputMessage="1" showErrorMessage="1" error="ในช่องนี้กรอกค่าระดับการประเมินเป็น 3 เท่านั้นครับ" prompt="ระดับคุณภาพ &quot;ดี&quot;" sqref="V7:V51 L7:L51 G7:G51 Q7:Q51">
      <formula1>scor3</formula1>
    </dataValidation>
    <dataValidation type="list" allowBlank="1" showInputMessage="1" showErrorMessage="1" error="ในช่องนี้กรอกค่าระดับการประเมินเป็น 2 เท่านั้นครับ" prompt="ระดับคุณภาพ &quot;พอใช้&quot;" sqref="W7:W51 M7:M51 H7:H51 R7:R51">
      <formula1>scor2</formula1>
    </dataValidation>
    <dataValidation type="list" allowBlank="1" showInputMessage="1" showErrorMessage="1" error="ในช่องนี้กรอกค่าระดับการประเมินเป็น 1 เท่านั้นครับ" prompt="ระดับคุณภาพ &quot;ปรับปรุง&quot;" sqref="X7:X51 I7:I51 N7:N51 S7:S51">
      <formula1>scor1</formula1>
    </dataValidation>
  </dataValidations>
  <printOptions horizontalCentered="1"/>
  <pageMargins left="0.51181102362204722" right="0.11811023622047245" top="0.35433070866141736" bottom="0.15748031496062992" header="0.11811023622047245" footer="0.11811023622047245"/>
  <pageSetup paperSize="9" scale="90" orientation="portrait" blackAndWhite="1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33</vt:i4>
      </vt:variant>
      <vt:variant>
        <vt:lpstr>ช่วงที่มีชื่อ</vt:lpstr>
      </vt:variant>
      <vt:variant>
        <vt:i4>69</vt:i4>
      </vt:variant>
    </vt:vector>
  </HeadingPairs>
  <TitlesOfParts>
    <vt:vector size="102" baseType="lpstr">
      <vt:lpstr>บันทึกข้อความ</vt:lpstr>
      <vt:lpstr>นักเรียน</vt:lpstr>
      <vt:lpstr>สรุป มฐ.ด้านผู้เรียน</vt:lpstr>
      <vt:lpstr>มฐ.1-1</vt:lpstr>
      <vt:lpstr>มฐ.1-2</vt:lpstr>
      <vt:lpstr>มฐ.1-3</vt:lpstr>
      <vt:lpstr>มฐ.1-4</vt:lpstr>
      <vt:lpstr>มฐ.1-5</vt:lpstr>
      <vt:lpstr>มฐ.1-6</vt:lpstr>
      <vt:lpstr>มฐ.2-1</vt:lpstr>
      <vt:lpstr>มฐ.2-2</vt:lpstr>
      <vt:lpstr>มฐ.2-3</vt:lpstr>
      <vt:lpstr>มฐ.2-4</vt:lpstr>
      <vt:lpstr>มฐ.3-1</vt:lpstr>
      <vt:lpstr>มฐ.3-2</vt:lpstr>
      <vt:lpstr>มฐ.3-3</vt:lpstr>
      <vt:lpstr>มฐ.3-4</vt:lpstr>
      <vt:lpstr>มฐ.4-1</vt:lpstr>
      <vt:lpstr>มฐ.4-2</vt:lpstr>
      <vt:lpstr>มฐ.4-3</vt:lpstr>
      <vt:lpstr>มฐ.4-4</vt:lpstr>
      <vt:lpstr>มฐ.6-1</vt:lpstr>
      <vt:lpstr>มฐ.6-2</vt:lpstr>
      <vt:lpstr>มฐ.6-3</vt:lpstr>
      <vt:lpstr>มฐ.6-4</vt:lpstr>
      <vt:lpstr>สรุป มฐ.1</vt:lpstr>
      <vt:lpstr>สรุป มฐ.2</vt:lpstr>
      <vt:lpstr>สรุป มฐ.3</vt:lpstr>
      <vt:lpstr>สรุป มฐ.4</vt:lpstr>
      <vt:lpstr>สรุป มฐ.6</vt:lpstr>
      <vt:lpstr>สรุป มฐ.</vt:lpstr>
      <vt:lpstr>list</vt:lpstr>
      <vt:lpstr>Sheet1</vt:lpstr>
      <vt:lpstr>edu_years</vt:lpstr>
      <vt:lpstr>grade</vt:lpstr>
      <vt:lpstr>grade1</vt:lpstr>
      <vt:lpstr>นักเรียน!Print_Area</vt:lpstr>
      <vt:lpstr>บันทึกข้อความ!Print_Area</vt:lpstr>
      <vt:lpstr>'มฐ.1-1'!Print_Area</vt:lpstr>
      <vt:lpstr>'มฐ.1-2'!Print_Area</vt:lpstr>
      <vt:lpstr>'มฐ.1-3'!Print_Area</vt:lpstr>
      <vt:lpstr>'มฐ.1-4'!Print_Area</vt:lpstr>
      <vt:lpstr>'มฐ.1-5'!Print_Area</vt:lpstr>
      <vt:lpstr>'มฐ.1-6'!Print_Area</vt:lpstr>
      <vt:lpstr>'มฐ.2-1'!Print_Area</vt:lpstr>
      <vt:lpstr>'มฐ.2-2'!Print_Area</vt:lpstr>
      <vt:lpstr>'มฐ.2-3'!Print_Area</vt:lpstr>
      <vt:lpstr>'มฐ.2-4'!Print_Area</vt:lpstr>
      <vt:lpstr>'มฐ.3-1'!Print_Area</vt:lpstr>
      <vt:lpstr>'มฐ.3-2'!Print_Area</vt:lpstr>
      <vt:lpstr>'มฐ.3-3'!Print_Area</vt:lpstr>
      <vt:lpstr>'มฐ.3-4'!Print_Area</vt:lpstr>
      <vt:lpstr>'มฐ.4-1'!Print_Area</vt:lpstr>
      <vt:lpstr>'มฐ.4-2'!Print_Area</vt:lpstr>
      <vt:lpstr>'มฐ.4-3'!Print_Area</vt:lpstr>
      <vt:lpstr>'มฐ.4-4'!Print_Area</vt:lpstr>
      <vt:lpstr>'มฐ.6-1'!Print_Area</vt:lpstr>
      <vt:lpstr>'มฐ.6-2'!Print_Area</vt:lpstr>
      <vt:lpstr>'มฐ.6-3'!Print_Area</vt:lpstr>
      <vt:lpstr>'มฐ.6-4'!Print_Area</vt:lpstr>
      <vt:lpstr>'สรุป มฐ.'!Print_Area</vt:lpstr>
      <vt:lpstr>'สรุป มฐ.1'!Print_Area</vt:lpstr>
      <vt:lpstr>'สรุป มฐ.2'!Print_Area</vt:lpstr>
      <vt:lpstr>'สรุป มฐ.3'!Print_Area</vt:lpstr>
      <vt:lpstr>'สรุป มฐ.4'!Print_Area</vt:lpstr>
      <vt:lpstr>'สรุป มฐ.6'!Print_Area</vt:lpstr>
      <vt:lpstr>'สรุป มฐ.ด้านผู้เรียน'!Print_Area</vt:lpstr>
      <vt:lpstr>นักเรียน!Print_Titles</vt:lpstr>
      <vt:lpstr>'มฐ.1-1'!Print_Titles</vt:lpstr>
      <vt:lpstr>'มฐ.1-2'!Print_Titles</vt:lpstr>
      <vt:lpstr>'มฐ.1-3'!Print_Titles</vt:lpstr>
      <vt:lpstr>'มฐ.1-4'!Print_Titles</vt:lpstr>
      <vt:lpstr>'มฐ.1-5'!Print_Titles</vt:lpstr>
      <vt:lpstr>'มฐ.1-6'!Print_Titles</vt:lpstr>
      <vt:lpstr>'มฐ.2-1'!Print_Titles</vt:lpstr>
      <vt:lpstr>'มฐ.2-2'!Print_Titles</vt:lpstr>
      <vt:lpstr>'มฐ.2-3'!Print_Titles</vt:lpstr>
      <vt:lpstr>'มฐ.2-4'!Print_Titles</vt:lpstr>
      <vt:lpstr>'มฐ.3-1'!Print_Titles</vt:lpstr>
      <vt:lpstr>'มฐ.3-2'!Print_Titles</vt:lpstr>
      <vt:lpstr>'มฐ.3-3'!Print_Titles</vt:lpstr>
      <vt:lpstr>'มฐ.3-4'!Print_Titles</vt:lpstr>
      <vt:lpstr>'มฐ.4-1'!Print_Titles</vt:lpstr>
      <vt:lpstr>'มฐ.4-2'!Print_Titles</vt:lpstr>
      <vt:lpstr>'มฐ.4-3'!Print_Titles</vt:lpstr>
      <vt:lpstr>'มฐ.4-4'!Print_Titles</vt:lpstr>
      <vt:lpstr>'มฐ.6-1'!Print_Titles</vt:lpstr>
      <vt:lpstr>'มฐ.6-2'!Print_Titles</vt:lpstr>
      <vt:lpstr>'มฐ.6-3'!Print_Titles</vt:lpstr>
      <vt:lpstr>'มฐ.6-4'!Print_Titles</vt:lpstr>
      <vt:lpstr>'สรุป มฐ.'!Print_Titles</vt:lpstr>
      <vt:lpstr>'สรุป มฐ.1'!Print_Titles</vt:lpstr>
      <vt:lpstr>'สรุป มฐ.2'!Print_Titles</vt:lpstr>
      <vt:lpstr>'สรุป มฐ.3'!Print_Titles</vt:lpstr>
      <vt:lpstr>'สรุป มฐ.4'!Print_Titles</vt:lpstr>
      <vt:lpstr>'สรุป มฐ.6'!Print_Titles</vt:lpstr>
      <vt:lpstr>'สรุป มฐ.ด้านผู้เรียน'!Print_Titles</vt:lpstr>
      <vt:lpstr>scor1</vt:lpstr>
      <vt:lpstr>scor2</vt:lpstr>
      <vt:lpstr>scor3</vt:lpstr>
      <vt:lpstr>scor4</vt:lpstr>
      <vt:lpstr>scor5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qq</dc:creator>
  <cp:lastModifiedBy>ComSerVice</cp:lastModifiedBy>
  <cp:lastPrinted>2013-06-05T21:31:38Z</cp:lastPrinted>
  <dcterms:created xsi:type="dcterms:W3CDTF">2012-04-02T23:03:56Z</dcterms:created>
  <dcterms:modified xsi:type="dcterms:W3CDTF">2014-05-04T01:16:37Z</dcterms:modified>
</cp:coreProperties>
</file>