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inG 2013\Desktop\"/>
    </mc:Choice>
  </mc:AlternateContent>
  <bookViews>
    <workbookView xWindow="0" yWindow="0" windowWidth="20490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2" i="1" l="1"/>
  <c r="B42" i="1"/>
  <c r="C42" i="1" s="1"/>
  <c r="C41" i="1"/>
  <c r="C40" i="1"/>
  <c r="C39" i="1"/>
  <c r="B35" i="1"/>
  <c r="B33" i="1"/>
  <c r="B29" i="1"/>
  <c r="B28" i="1"/>
  <c r="B27" i="1"/>
  <c r="B26" i="1"/>
  <c r="D25" i="1"/>
  <c r="D23" i="1"/>
  <c r="B23" i="1"/>
  <c r="B18" i="1"/>
  <c r="B13" i="1"/>
  <c r="B19" i="1" s="1"/>
  <c r="D19" i="1" l="1"/>
</calcChain>
</file>

<file path=xl/sharedStrings.xml><?xml version="1.0" encoding="utf-8"?>
<sst xmlns="http://schemas.openxmlformats.org/spreadsheetml/2006/main" count="79" uniqueCount="55">
  <si>
    <t>ข้อมูลด้านการเงินและผลดำเนินงานสหกรณ์เครดิตยูเนี่ยนบ้านดุงสามัคคี จำกัด</t>
  </si>
  <si>
    <t>ข้อมูล ณ 30 พ.ย. 2560</t>
  </si>
  <si>
    <t>รายการ</t>
  </si>
  <si>
    <t>จำนวนเงิน</t>
  </si>
  <si>
    <t>หน่วย</t>
  </si>
  <si>
    <t>1.เงินสดในมือ</t>
  </si>
  <si>
    <t>บาท</t>
  </si>
  <si>
    <t>2.เงินฝากธนาคาร</t>
  </si>
  <si>
    <t>2.1 ธ.กรุงเทพสาขาบ้านดุง</t>
  </si>
  <si>
    <t>2.2 ธ.ออมสินสาขาบ้านดุง</t>
  </si>
  <si>
    <t>2.3 ธ.ไทยพานิชยสาขาบ้านดุง</t>
  </si>
  <si>
    <t>2.4 ธ.กสิกรสาขาบ้านดุง</t>
  </si>
  <si>
    <t>2.5 ธ.ธกส.สาขาบ้านดุง</t>
  </si>
  <si>
    <t>2.6 ธ.กรุงไทยสาขาบ้านดุง</t>
  </si>
  <si>
    <t>รวมเงินฝากทุกธนาคาร</t>
  </si>
  <si>
    <t>3.เงินฝากสหกรณ์อื่น/ชุมนุม</t>
  </si>
  <si>
    <t>3.1 สอ.ครูอุดรธานี จำกัด</t>
  </si>
  <si>
    <t xml:space="preserve"> </t>
  </si>
  <si>
    <t>3.2 สค.ห้วยหลัวสามัคคี จำกัด</t>
  </si>
  <si>
    <t>3.3 ช.ส.ค.สาขาอีสาน</t>
  </si>
  <si>
    <t>สภาพคล่อง 26.53</t>
  </si>
  <si>
    <t>รวมเงินฝากสหกรณ์อื่น/ชุมนุม</t>
  </si>
  <si>
    <t>เงินเกินระบบ</t>
  </si>
  <si>
    <t>รวมทั้งหมด (1+2+3)</t>
  </si>
  <si>
    <t>เพิ่มระหว่างปี</t>
  </si>
  <si>
    <t>ยอดคงเหลือปัจจุบัน</t>
  </si>
  <si>
    <t>สมาชิกสามัญรายบุคคล</t>
  </si>
  <si>
    <t>คน</t>
  </si>
  <si>
    <t>เงินสะสมค่าหุ้น</t>
  </si>
  <si>
    <t>บริการด้านสินเชื่อ(เงินกู้)ทุกประเภท</t>
  </si>
  <si>
    <t>บริการเงินรับฝากออมทรัพย์ทุกประเภท</t>
  </si>
  <si>
    <t>สินทรัพย์รวม</t>
  </si>
  <si>
    <t>หนี้สินรวม</t>
  </si>
  <si>
    <t>ทุนรวม</t>
  </si>
  <si>
    <t>อัตราความเสี่ยง(หนี้สิน/ทุน)</t>
  </si>
  <si>
    <t>เท่า</t>
  </si>
  <si>
    <t xml:space="preserve">3.ความสามารถทำกำไร </t>
  </si>
  <si>
    <t>รายได้รวมทั้งหมด</t>
  </si>
  <si>
    <t>ค่าใช้จ่ายรวมทั้งหมด</t>
  </si>
  <si>
    <t>ประมาณการกำไรขั้นต้น</t>
  </si>
  <si>
    <t>ตั้งเป้าหมาย ปี 2560 ต้องมีกำไร</t>
  </si>
  <si>
    <t>ต้องทำกำไรเพิ่มให้ได้ภายใน สิ้นปีนี้</t>
  </si>
  <si>
    <t>ระยะเวลาลูกหนี้ค้างนาน</t>
  </si>
  <si>
    <t>จำนวนเงิน(บาท)</t>
  </si>
  <si>
    <t xml:space="preserve">มาตรฐาน </t>
  </si>
  <si>
    <t>จำนวนสัญญา</t>
  </si>
  <si>
    <t>ผิดสัญญาตั้งแต่ 60 -180 วัน</t>
  </si>
  <si>
    <t>ผิดสัญญาตั้งแต่ 181 -365 วัน</t>
  </si>
  <si>
    <t>ผิดสัญญาตั้งแต่ 366 วันขึ้นไป</t>
  </si>
  <si>
    <t>รวมหนี้คั่งค้าง</t>
  </si>
  <si>
    <t>Pearls standard 5%</t>
  </si>
  <si>
    <r>
      <t>1</t>
    </r>
    <r>
      <rPr>
        <u/>
        <sz val="18"/>
        <rFont val="Tahoma"/>
        <family val="2"/>
      </rPr>
      <t>.สภาพคล่องด้านการเงิน</t>
    </r>
  </si>
  <si>
    <r>
      <t>2.</t>
    </r>
    <r>
      <rPr>
        <u/>
        <sz val="18"/>
        <rFont val="Tahoma"/>
        <family val="2"/>
      </rPr>
      <t>ด้านผลการดำเนินงาน</t>
    </r>
  </si>
  <si>
    <r>
      <t>4.</t>
    </r>
    <r>
      <rPr>
        <u/>
        <sz val="18"/>
        <rFont val="Tahoma"/>
        <family val="2"/>
      </rPr>
      <t>การบริหารหนี้ค้างนาน</t>
    </r>
  </si>
  <si>
    <r>
      <rPr>
        <b/>
        <sz val="14"/>
        <rFont val="Tahoma"/>
        <family val="2"/>
      </rPr>
      <t>หมายเหตุ</t>
    </r>
    <r>
      <rPr>
        <sz val="14"/>
        <rFont val="Tahoma"/>
        <family val="2"/>
      </rPr>
      <t>: กำไรขั้นต้นยังไม่หักค่าเผื่อหนี้สงสัยจะสูญ/ลูกหี้ตามคำพิพากษา/ลูกหนี้ค้างนาน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</si>
</sst>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"/>
  </numFmts>
  <fonts count="15" x14ac:knownFonts="1">
    <font>
      <sz val="11"/>
      <color rgb="FF000000"/>
      <name val="Tahoma"/>
    </font>
    <font>
      <b/>
      <sz val="16"/>
      <name val="Th niramit as"/>
    </font>
    <font>
      <sz val="11"/>
      <name val="Th niramit as"/>
    </font>
    <font>
      <sz val="16"/>
      <name val="Th niramit as"/>
    </font>
    <font>
      <b/>
      <sz val="16"/>
      <name val="Tahoma"/>
      <family val="2"/>
    </font>
    <font>
      <sz val="11"/>
      <color rgb="FF000000"/>
      <name val="Tahoma"/>
      <family val="2"/>
    </font>
    <font>
      <b/>
      <sz val="18"/>
      <name val="Tahoma"/>
      <family val="2"/>
    </font>
    <font>
      <u/>
      <sz val="18"/>
      <name val="Tahoma"/>
      <family val="2"/>
    </font>
    <font>
      <sz val="16"/>
      <name val="Tahoma"/>
      <family val="2"/>
    </font>
    <font>
      <b/>
      <u/>
      <sz val="16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TH Niramit AS"/>
    </font>
    <font>
      <sz val="14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2" fontId="3" fillId="0" borderId="0" xfId="0" applyNumberFormat="1" applyFont="1"/>
    <xf numFmtId="164" fontId="2" fillId="0" borderId="0" xfId="0" applyNumberFormat="1" applyFont="1"/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5" fillId="2" borderId="0" xfId="0" applyFont="1" applyFill="1" applyAlignment="1"/>
    <xf numFmtId="0" fontId="8" fillId="2" borderId="0" xfId="0" applyFont="1" applyFill="1"/>
    <xf numFmtId="0" fontId="4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164" fontId="8" fillId="4" borderId="1" xfId="0" applyNumberFormat="1" applyFont="1" applyFill="1" applyBorder="1"/>
    <xf numFmtId="0" fontId="4" fillId="5" borderId="1" xfId="0" applyFont="1" applyFill="1" applyBorder="1" applyAlignment="1">
      <alignment vertical="center"/>
    </xf>
    <xf numFmtId="164" fontId="4" fillId="5" borderId="2" xfId="0" applyNumberFormat="1" applyFont="1" applyFill="1" applyBorder="1" applyAlignment="1">
      <alignment vertical="center"/>
    </xf>
    <xf numFmtId="164" fontId="8" fillId="5" borderId="1" xfId="0" applyNumberFormat="1" applyFont="1" applyFill="1" applyBorder="1"/>
    <xf numFmtId="0" fontId="8" fillId="5" borderId="1" xfId="0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vertical="center"/>
    </xf>
    <xf numFmtId="165" fontId="4" fillId="5" borderId="0" xfId="0" applyNumberFormat="1" applyFont="1" applyFill="1" applyAlignment="1">
      <alignment horizontal="left"/>
    </xf>
    <xf numFmtId="0" fontId="8" fillId="6" borderId="1" xfId="0" applyFont="1" applyFill="1" applyBorder="1"/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8" fillId="7" borderId="1" xfId="0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0" fontId="8" fillId="7" borderId="1" xfId="0" applyFont="1" applyFill="1" applyBorder="1"/>
    <xf numFmtId="2" fontId="4" fillId="7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vertical="center"/>
    </xf>
    <xf numFmtId="0" fontId="9" fillId="8" borderId="14" xfId="0" applyFont="1" applyFill="1" applyBorder="1" applyAlignment="1">
      <alignment vertical="center"/>
    </xf>
    <xf numFmtId="0" fontId="9" fillId="8" borderId="15" xfId="0" applyFont="1" applyFill="1" applyBorder="1" applyAlignment="1">
      <alignment vertical="center"/>
    </xf>
    <xf numFmtId="0" fontId="8" fillId="6" borderId="0" xfId="0" applyFont="1" applyFill="1"/>
    <xf numFmtId="2" fontId="8" fillId="6" borderId="0" xfId="0" applyNumberFormat="1" applyFont="1" applyFill="1"/>
    <xf numFmtId="0" fontId="8" fillId="6" borderId="1" xfId="0" applyFont="1" applyFill="1" applyBorder="1" applyAlignment="1">
      <alignment vertical="top"/>
    </xf>
    <xf numFmtId="164" fontId="4" fillId="6" borderId="1" xfId="0" applyNumberFormat="1" applyFont="1" applyFill="1" applyBorder="1" applyAlignment="1">
      <alignment vertical="top"/>
    </xf>
    <xf numFmtId="165" fontId="4" fillId="5" borderId="0" xfId="0" applyNumberFormat="1" applyFont="1" applyFill="1"/>
    <xf numFmtId="0" fontId="6" fillId="7" borderId="0" xfId="0" applyFont="1" applyFill="1"/>
    <xf numFmtId="0" fontId="8" fillId="7" borderId="0" xfId="0" applyFont="1" applyFill="1"/>
    <xf numFmtId="164" fontId="8" fillId="7" borderId="1" xfId="0" applyNumberFormat="1" applyFont="1" applyFill="1" applyBorder="1"/>
    <xf numFmtId="2" fontId="8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65" fontId="4" fillId="7" borderId="0" xfId="0" applyNumberFormat="1" applyFont="1" applyFill="1"/>
    <xf numFmtId="2" fontId="4" fillId="7" borderId="2" xfId="0" applyNumberFormat="1" applyFont="1" applyFill="1" applyBorder="1" applyAlignment="1">
      <alignment horizontal="center"/>
    </xf>
    <xf numFmtId="0" fontId="10" fillId="7" borderId="16" xfId="0" applyFont="1" applyFill="1" applyBorder="1"/>
    <xf numFmtId="0" fontId="3" fillId="2" borderId="0" xfId="0" applyFont="1" applyFill="1"/>
    <xf numFmtId="0" fontId="4" fillId="3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/>
    </xf>
    <xf numFmtId="164" fontId="8" fillId="9" borderId="1" xfId="0" applyNumberFormat="1" applyFont="1" applyFill="1" applyBorder="1"/>
    <xf numFmtId="164" fontId="8" fillId="9" borderId="2" xfId="0" applyNumberFormat="1" applyFont="1" applyFill="1" applyBorder="1" applyAlignment="1">
      <alignment vertical="center"/>
    </xf>
    <xf numFmtId="165" fontId="4" fillId="9" borderId="0" xfId="0" applyNumberFormat="1" applyFont="1" applyFill="1" applyAlignment="1">
      <alignment horizontal="left"/>
    </xf>
    <xf numFmtId="164" fontId="8" fillId="9" borderId="5" xfId="0" applyNumberFormat="1" applyFont="1" applyFill="1" applyBorder="1" applyAlignment="1">
      <alignment vertical="center"/>
    </xf>
    <xf numFmtId="164" fontId="4" fillId="5" borderId="0" xfId="0" applyNumberFormat="1" applyFont="1" applyFill="1" applyAlignment="1">
      <alignment horizontal="center"/>
    </xf>
    <xf numFmtId="165" fontId="8" fillId="5" borderId="0" xfId="0" applyNumberFormat="1" applyFont="1" applyFill="1"/>
    <xf numFmtId="0" fontId="11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vertical="center"/>
    </xf>
    <xf numFmtId="164" fontId="8" fillId="9" borderId="2" xfId="0" applyNumberFormat="1" applyFont="1" applyFill="1" applyBorder="1"/>
    <xf numFmtId="165" fontId="4" fillId="9" borderId="6" xfId="0" applyNumberFormat="1" applyFont="1" applyFill="1" applyBorder="1"/>
    <xf numFmtId="0" fontId="4" fillId="9" borderId="7" xfId="0" applyFont="1" applyFill="1" applyBorder="1" applyAlignment="1">
      <alignment horizontal="center"/>
    </xf>
    <xf numFmtId="164" fontId="4" fillId="9" borderId="8" xfId="0" applyNumberFormat="1" applyFont="1" applyFill="1" applyBorder="1" applyAlignment="1">
      <alignment vertical="center"/>
    </xf>
    <xf numFmtId="164" fontId="8" fillId="9" borderId="3" xfId="0" applyNumberFormat="1" applyFont="1" applyFill="1" applyBorder="1"/>
    <xf numFmtId="165" fontId="4" fillId="9" borderId="9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164" fontId="4" fillId="9" borderId="10" xfId="0" applyNumberFormat="1" applyFont="1" applyFill="1" applyBorder="1" applyAlignment="1">
      <alignment vertical="center"/>
    </xf>
    <xf numFmtId="164" fontId="4" fillId="9" borderId="11" xfId="0" applyNumberFormat="1" applyFont="1" applyFill="1" applyBorder="1"/>
    <xf numFmtId="165" fontId="4" fillId="9" borderId="12" xfId="0" applyNumberFormat="1" applyFont="1" applyFill="1" applyBorder="1"/>
    <xf numFmtId="0" fontId="12" fillId="2" borderId="0" xfId="0" applyFont="1" applyFill="1"/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/>
    <xf numFmtId="0" fontId="13" fillId="0" borderId="0" xfId="0" applyFont="1"/>
    <xf numFmtId="0" fontId="14" fillId="0" borderId="0" xfId="0" applyFont="1" applyAlignment="1"/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C43" sqref="A1:D43"/>
    </sheetView>
  </sheetViews>
  <sheetFormatPr defaultColWidth="12.625" defaultRowHeight="24.75" customHeight="1" x14ac:dyDescent="0.2"/>
  <cols>
    <col min="1" max="1" width="26.625" customWidth="1"/>
    <col min="2" max="2" width="26" customWidth="1"/>
    <col min="3" max="3" width="8.5" customWidth="1"/>
    <col min="4" max="4" width="24.25" customWidth="1"/>
    <col min="5" max="5" width="12.25" customWidth="1"/>
    <col min="6" max="10" width="7.875" customWidth="1"/>
    <col min="11" max="26" width="7.625" customWidth="1"/>
  </cols>
  <sheetData>
    <row r="1" spans="1:26" ht="24.75" customHeight="1" x14ac:dyDescent="0.6">
      <c r="A1" s="88" t="s">
        <v>0</v>
      </c>
      <c r="B1" s="89"/>
      <c r="C1" s="89"/>
      <c r="D1" s="89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45">
      <c r="A2" s="90" t="s">
        <v>1</v>
      </c>
      <c r="B2" s="91"/>
      <c r="C2" s="91"/>
      <c r="D2" s="91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6">
      <c r="A3" s="11" t="s">
        <v>51</v>
      </c>
      <c r="B3" s="12"/>
      <c r="C3" s="13"/>
      <c r="D3" s="1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6">
      <c r="A4" s="19" t="s">
        <v>2</v>
      </c>
      <c r="B4" s="20" t="s">
        <v>3</v>
      </c>
      <c r="C4" s="21" t="s">
        <v>4</v>
      </c>
      <c r="D4" s="63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6">
      <c r="A5" s="22" t="s">
        <v>5</v>
      </c>
      <c r="B5" s="23">
        <v>260200</v>
      </c>
      <c r="C5" s="24" t="s">
        <v>6</v>
      </c>
      <c r="D5" s="64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6">
      <c r="A6" s="25" t="s">
        <v>7</v>
      </c>
      <c r="B6" s="26"/>
      <c r="C6" s="27"/>
      <c r="D6" s="69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6">
      <c r="A7" s="28" t="s">
        <v>8</v>
      </c>
      <c r="B7" s="29">
        <v>5956461</v>
      </c>
      <c r="C7" s="27" t="s">
        <v>6</v>
      </c>
      <c r="D7" s="70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6">
      <c r="A8" s="28" t="s">
        <v>9</v>
      </c>
      <c r="B8" s="29">
        <v>4466739</v>
      </c>
      <c r="C8" s="27" t="s">
        <v>6</v>
      </c>
      <c r="D8" s="50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6">
      <c r="A9" s="28" t="s">
        <v>10</v>
      </c>
      <c r="B9" s="29">
        <v>1647449</v>
      </c>
      <c r="C9" s="27" t="s">
        <v>6</v>
      </c>
      <c r="D9" s="50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6">
      <c r="A10" s="28" t="s">
        <v>11</v>
      </c>
      <c r="B10" s="29">
        <v>3368522</v>
      </c>
      <c r="C10" s="27" t="s">
        <v>6</v>
      </c>
      <c r="D10" s="50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6">
      <c r="A11" s="30" t="s">
        <v>12</v>
      </c>
      <c r="B11" s="29">
        <v>1393763</v>
      </c>
      <c r="C11" s="27" t="s">
        <v>6</v>
      </c>
      <c r="D11" s="34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6">
      <c r="A12" s="30" t="s">
        <v>13</v>
      </c>
      <c r="B12" s="31">
        <v>10344124</v>
      </c>
      <c r="C12" s="27" t="s">
        <v>6</v>
      </c>
      <c r="D12" s="34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6">
      <c r="A13" s="32" t="s">
        <v>14</v>
      </c>
      <c r="B13" s="33">
        <f>SUM(B7:B12)</f>
        <v>27177058</v>
      </c>
      <c r="C13" s="27" t="s">
        <v>6</v>
      </c>
      <c r="D13" s="34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6">
      <c r="A14" s="71" t="s">
        <v>15</v>
      </c>
      <c r="B14" s="68"/>
      <c r="C14" s="65"/>
      <c r="D14" s="67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6">
      <c r="A15" s="72" t="s">
        <v>16</v>
      </c>
      <c r="B15" s="66">
        <v>54557299</v>
      </c>
      <c r="C15" s="65" t="s">
        <v>6</v>
      </c>
      <c r="D15" s="67"/>
      <c r="E15" s="5"/>
      <c r="F15" s="5"/>
      <c r="G15" s="2"/>
      <c r="H15" s="2"/>
      <c r="I15" s="2"/>
      <c r="J15" s="2" t="s">
        <v>17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 x14ac:dyDescent="0.6">
      <c r="A16" s="72" t="s">
        <v>18</v>
      </c>
      <c r="B16" s="66">
        <v>792</v>
      </c>
      <c r="C16" s="65" t="s">
        <v>6</v>
      </c>
      <c r="D16" s="67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 x14ac:dyDescent="0.6">
      <c r="A17" s="72" t="s">
        <v>19</v>
      </c>
      <c r="B17" s="66">
        <v>30689</v>
      </c>
      <c r="C17" s="73" t="s">
        <v>6</v>
      </c>
      <c r="D17" s="74" t="s">
        <v>20</v>
      </c>
      <c r="E17" s="6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6">
      <c r="A18" s="75" t="s">
        <v>21</v>
      </c>
      <c r="B18" s="76">
        <f>B15+B16+B17</f>
        <v>54588780</v>
      </c>
      <c r="C18" s="77" t="s">
        <v>6</v>
      </c>
      <c r="D18" s="78" t="s">
        <v>22</v>
      </c>
      <c r="E18" s="7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6">
      <c r="A19" s="79" t="s">
        <v>23</v>
      </c>
      <c r="B19" s="80">
        <f>B5+B13+B18</f>
        <v>82026038</v>
      </c>
      <c r="C19" s="81" t="s">
        <v>6</v>
      </c>
      <c r="D19" s="82">
        <f>B13-5000000</f>
        <v>22177058</v>
      </c>
      <c r="E19" s="7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8.5" customHeight="1" x14ac:dyDescent="0.6">
      <c r="A20" s="15" t="s">
        <v>52</v>
      </c>
      <c r="B20" s="16"/>
      <c r="C20" s="17"/>
      <c r="D20" s="18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 x14ac:dyDescent="0.6">
      <c r="A21" s="36" t="s">
        <v>2</v>
      </c>
      <c r="B21" s="37" t="s">
        <v>24</v>
      </c>
      <c r="C21" s="38"/>
      <c r="D21" s="38" t="s">
        <v>25</v>
      </c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 x14ac:dyDescent="0.6">
      <c r="A22" s="39" t="s">
        <v>26</v>
      </c>
      <c r="B22" s="40">
        <v>256</v>
      </c>
      <c r="C22" s="41" t="s">
        <v>27</v>
      </c>
      <c r="D22" s="40">
        <v>4985</v>
      </c>
      <c r="E22" s="5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.75" customHeight="1" x14ac:dyDescent="0.6">
      <c r="A23" s="39" t="s">
        <v>28</v>
      </c>
      <c r="B23" s="40">
        <f>1075466+16329824</f>
        <v>17405290</v>
      </c>
      <c r="C23" s="41" t="s">
        <v>6</v>
      </c>
      <c r="D23" s="40">
        <f>171416508+718980</f>
        <v>172135488</v>
      </c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.75" customHeight="1" x14ac:dyDescent="0.6">
      <c r="A24" s="39" t="s">
        <v>29</v>
      </c>
      <c r="B24" s="40">
        <v>92300065</v>
      </c>
      <c r="C24" s="41" t="s">
        <v>6</v>
      </c>
      <c r="D24" s="40">
        <v>188133759</v>
      </c>
      <c r="E24" s="5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 x14ac:dyDescent="0.6">
      <c r="A25" s="39" t="s">
        <v>30</v>
      </c>
      <c r="B25" s="40">
        <v>93878289</v>
      </c>
      <c r="C25" s="41" t="s">
        <v>6</v>
      </c>
      <c r="D25" s="40">
        <f>22060255+14179532+40325585+22684259</f>
        <v>99249631</v>
      </c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.75" customHeight="1" x14ac:dyDescent="0.6">
      <c r="A26" s="39" t="s">
        <v>31</v>
      </c>
      <c r="B26" s="40">
        <f>D26-268218091</f>
        <v>40967960</v>
      </c>
      <c r="C26" s="41" t="s">
        <v>6</v>
      </c>
      <c r="D26" s="40">
        <v>309186051</v>
      </c>
      <c r="E26" s="5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.75" customHeight="1" x14ac:dyDescent="0.6">
      <c r="A27" s="39" t="s">
        <v>32</v>
      </c>
      <c r="B27" s="40">
        <f>D27-82083967</f>
        <v>24740707</v>
      </c>
      <c r="C27" s="41" t="s">
        <v>6</v>
      </c>
      <c r="D27" s="40">
        <v>106824674</v>
      </c>
      <c r="E27" s="5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 x14ac:dyDescent="0.6">
      <c r="A28" s="39" t="s">
        <v>33</v>
      </c>
      <c r="B28" s="40">
        <f>D28-186134123</f>
        <v>1303619</v>
      </c>
      <c r="C28" s="41" t="s">
        <v>6</v>
      </c>
      <c r="D28" s="40">
        <v>187437742</v>
      </c>
      <c r="E28" s="5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 x14ac:dyDescent="0.6">
      <c r="A29" s="39" t="s">
        <v>34</v>
      </c>
      <c r="B29" s="42">
        <f>D27/D28</f>
        <v>0.56992083269974514</v>
      </c>
      <c r="C29" s="41" t="s">
        <v>35</v>
      </c>
      <c r="D29" s="43"/>
      <c r="E29" s="5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 x14ac:dyDescent="0.6">
      <c r="A30" s="44" t="s">
        <v>36</v>
      </c>
      <c r="B30" s="45"/>
      <c r="C30" s="46"/>
      <c r="D30" s="47"/>
      <c r="E30" s="5"/>
      <c r="F30" s="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 x14ac:dyDescent="0.6">
      <c r="A31" s="48" t="s">
        <v>37</v>
      </c>
      <c r="B31" s="49">
        <v>18319236</v>
      </c>
      <c r="C31" s="35" t="s">
        <v>6</v>
      </c>
      <c r="D31" s="47"/>
      <c r="E31" s="5"/>
      <c r="F31" s="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.75" customHeight="1" x14ac:dyDescent="0.6">
      <c r="A32" s="48" t="s">
        <v>38</v>
      </c>
      <c r="B32" s="49">
        <v>3395602</v>
      </c>
      <c r="C32" s="35" t="s">
        <v>6</v>
      </c>
      <c r="D32" s="47"/>
      <c r="E32" s="5"/>
      <c r="F32" s="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.75" customHeight="1" x14ac:dyDescent="0.6">
      <c r="A33" s="48" t="s">
        <v>39</v>
      </c>
      <c r="B33" s="49">
        <f>B31-B32</f>
        <v>14923634</v>
      </c>
      <c r="C33" s="35" t="s">
        <v>6</v>
      </c>
      <c r="D33" s="46"/>
      <c r="E33" s="5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.75" customHeight="1" x14ac:dyDescent="0.6">
      <c r="A34" s="48" t="s">
        <v>40</v>
      </c>
      <c r="B34" s="49">
        <v>13782000</v>
      </c>
      <c r="C34" s="35" t="s">
        <v>6</v>
      </c>
      <c r="D34" s="46"/>
      <c r="E34" s="5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.75" customHeight="1" x14ac:dyDescent="0.6">
      <c r="A35" s="48" t="s">
        <v>41</v>
      </c>
      <c r="B35" s="49">
        <f>B34-B33</f>
        <v>-1141634</v>
      </c>
      <c r="C35" s="35" t="s">
        <v>6</v>
      </c>
      <c r="D35" s="46"/>
      <c r="E35" s="5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.75" customHeight="1" x14ac:dyDescent="0.6">
      <c r="A36" s="83" t="s">
        <v>54</v>
      </c>
      <c r="B36" s="17"/>
      <c r="C36" s="17"/>
      <c r="D36" s="17"/>
      <c r="E36" s="62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75" customHeight="1" x14ac:dyDescent="0.6">
      <c r="A37" s="51" t="s">
        <v>53</v>
      </c>
      <c r="B37" s="52"/>
      <c r="C37" s="52"/>
      <c r="D37" s="52"/>
      <c r="E37" s="5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87" customFormat="1" ht="24.75" customHeight="1" x14ac:dyDescent="0.55000000000000004">
      <c r="A38" s="84" t="s">
        <v>42</v>
      </c>
      <c r="B38" s="84" t="s">
        <v>43</v>
      </c>
      <c r="C38" s="85" t="s">
        <v>44</v>
      </c>
      <c r="D38" s="84" t="s">
        <v>45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ht="24.75" customHeight="1" x14ac:dyDescent="0.6">
      <c r="A39" s="41" t="s">
        <v>46</v>
      </c>
      <c r="B39" s="53">
        <v>6277805</v>
      </c>
      <c r="C39" s="54">
        <f>B39*100/D24</f>
        <v>3.3368838391200168</v>
      </c>
      <c r="D39" s="55">
        <v>102</v>
      </c>
      <c r="E39" s="5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6">
      <c r="A40" s="41" t="s">
        <v>47</v>
      </c>
      <c r="B40" s="53">
        <v>8158258</v>
      </c>
      <c r="C40" s="54">
        <f>B40*100/D24</f>
        <v>4.3364136470584205</v>
      </c>
      <c r="D40" s="55">
        <v>82</v>
      </c>
      <c r="E40" s="5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6">
      <c r="A41" s="41" t="s">
        <v>48</v>
      </c>
      <c r="B41" s="53">
        <v>1973354</v>
      </c>
      <c r="C41" s="54">
        <f>B41*100/D24</f>
        <v>1.0489101001803722</v>
      </c>
      <c r="D41" s="55">
        <v>38</v>
      </c>
      <c r="E41" s="5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6">
      <c r="A42" s="37" t="s">
        <v>49</v>
      </c>
      <c r="B42" s="56">
        <f>SUM(B39:B41)</f>
        <v>16409417</v>
      </c>
      <c r="C42" s="57">
        <f>B42*100/D24</f>
        <v>8.7222075863588096</v>
      </c>
      <c r="D42" s="57">
        <f>SUM(D39:D41)</f>
        <v>222</v>
      </c>
      <c r="E42" s="5"/>
      <c r="F42" s="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6">
      <c r="A43" s="58"/>
      <c r="B43" s="59"/>
      <c r="C43" s="60" t="s">
        <v>50</v>
      </c>
      <c r="D43" s="61"/>
      <c r="E43" s="1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45">
      <c r="A45" s="2"/>
      <c r="B45" s="2"/>
      <c r="C45" s="2"/>
      <c r="D45" s="1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4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20:B20"/>
    <mergeCell ref="C43:D43"/>
    <mergeCell ref="A1:D1"/>
    <mergeCell ref="A2:D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YinG 2013</cp:lastModifiedBy>
  <dcterms:modified xsi:type="dcterms:W3CDTF">2017-12-08T07:28:27Z</dcterms:modified>
</cp:coreProperties>
</file>