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345" windowHeight="44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B43" i="1"/>
  <c r="C43" i="1" s="1"/>
  <c r="C42" i="1"/>
  <c r="C41" i="1"/>
  <c r="C40" i="1"/>
  <c r="B34" i="1"/>
  <c r="B36" i="1" s="1"/>
  <c r="B30" i="1"/>
  <c r="B29" i="1"/>
  <c r="B28" i="1"/>
  <c r="B26" i="1"/>
  <c r="D25" i="1"/>
  <c r="D23" i="1"/>
  <c r="B22" i="1"/>
  <c r="B18" i="1"/>
  <c r="B12" i="1"/>
  <c r="B13" i="1" s="1"/>
  <c r="B19" i="1" l="1"/>
  <c r="E18" i="1" s="1"/>
  <c r="E19" i="1"/>
</calcChain>
</file>

<file path=xl/sharedStrings.xml><?xml version="1.0" encoding="utf-8"?>
<sst xmlns="http://schemas.openxmlformats.org/spreadsheetml/2006/main" count="90" uniqueCount="55">
  <si>
    <t>ข้อมูลด้านการเงินและผลดำเนินงานสหกรณ์เครดิตยูเนี่ยนบ้านดุงสามัคคี จำกัด</t>
  </si>
  <si>
    <t>ข้อมูล ณ 11  ตุลาคม 2560</t>
  </si>
  <si>
    <t>รายการ</t>
  </si>
  <si>
    <t>จำนวนเงิน</t>
  </si>
  <si>
    <t>หน่วย</t>
  </si>
  <si>
    <t>1.เงินสดในมือ</t>
  </si>
  <si>
    <t>บาท</t>
  </si>
  <si>
    <t>2.เงินฝากธนาคาร</t>
  </si>
  <si>
    <t>2.1 ธ.กรุงเทพสาขาบ้านดุง</t>
  </si>
  <si>
    <t>2.2 ธ.ออมสินสาขาบ้านดุง</t>
  </si>
  <si>
    <t>2.3 ธ.ไทยพานิชยสาขาบ้านดุง</t>
  </si>
  <si>
    <t>2.4 ธ.กสิกรสาขาบ้านดุง</t>
  </si>
  <si>
    <t>2.5 ธ.ธกส.สาขาบ้านดุง</t>
  </si>
  <si>
    <t>2.6 ธ.กรุงไทยสาขาบ้านดุง</t>
  </si>
  <si>
    <t>รวมเงินฝากธนาคาร</t>
  </si>
  <si>
    <t>3.เงินฝากสหกรณ์อื่น/ชุมนุม</t>
  </si>
  <si>
    <t>3.1 สอ.ครูอุดรธานี จำกัด</t>
  </si>
  <si>
    <t>3.2 สค.ห้วยหลัวสามัคคี จำกัด</t>
  </si>
  <si>
    <t>3.3 ช.ส.ค.สาขาอีสาน</t>
  </si>
  <si>
    <t>รวมเงินฝากสหกรณ์อื่น/ชุมนุม</t>
  </si>
  <si>
    <t>สภาพคล่อง</t>
  </si>
  <si>
    <t>รวมทั้งหมด (1+2+3)</t>
  </si>
  <si>
    <t>เงินเกินระบบ</t>
  </si>
  <si>
    <t>เพิ่ม/ลดระหว่างปี</t>
  </si>
  <si>
    <t>ยอดคงเหลือปัจจุบัน</t>
  </si>
  <si>
    <t>สมาชิกสามัญรายบุคคล</t>
  </si>
  <si>
    <t>คน</t>
  </si>
  <si>
    <t>เงินสะสมค่าหุ้น</t>
  </si>
  <si>
    <t>บริการด้านสินเชื่อ(เงินกู้)ทุกประเภท</t>
  </si>
  <si>
    <t>บริการเงินรับฝากออมทรัพย์ทุกประเภท</t>
  </si>
  <si>
    <t>สินทรัพย์รวม</t>
  </si>
  <si>
    <t>หนี้สินรวม</t>
  </si>
  <si>
    <t>ทุนรวม</t>
  </si>
  <si>
    <t>อัตราความเสี่ยง(หนี้สิน/ทุน)</t>
  </si>
  <si>
    <t>เท่า</t>
  </si>
  <si>
    <t xml:space="preserve">3.ความสามารถทำกำไร </t>
  </si>
  <si>
    <t>รายได้รวมทั้งหมด</t>
  </si>
  <si>
    <t>ค่าใช้จ่ายรวมทั้งหมด</t>
  </si>
  <si>
    <t>ประมาณการกำไรขั้นต้น</t>
  </si>
  <si>
    <t>ตั้งเป้าหมาย ปี 2560 ต้องมีกำไร</t>
  </si>
  <si>
    <t>ต้องทำกำไรเพิ่มให้ได้ภายใน สิ้นปีนี้</t>
  </si>
  <si>
    <t>ระยะเวลาลูกหนี้ค้างนาน</t>
  </si>
  <si>
    <t>จำนวนเงิน(บาท)</t>
  </si>
  <si>
    <t>เทียบมาตรฐาน PEARLS</t>
  </si>
  <si>
    <t>จำนวนสัญญา</t>
  </si>
  <si>
    <t>ผิดสัญญาตั้งแต่ 60 -180 วัน</t>
  </si>
  <si>
    <t>ผิดสัญญาตั้งแต่ 181 -365 วัน</t>
  </si>
  <si>
    <t xml:space="preserve"> </t>
  </si>
  <si>
    <t>ผิดสัญญาตั้งแต่ 366 วันขึ้นไป</t>
  </si>
  <si>
    <t>รวมหนี้คั่งค้าง</t>
  </si>
  <si>
    <t>Pearls standard 5%</t>
  </si>
  <si>
    <r>
      <rPr>
        <b/>
        <sz val="16"/>
        <color indexed="8"/>
        <rFont val="Tahoma"/>
        <family val="2"/>
      </rPr>
      <t>หมายเหตุ</t>
    </r>
    <r>
      <rPr>
        <sz val="16"/>
        <color indexed="8"/>
        <rFont val="Tahoma"/>
        <family val="2"/>
      </rPr>
      <t>: กำไรขั้นต้นยังไม่หักค่าเผื่อหนี้สงสัยจะสูญ/ลูกหี้ตามคำพิพากษา/ลูกหนี้ค้างนาน</t>
    </r>
  </si>
  <si>
    <r>
      <t>4.</t>
    </r>
    <r>
      <rPr>
        <u/>
        <sz val="18"/>
        <color indexed="8"/>
        <rFont val="Tahoma"/>
        <family val="2"/>
      </rPr>
      <t>การบริหารหนี้ค้างนาน</t>
    </r>
  </si>
  <si>
    <r>
      <t>1</t>
    </r>
    <r>
      <rPr>
        <b/>
        <u/>
        <sz val="18"/>
        <color indexed="8"/>
        <rFont val="Tahoma"/>
        <family val="2"/>
      </rPr>
      <t>.สภาพคล่องด้านการเงิน</t>
    </r>
  </si>
  <si>
    <r>
      <t>2.</t>
    </r>
    <r>
      <rPr>
        <b/>
        <u/>
        <sz val="18"/>
        <color indexed="8"/>
        <rFont val="Tahoma"/>
        <family val="2"/>
      </rPr>
      <t>ด้านผลการดำเนินงาน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</si>
</sst>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sz val="16"/>
      <color indexed="8"/>
      <name val="Tahoma"/>
      <family val="2"/>
    </font>
    <font>
      <sz val="14"/>
      <color indexed="8"/>
      <name val="Tahoma"/>
      <family val="2"/>
    </font>
    <font>
      <b/>
      <sz val="14"/>
      <color indexed="8"/>
      <name val="Tahoma"/>
      <family val="2"/>
    </font>
    <font>
      <sz val="16"/>
      <color indexed="36"/>
      <name val="Tahoma"/>
      <family val="2"/>
    </font>
    <font>
      <sz val="11"/>
      <color theme="1"/>
      <name val="Tahoma"/>
      <family val="2"/>
    </font>
    <font>
      <sz val="14"/>
      <color indexed="12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sz val="14"/>
      <color theme="1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sz val="18"/>
      <color indexed="8"/>
      <name val="Tahoma"/>
      <family val="2"/>
    </font>
    <font>
      <sz val="18"/>
      <color theme="1"/>
      <name val="Tahoma"/>
      <family val="2"/>
    </font>
    <font>
      <b/>
      <sz val="9"/>
      <color indexed="8"/>
      <name val="Tahoma"/>
      <family val="2"/>
    </font>
    <font>
      <b/>
      <sz val="18"/>
      <name val="Tahoma"/>
      <family val="2"/>
    </font>
    <font>
      <u/>
      <sz val="18"/>
      <color indexed="8"/>
      <name val="Tahoma"/>
      <family val="2"/>
    </font>
    <font>
      <b/>
      <u/>
      <sz val="18"/>
      <color indexed="8"/>
      <name val="Tahoma"/>
      <family val="2"/>
    </font>
    <font>
      <b/>
      <sz val="18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5" fillId="0" borderId="0" xfId="0" applyFont="1" applyBorder="1"/>
    <xf numFmtId="0" fontId="8" fillId="0" borderId="0" xfId="0" applyFont="1" applyBorder="1"/>
    <xf numFmtId="2" fontId="5" fillId="0" borderId="0" xfId="0" applyNumberFormat="1" applyFont="1" applyBorder="1"/>
    <xf numFmtId="0" fontId="5" fillId="0" borderId="0" xfId="0" applyFont="1"/>
    <xf numFmtId="0" fontId="9" fillId="0" borderId="0" xfId="0" applyFont="1"/>
    <xf numFmtId="0" fontId="13" fillId="0" borderId="0" xfId="0" applyFont="1"/>
    <xf numFmtId="0" fontId="15" fillId="0" borderId="0" xfId="0" applyFont="1" applyBorder="1"/>
    <xf numFmtId="0" fontId="17" fillId="0" borderId="0" xfId="0" applyFont="1"/>
    <xf numFmtId="0" fontId="2" fillId="2" borderId="2" xfId="0" applyFont="1" applyFill="1" applyBorder="1" applyAlignment="1">
      <alignment vertical="center"/>
    </xf>
    <xf numFmtId="187" fontId="11" fillId="2" borderId="3" xfId="1" applyFont="1" applyFill="1" applyBorder="1" applyAlignment="1">
      <alignment vertical="center"/>
    </xf>
    <xf numFmtId="187" fontId="4" fillId="2" borderId="2" xfId="1" applyFont="1" applyFill="1" applyBorder="1"/>
    <xf numFmtId="0" fontId="5" fillId="2" borderId="2" xfId="0" applyFont="1" applyFill="1" applyBorder="1" applyAlignment="1">
      <alignment vertical="center"/>
    </xf>
    <xf numFmtId="187" fontId="6" fillId="2" borderId="3" xfId="1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187" fontId="6" fillId="2" borderId="4" xfId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87" fontId="7" fillId="2" borderId="5" xfId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187" fontId="3" fillId="4" borderId="0" xfId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87" fontId="3" fillId="4" borderId="2" xfId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87" fontId="3" fillId="4" borderId="0" xfId="1" applyFont="1" applyFill="1" applyBorder="1" applyAlignment="1">
      <alignment horizontal="center"/>
    </xf>
    <xf numFmtId="0" fontId="14" fillId="4" borderId="0" xfId="0" applyFont="1" applyFill="1" applyBorder="1"/>
    <xf numFmtId="43" fontId="4" fillId="4" borderId="0" xfId="0" applyNumberFormat="1" applyFont="1" applyFill="1" applyBorder="1"/>
    <xf numFmtId="43" fontId="3" fillId="4" borderId="0" xfId="0" applyNumberFormat="1" applyFont="1" applyFill="1" applyBorder="1"/>
    <xf numFmtId="43" fontId="3" fillId="4" borderId="0" xfId="0" applyNumberFormat="1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vertical="center"/>
    </xf>
    <xf numFmtId="187" fontId="11" fillId="7" borderId="3" xfId="1" applyFont="1" applyFill="1" applyBorder="1" applyAlignment="1">
      <alignment vertical="center"/>
    </xf>
    <xf numFmtId="187" fontId="4" fillId="7" borderId="2" xfId="1" applyFont="1" applyFill="1" applyBorder="1"/>
    <xf numFmtId="0" fontId="2" fillId="7" borderId="2" xfId="0" applyFont="1" applyFill="1" applyBorder="1" applyAlignment="1">
      <alignment horizontal="left" vertical="center"/>
    </xf>
    <xf numFmtId="187" fontId="6" fillId="7" borderId="6" xfId="1" applyFont="1" applyFill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187" fontId="6" fillId="7" borderId="3" xfId="1" applyFont="1" applyFill="1" applyBorder="1" applyAlignment="1">
      <alignment vertical="center"/>
    </xf>
    <xf numFmtId="0" fontId="2" fillId="7" borderId="7" xfId="0" applyFont="1" applyFill="1" applyBorder="1" applyAlignment="1">
      <alignment horizontal="center"/>
    </xf>
    <xf numFmtId="187" fontId="7" fillId="7" borderId="8" xfId="1" applyFont="1" applyFill="1" applyBorder="1" applyAlignment="1">
      <alignment vertical="center"/>
    </xf>
    <xf numFmtId="187" fontId="4" fillId="7" borderId="4" xfId="1" applyFont="1" applyFill="1" applyBorder="1"/>
    <xf numFmtId="0" fontId="2" fillId="7" borderId="3" xfId="0" applyFont="1" applyFill="1" applyBorder="1" applyAlignment="1">
      <alignment horizontal="center" vertical="center"/>
    </xf>
    <xf numFmtId="187" fontId="7" fillId="7" borderId="9" xfId="1" applyFont="1" applyFill="1" applyBorder="1" applyAlignment="1">
      <alignment vertical="center"/>
    </xf>
    <xf numFmtId="187" fontId="3" fillId="7" borderId="10" xfId="1" applyFont="1" applyFill="1" applyBorder="1"/>
    <xf numFmtId="43" fontId="3" fillId="7" borderId="3" xfId="0" applyNumberFormat="1" applyFont="1" applyFill="1" applyBorder="1"/>
    <xf numFmtId="2" fontId="15" fillId="7" borderId="14" xfId="0" applyNumberFormat="1" applyFont="1" applyFill="1" applyBorder="1" applyAlignment="1">
      <alignment horizontal="left"/>
    </xf>
    <xf numFmtId="43" fontId="2" fillId="7" borderId="3" xfId="0" applyNumberFormat="1" applyFont="1" applyFill="1" applyBorder="1" applyAlignment="1"/>
    <xf numFmtId="187" fontId="18" fillId="7" borderId="15" xfId="0" applyNumberFormat="1" applyFont="1" applyFill="1" applyBorder="1"/>
    <xf numFmtId="0" fontId="2" fillId="8" borderId="2" xfId="0" applyFont="1" applyFill="1" applyBorder="1"/>
    <xf numFmtId="0" fontId="15" fillId="3" borderId="12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/>
    <xf numFmtId="0" fontId="15" fillId="3" borderId="0" xfId="0" applyFont="1" applyFill="1" applyBorder="1"/>
    <xf numFmtId="0" fontId="2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2" fillId="3" borderId="2" xfId="0" applyFont="1" applyFill="1" applyBorder="1"/>
    <xf numFmtId="0" fontId="15" fillId="3" borderId="2" xfId="0" applyFont="1" applyFill="1" applyBorder="1"/>
    <xf numFmtId="0" fontId="5" fillId="3" borderId="11" xfId="0" applyFont="1" applyFill="1" applyBorder="1" applyAlignment="1">
      <alignment vertical="center"/>
    </xf>
    <xf numFmtId="187" fontId="6" fillId="3" borderId="11" xfId="1" applyFont="1" applyFill="1" applyBorder="1" applyAlignment="1">
      <alignment vertical="center"/>
    </xf>
    <xf numFmtId="0" fontId="4" fillId="3" borderId="11" xfId="0" applyFont="1" applyFill="1" applyBorder="1"/>
    <xf numFmtId="0" fontId="14" fillId="3" borderId="2" xfId="0" applyFont="1" applyFill="1" applyBorder="1"/>
    <xf numFmtId="187" fontId="6" fillId="3" borderId="2" xfId="1" applyFont="1" applyFill="1" applyBorder="1" applyAlignment="1">
      <alignment vertical="center"/>
    </xf>
    <xf numFmtId="0" fontId="4" fillId="3" borderId="2" xfId="0" applyFont="1" applyFill="1" applyBorder="1"/>
    <xf numFmtId="2" fontId="6" fillId="3" borderId="2" xfId="0" applyNumberFormat="1" applyFont="1" applyFill="1" applyBorder="1" applyAlignment="1">
      <alignment vertical="center"/>
    </xf>
    <xf numFmtId="0" fontId="4" fillId="6" borderId="0" xfId="0" applyFont="1" applyFill="1"/>
    <xf numFmtId="2" fontId="5" fillId="6" borderId="0" xfId="0" applyNumberFormat="1" applyFont="1" applyFill="1" applyBorder="1"/>
    <xf numFmtId="0" fontId="16" fillId="6" borderId="0" xfId="0" applyFont="1" applyFill="1" applyBorder="1"/>
    <xf numFmtId="0" fontId="5" fillId="6" borderId="2" xfId="0" applyFont="1" applyFill="1" applyBorder="1" applyAlignment="1">
      <alignment vertical="top"/>
    </xf>
    <xf numFmtId="187" fontId="6" fillId="6" borderId="2" xfId="1" applyFont="1" applyFill="1" applyBorder="1" applyAlignment="1">
      <alignment vertical="top"/>
    </xf>
    <xf numFmtId="0" fontId="4" fillId="6" borderId="2" xfId="0" applyFont="1" applyFill="1" applyBorder="1"/>
    <xf numFmtId="0" fontId="5" fillId="6" borderId="0" xfId="0" applyFont="1" applyFill="1" applyBorder="1"/>
    <xf numFmtId="0" fontId="12" fillId="6" borderId="0" xfId="0" applyFont="1" applyFill="1"/>
    <xf numFmtId="0" fontId="5" fillId="6" borderId="0" xfId="0" applyFont="1" applyFill="1"/>
    <xf numFmtId="0" fontId="16" fillId="6" borderId="0" xfId="0" applyFont="1" applyFill="1"/>
    <xf numFmtId="0" fontId="19" fillId="8" borderId="0" xfId="0" applyFont="1" applyFill="1"/>
    <xf numFmtId="0" fontId="12" fillId="8" borderId="0" xfId="0" applyFont="1" applyFill="1"/>
    <xf numFmtId="0" fontId="4" fillId="8" borderId="0" xfId="0" applyFont="1" applyFill="1"/>
    <xf numFmtId="0" fontId="5" fillId="8" borderId="0" xfId="0" applyFont="1" applyFill="1"/>
    <xf numFmtId="0" fontId="16" fillId="8" borderId="0" xfId="0" applyFont="1" applyFill="1"/>
    <xf numFmtId="0" fontId="2" fillId="8" borderId="2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5" fillId="8" borderId="2" xfId="0" applyFont="1" applyFill="1" applyBorder="1"/>
    <xf numFmtId="187" fontId="6" fillId="8" borderId="2" xfId="1" applyFont="1" applyFill="1" applyBorder="1"/>
    <xf numFmtId="2" fontId="5" fillId="8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16" fillId="8" borderId="0" xfId="0" applyFont="1" applyFill="1" applyBorder="1"/>
    <xf numFmtId="43" fontId="7" fillId="8" borderId="2" xfId="0" applyNumberFormat="1" applyFont="1" applyFill="1" applyBorder="1" applyAlignment="1">
      <alignment horizontal="center"/>
    </xf>
    <xf numFmtId="2" fontId="2" fillId="8" borderId="2" xfId="0" applyNumberFormat="1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43" fontId="7" fillId="8" borderId="0" xfId="0" applyNumberFormat="1" applyFont="1" applyFill="1" applyBorder="1"/>
    <xf numFmtId="2" fontId="2" fillId="8" borderId="2" xfId="0" applyNumberFormat="1" applyFont="1" applyFill="1" applyBorder="1" applyAlignment="1">
      <alignment horizontal="center"/>
    </xf>
    <xf numFmtId="0" fontId="15" fillId="8" borderId="0" xfId="0" applyFont="1" applyFill="1"/>
    <xf numFmtId="0" fontId="15" fillId="3" borderId="2" xfId="0" applyFont="1" applyFill="1" applyBorder="1" applyAlignment="1">
      <alignment horizontal="left"/>
    </xf>
    <xf numFmtId="0" fontId="15" fillId="3" borderId="11" xfId="0" applyFont="1" applyFill="1" applyBorder="1"/>
    <xf numFmtId="0" fontId="22" fillId="0" borderId="0" xfId="0" applyFont="1"/>
    <xf numFmtId="0" fontId="15" fillId="6" borderId="0" xfId="0" applyFont="1" applyFill="1" applyBorder="1"/>
    <xf numFmtId="0" fontId="21" fillId="6" borderId="6" xfId="0" applyFont="1" applyFill="1" applyBorder="1" applyAlignment="1">
      <alignment vertical="center"/>
    </xf>
    <xf numFmtId="0" fontId="21" fillId="6" borderId="13" xfId="0" applyFont="1" applyFill="1" applyBorder="1" applyAlignment="1">
      <alignment vertical="center"/>
    </xf>
    <xf numFmtId="0" fontId="19" fillId="6" borderId="0" xfId="0" applyFont="1" applyFill="1"/>
    <xf numFmtId="2" fontId="15" fillId="6" borderId="0" xfId="0" applyNumberFormat="1" applyFont="1" applyFill="1" applyBorder="1"/>
    <xf numFmtId="2" fontId="15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="69" zoomScaleNormal="69" workbookViewId="0">
      <selection activeCell="K29" sqref="K29"/>
    </sheetView>
  </sheetViews>
  <sheetFormatPr defaultRowHeight="22.5" x14ac:dyDescent="0.3"/>
  <cols>
    <col min="1" max="1" width="29.375" style="11" customWidth="1"/>
    <col min="2" max="2" width="23.5" style="12" customWidth="1"/>
    <col min="3" max="3" width="15.375" style="11" customWidth="1"/>
    <col min="4" max="4" width="20" style="11" customWidth="1"/>
    <col min="5" max="5" width="16.125" style="14" customWidth="1"/>
    <col min="6" max="16384" width="9" style="11"/>
  </cols>
  <sheetData>
    <row r="1" spans="1:10" ht="19.5" x14ac:dyDescent="0.25">
      <c r="A1" s="39" t="s">
        <v>0</v>
      </c>
      <c r="B1" s="39"/>
      <c r="C1" s="39"/>
      <c r="D1" s="39"/>
      <c r="E1" s="39"/>
      <c r="F1" s="1"/>
    </row>
    <row r="2" spans="1:10" ht="19.5" x14ac:dyDescent="0.2">
      <c r="A2" s="40" t="s">
        <v>1</v>
      </c>
      <c r="B2" s="41"/>
      <c r="C2" s="41"/>
      <c r="D2" s="41"/>
      <c r="E2" s="41"/>
      <c r="F2" s="2"/>
    </row>
    <row r="3" spans="1:10" x14ac:dyDescent="0.3">
      <c r="A3" s="25" t="s">
        <v>53</v>
      </c>
      <c r="B3" s="26"/>
      <c r="C3" s="27"/>
      <c r="D3" s="28"/>
      <c r="E3" s="29"/>
      <c r="F3" s="3"/>
    </row>
    <row r="4" spans="1:10" x14ac:dyDescent="0.3">
      <c r="A4" s="30" t="s">
        <v>2</v>
      </c>
      <c r="B4" s="31" t="s">
        <v>3</v>
      </c>
      <c r="C4" s="32" t="s">
        <v>4</v>
      </c>
      <c r="D4" s="33"/>
      <c r="E4" s="29"/>
      <c r="F4" s="3"/>
    </row>
    <row r="5" spans="1:10" x14ac:dyDescent="0.3">
      <c r="A5" s="42" t="s">
        <v>5</v>
      </c>
      <c r="B5" s="43">
        <v>187829</v>
      </c>
      <c r="C5" s="44" t="s">
        <v>6</v>
      </c>
      <c r="D5" s="34"/>
      <c r="E5" s="35"/>
      <c r="F5" s="4"/>
    </row>
    <row r="6" spans="1:10" x14ac:dyDescent="0.3">
      <c r="A6" s="15" t="s">
        <v>7</v>
      </c>
      <c r="B6" s="16"/>
      <c r="C6" s="17"/>
      <c r="D6" s="34"/>
      <c r="E6" s="35"/>
      <c r="F6" s="4"/>
    </row>
    <row r="7" spans="1:10" x14ac:dyDescent="0.3">
      <c r="A7" s="18" t="s">
        <v>8</v>
      </c>
      <c r="B7" s="19">
        <v>4183981</v>
      </c>
      <c r="C7" s="17" t="s">
        <v>6</v>
      </c>
      <c r="D7" s="36"/>
      <c r="E7" s="35"/>
      <c r="F7" s="4"/>
    </row>
    <row r="8" spans="1:10" x14ac:dyDescent="0.3">
      <c r="A8" s="18" t="s">
        <v>9</v>
      </c>
      <c r="B8" s="19">
        <v>3697924</v>
      </c>
      <c r="C8" s="17" t="s">
        <v>6</v>
      </c>
      <c r="D8" s="37"/>
      <c r="E8" s="35"/>
      <c r="F8" s="4"/>
    </row>
    <row r="9" spans="1:10" x14ac:dyDescent="0.3">
      <c r="A9" s="18" t="s">
        <v>10</v>
      </c>
      <c r="B9" s="19">
        <v>1467326</v>
      </c>
      <c r="C9" s="17" t="s">
        <v>6</v>
      </c>
      <c r="D9" s="37"/>
      <c r="E9" s="35"/>
      <c r="F9" s="4"/>
    </row>
    <row r="10" spans="1:10" x14ac:dyDescent="0.3">
      <c r="A10" s="18" t="s">
        <v>11</v>
      </c>
      <c r="B10" s="19">
        <v>2485912</v>
      </c>
      <c r="C10" s="17" t="s">
        <v>6</v>
      </c>
      <c r="D10" s="37"/>
      <c r="E10" s="35"/>
      <c r="F10" s="4"/>
    </row>
    <row r="11" spans="1:10" x14ac:dyDescent="0.3">
      <c r="A11" s="20" t="s">
        <v>12</v>
      </c>
      <c r="B11" s="19">
        <v>1385551</v>
      </c>
      <c r="C11" s="17" t="s">
        <v>6</v>
      </c>
      <c r="D11" s="38"/>
      <c r="E11" s="35"/>
      <c r="F11" s="4"/>
    </row>
    <row r="12" spans="1:10" ht="23.25" thickBot="1" x14ac:dyDescent="0.35">
      <c r="A12" s="20" t="s">
        <v>13</v>
      </c>
      <c r="B12" s="21">
        <f>10332052-G11</f>
        <v>10332052</v>
      </c>
      <c r="C12" s="17" t="s">
        <v>6</v>
      </c>
      <c r="D12" s="38"/>
      <c r="E12" s="35"/>
      <c r="F12" s="4"/>
    </row>
    <row r="13" spans="1:10" ht="23.25" thickBot="1" x14ac:dyDescent="0.35">
      <c r="A13" s="22" t="s">
        <v>14</v>
      </c>
      <c r="B13" s="23">
        <f>SUM(B7:B12)</f>
        <v>23552746</v>
      </c>
      <c r="C13" s="17" t="s">
        <v>6</v>
      </c>
      <c r="D13" s="38"/>
      <c r="E13" s="35"/>
      <c r="F13" s="4"/>
    </row>
    <row r="14" spans="1:10" x14ac:dyDescent="0.3">
      <c r="A14" s="45" t="s">
        <v>15</v>
      </c>
      <c r="B14" s="46"/>
      <c r="C14" s="44"/>
      <c r="D14" s="38"/>
      <c r="E14" s="35"/>
      <c r="F14" s="4"/>
    </row>
    <row r="15" spans="1:10" x14ac:dyDescent="0.3">
      <c r="A15" s="47" t="s">
        <v>16</v>
      </c>
      <c r="B15" s="48">
        <v>54194408</v>
      </c>
      <c r="C15" s="44" t="s">
        <v>6</v>
      </c>
      <c r="D15" s="38"/>
      <c r="E15" s="35"/>
      <c r="F15" s="4"/>
      <c r="J15" s="11" t="s">
        <v>47</v>
      </c>
    </row>
    <row r="16" spans="1:10" x14ac:dyDescent="0.3">
      <c r="A16" s="47" t="s">
        <v>17</v>
      </c>
      <c r="B16" s="48">
        <v>792</v>
      </c>
      <c r="C16" s="44" t="s">
        <v>6</v>
      </c>
      <c r="D16" s="38"/>
      <c r="E16" s="35"/>
      <c r="F16" s="4"/>
    </row>
    <row r="17" spans="1:6" ht="23.25" thickBot="1" x14ac:dyDescent="0.35">
      <c r="A17" s="47" t="s">
        <v>18</v>
      </c>
      <c r="B17" s="48">
        <v>30689</v>
      </c>
      <c r="C17" s="44" t="s">
        <v>6</v>
      </c>
      <c r="D17" s="36"/>
      <c r="E17" s="35"/>
      <c r="F17" s="4"/>
    </row>
    <row r="18" spans="1:6" ht="23.25" thickBot="1" x14ac:dyDescent="0.35">
      <c r="A18" s="49" t="s">
        <v>19</v>
      </c>
      <c r="B18" s="50">
        <f>B15+B16+B17</f>
        <v>54225889</v>
      </c>
      <c r="C18" s="51" t="s">
        <v>6</v>
      </c>
      <c r="D18" s="55" t="s">
        <v>20</v>
      </c>
      <c r="E18" s="56">
        <f>B19*100/D26</f>
        <v>26.021241718815642</v>
      </c>
      <c r="F18" s="5"/>
    </row>
    <row r="19" spans="1:6" ht="20.25" thickBot="1" x14ac:dyDescent="0.3">
      <c r="A19" s="52" t="s">
        <v>21</v>
      </c>
      <c r="B19" s="53">
        <f>B5+B13+B18</f>
        <v>77966464</v>
      </c>
      <c r="C19" s="54" t="s">
        <v>6</v>
      </c>
      <c r="D19" s="57" t="s">
        <v>22</v>
      </c>
      <c r="E19" s="58">
        <f>B13-7000000</f>
        <v>16552746</v>
      </c>
      <c r="F19" s="6"/>
    </row>
    <row r="20" spans="1:6" x14ac:dyDescent="0.3">
      <c r="A20" s="60" t="s">
        <v>54</v>
      </c>
      <c r="B20" s="61"/>
      <c r="C20" s="62"/>
      <c r="D20" s="63"/>
      <c r="E20" s="64"/>
      <c r="F20" s="6"/>
    </row>
    <row r="21" spans="1:6" x14ac:dyDescent="0.3">
      <c r="A21" s="65" t="s">
        <v>2</v>
      </c>
      <c r="B21" s="66" t="s">
        <v>23</v>
      </c>
      <c r="C21" s="67"/>
      <c r="D21" s="67" t="s">
        <v>24</v>
      </c>
      <c r="E21" s="68" t="s">
        <v>4</v>
      </c>
      <c r="F21" s="6"/>
    </row>
    <row r="22" spans="1:6" x14ac:dyDescent="0.3">
      <c r="A22" s="69" t="s">
        <v>25</v>
      </c>
      <c r="B22" s="70">
        <f>211+15</f>
        <v>226</v>
      </c>
      <c r="C22" s="71" t="s">
        <v>26</v>
      </c>
      <c r="D22" s="70">
        <v>5000</v>
      </c>
      <c r="E22" s="72" t="s">
        <v>26</v>
      </c>
      <c r="F22" s="7"/>
    </row>
    <row r="23" spans="1:6" x14ac:dyDescent="0.3">
      <c r="A23" s="24" t="s">
        <v>27</v>
      </c>
      <c r="B23" s="73">
        <v>13435470</v>
      </c>
      <c r="C23" s="74" t="s">
        <v>6</v>
      </c>
      <c r="D23" s="73">
        <f>169827175+747220</f>
        <v>170574395</v>
      </c>
      <c r="E23" s="72" t="s">
        <v>6</v>
      </c>
      <c r="F23" s="7"/>
    </row>
    <row r="24" spans="1:6" x14ac:dyDescent="0.3">
      <c r="A24" s="24" t="s">
        <v>28</v>
      </c>
      <c r="B24" s="73">
        <v>73491265</v>
      </c>
      <c r="C24" s="74" t="s">
        <v>6</v>
      </c>
      <c r="D24" s="73">
        <v>188607319</v>
      </c>
      <c r="E24" s="72" t="s">
        <v>6</v>
      </c>
      <c r="F24" s="7"/>
    </row>
    <row r="25" spans="1:6" x14ac:dyDescent="0.3">
      <c r="A25" s="24" t="s">
        <v>29</v>
      </c>
      <c r="B25" s="73">
        <v>78391066</v>
      </c>
      <c r="C25" s="74" t="s">
        <v>6</v>
      </c>
      <c r="D25" s="73">
        <f>19029324+13412599+39866843+22821698</f>
        <v>95130464</v>
      </c>
      <c r="E25" s="72" t="s">
        <v>6</v>
      </c>
      <c r="F25" s="7"/>
    </row>
    <row r="26" spans="1:6" x14ac:dyDescent="0.3">
      <c r="A26" s="24" t="s">
        <v>30</v>
      </c>
      <c r="B26" s="73">
        <f>D26-268218091</f>
        <v>31408133</v>
      </c>
      <c r="C26" s="74" t="s">
        <v>6</v>
      </c>
      <c r="D26" s="73">
        <v>299626224</v>
      </c>
      <c r="E26" s="72" t="s">
        <v>6</v>
      </c>
      <c r="F26" s="7"/>
    </row>
    <row r="27" spans="1:6" s="106" customFormat="1" x14ac:dyDescent="0.3">
      <c r="A27" s="104" t="s">
        <v>2</v>
      </c>
      <c r="B27" s="104" t="s">
        <v>23</v>
      </c>
      <c r="C27" s="68"/>
      <c r="D27" s="105" t="s">
        <v>24</v>
      </c>
      <c r="E27" s="68"/>
      <c r="F27" s="13"/>
    </row>
    <row r="28" spans="1:6" x14ac:dyDescent="0.3">
      <c r="A28" s="24" t="s">
        <v>31</v>
      </c>
      <c r="B28" s="73">
        <f>D28-82083967</f>
        <v>19801209</v>
      </c>
      <c r="C28" s="74" t="s">
        <v>6</v>
      </c>
      <c r="D28" s="73">
        <v>101885176</v>
      </c>
      <c r="E28" s="72" t="s">
        <v>6</v>
      </c>
      <c r="F28" s="8"/>
    </row>
    <row r="29" spans="1:6" x14ac:dyDescent="0.3">
      <c r="A29" s="24" t="s">
        <v>32</v>
      </c>
      <c r="B29" s="73">
        <f>D29-186134123</f>
        <v>-230203</v>
      </c>
      <c r="C29" s="74" t="s">
        <v>6</v>
      </c>
      <c r="D29" s="73">
        <v>185903920</v>
      </c>
      <c r="E29" s="72" t="s">
        <v>6</v>
      </c>
      <c r="F29" s="8"/>
    </row>
    <row r="30" spans="1:6" x14ac:dyDescent="0.3">
      <c r="A30" s="24" t="s">
        <v>33</v>
      </c>
      <c r="B30" s="75">
        <f>D28/D29</f>
        <v>0.54805286515744267</v>
      </c>
      <c r="C30" s="74" t="s">
        <v>34</v>
      </c>
      <c r="D30" s="75"/>
      <c r="E30" s="72"/>
      <c r="F30" s="7"/>
    </row>
    <row r="31" spans="1:6" s="106" customFormat="1" x14ac:dyDescent="0.3">
      <c r="A31" s="108" t="s">
        <v>35</v>
      </c>
      <c r="B31" s="109"/>
      <c r="C31" s="110"/>
      <c r="D31" s="111"/>
      <c r="E31" s="107"/>
      <c r="F31" s="112"/>
    </row>
    <row r="32" spans="1:6" x14ac:dyDescent="0.3">
      <c r="A32" s="79" t="s">
        <v>36</v>
      </c>
      <c r="B32" s="80">
        <v>14691880</v>
      </c>
      <c r="C32" s="81" t="s">
        <v>6</v>
      </c>
      <c r="D32" s="77"/>
      <c r="E32" s="78"/>
      <c r="F32" s="9"/>
    </row>
    <row r="33" spans="1:6" x14ac:dyDescent="0.3">
      <c r="A33" s="79" t="s">
        <v>37</v>
      </c>
      <c r="B33" s="80">
        <v>2854753</v>
      </c>
      <c r="C33" s="81" t="s">
        <v>6</v>
      </c>
      <c r="D33" s="77"/>
      <c r="E33" s="78"/>
      <c r="F33" s="9"/>
    </row>
    <row r="34" spans="1:6" x14ac:dyDescent="0.3">
      <c r="A34" s="79" t="s">
        <v>38</v>
      </c>
      <c r="B34" s="80">
        <f>B32-B33</f>
        <v>11837127</v>
      </c>
      <c r="C34" s="81" t="s">
        <v>6</v>
      </c>
      <c r="D34" s="82"/>
      <c r="E34" s="78"/>
      <c r="F34" s="7"/>
    </row>
    <row r="35" spans="1:6" x14ac:dyDescent="0.3">
      <c r="A35" s="79" t="s">
        <v>39</v>
      </c>
      <c r="B35" s="80">
        <v>13782000</v>
      </c>
      <c r="C35" s="81" t="s">
        <v>6</v>
      </c>
      <c r="D35" s="82"/>
      <c r="E35" s="78"/>
      <c r="F35" s="7"/>
    </row>
    <row r="36" spans="1:6" x14ac:dyDescent="0.3">
      <c r="A36" s="79" t="s">
        <v>40</v>
      </c>
      <c r="B36" s="80">
        <f>B35-B34</f>
        <v>1944873</v>
      </c>
      <c r="C36" s="81" t="s">
        <v>6</v>
      </c>
      <c r="D36" s="82"/>
      <c r="E36" s="78"/>
      <c r="F36" s="7"/>
    </row>
    <row r="37" spans="1:6" x14ac:dyDescent="0.3">
      <c r="A37" s="76" t="s">
        <v>51</v>
      </c>
      <c r="B37" s="83"/>
      <c r="C37" s="76"/>
      <c r="D37" s="84"/>
      <c r="E37" s="85"/>
      <c r="F37" s="10"/>
    </row>
    <row r="38" spans="1:6" x14ac:dyDescent="0.3">
      <c r="A38" s="86" t="s">
        <v>52</v>
      </c>
      <c r="B38" s="87"/>
      <c r="C38" s="88"/>
      <c r="D38" s="89"/>
      <c r="E38" s="90"/>
      <c r="F38" s="10"/>
    </row>
    <row r="39" spans="1:6" x14ac:dyDescent="0.3">
      <c r="A39" s="91" t="s">
        <v>41</v>
      </c>
      <c r="B39" s="92" t="s">
        <v>42</v>
      </c>
      <c r="C39" s="59" t="s">
        <v>43</v>
      </c>
      <c r="D39" s="59" t="s">
        <v>44</v>
      </c>
      <c r="E39" s="90"/>
      <c r="F39" s="10"/>
    </row>
    <row r="40" spans="1:6" x14ac:dyDescent="0.3">
      <c r="A40" s="93" t="s">
        <v>45</v>
      </c>
      <c r="B40" s="94">
        <v>13822055</v>
      </c>
      <c r="C40" s="95">
        <f>B40*100/D24</f>
        <v>7.3284828358119016</v>
      </c>
      <c r="D40" s="96">
        <v>167</v>
      </c>
      <c r="E40" s="97"/>
      <c r="F40" s="7"/>
    </row>
    <row r="41" spans="1:6" x14ac:dyDescent="0.3">
      <c r="A41" s="93" t="s">
        <v>46</v>
      </c>
      <c r="B41" s="94">
        <v>2089219</v>
      </c>
      <c r="C41" s="95">
        <f>B41*100/D24</f>
        <v>1.1077083387204079</v>
      </c>
      <c r="D41" s="96">
        <v>31</v>
      </c>
      <c r="E41" s="97"/>
      <c r="F41" s="7"/>
    </row>
    <row r="42" spans="1:6" x14ac:dyDescent="0.3">
      <c r="A42" s="93" t="s">
        <v>48</v>
      </c>
      <c r="B42" s="94">
        <v>2010061</v>
      </c>
      <c r="C42" s="95">
        <f>B42*100/D24</f>
        <v>1.0657385994654853</v>
      </c>
      <c r="D42" s="96">
        <v>41</v>
      </c>
      <c r="E42" s="97"/>
      <c r="F42" s="7"/>
    </row>
    <row r="43" spans="1:6" x14ac:dyDescent="0.3">
      <c r="A43" s="91" t="s">
        <v>49</v>
      </c>
      <c r="B43" s="98">
        <f>SUM(B40:B42)</f>
        <v>17921335</v>
      </c>
      <c r="C43" s="99">
        <f>B43*100/D24</f>
        <v>9.5019297739977944</v>
      </c>
      <c r="D43" s="99">
        <f>SUM(D40:D42)</f>
        <v>239</v>
      </c>
      <c r="E43" s="97"/>
      <c r="F43" s="9"/>
    </row>
    <row r="44" spans="1:6" x14ac:dyDescent="0.3">
      <c r="A44" s="100"/>
      <c r="B44" s="101"/>
      <c r="C44" s="102" t="s">
        <v>50</v>
      </c>
      <c r="D44" s="102"/>
      <c r="E44" s="103"/>
      <c r="F44" s="10"/>
    </row>
  </sheetData>
  <mergeCells count="4">
    <mergeCell ref="A20:B20"/>
    <mergeCell ref="C44:D44"/>
    <mergeCell ref="A1:E1"/>
    <mergeCell ref="A2:E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BandungNB1</dc:creator>
  <cp:lastModifiedBy>Advice</cp:lastModifiedBy>
  <dcterms:created xsi:type="dcterms:W3CDTF">2017-10-12T03:04:22Z</dcterms:created>
  <dcterms:modified xsi:type="dcterms:W3CDTF">2017-10-13T01:01:49Z</dcterms:modified>
</cp:coreProperties>
</file>